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willi\Desktop\GITHUB\OPTIMIZACION_LINEAL\CORTE I\Dualidad\"/>
    </mc:Choice>
  </mc:AlternateContent>
  <xr:revisionPtr revIDLastSave="0" documentId="13_ncr:1_{A11B58E5-EA66-4014-A3DE-1138C29D3EB1}" xr6:coauthVersionLast="47" xr6:coauthVersionMax="47" xr10:uidLastSave="{00000000-0000-0000-0000-000000000000}"/>
  <bookViews>
    <workbookView xWindow="-108" yWindow="-108" windowWidth="23256" windowHeight="13176" activeTab="2" xr2:uid="{00000000-000D-0000-FFFF-FFFF00000000}"/>
  </bookViews>
  <sheets>
    <sheet name="T4P1" sheetId="1" r:id="rId1"/>
    <sheet name="T4P2" sheetId="2" r:id="rId2"/>
    <sheet name="T4P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7" i="3" l="1"/>
  <c r="J23" i="3"/>
  <c r="G15" i="3" a="1"/>
  <c r="G15" i="3" s="1"/>
  <c r="D12" i="3" a="1"/>
  <c r="D12" i="3" s="1"/>
  <c r="E53" i="1" a="1"/>
  <c r="E53" i="1" s="1"/>
  <c r="N53" i="1" s="1" a="1"/>
  <c r="N53" i="1" s="1"/>
  <c r="E56" i="1" l="1" a="1"/>
  <c r="E56" i="1" s="1"/>
  <c r="E60" i="1" s="1" a="1"/>
  <c r="E60" i="1" l="1"/>
  <c r="E61" i="1" s="1"/>
  <c r="F61" i="1"/>
  <c r="G61" i="1"/>
  <c r="H61" i="1"/>
  <c r="I61" i="1"/>
  <c r="E21" i="1" l="1" a="1"/>
  <c r="E21" i="1" s="1"/>
  <c r="E24" i="1" l="1" a="1"/>
  <c r="E24" i="1" s="1"/>
  <c r="E28" i="1" s="1" a="1"/>
  <c r="N21" i="1" a="1"/>
  <c r="N21" i="1" s="1"/>
  <c r="E33" i="1" s="1" a="1"/>
  <c r="E33" i="1" s="1"/>
  <c r="E28" i="1"/>
  <c r="E29" i="1" s="1"/>
  <c r="F29" i="1"/>
  <c r="G29" i="1"/>
  <c r="H29" i="1"/>
  <c r="I2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<sst xmlns="http://schemas.openxmlformats.org/spreadsheetml/2006/main" count="303" uniqueCount="176">
  <si>
    <t>PROBLEMA 1. LÁCTEOS</t>
  </si>
  <si>
    <t>La siguiente tabla resume los hechos importantes sobre dos productos, yogur y kumis, que utilizan tres recursos: 1) leche como materia prima principal, 2) tiempo en la máquina de pasterización y 3) tiempo en el proceso de empaque. En la tabla se presenta la información de cuántos galones de leche se utilizan para producir 1 litro de cada producto y cuánto tiempo (en minutos) se demora en hacerse un litro de cada producto en cada uno de los procesos. También se presentan en la tabla la cantidad máxima disponible de cada recurso (galones de leche y tiempo en procesos), y la ganancia por litro de cada producto producido. Se pretende maximizar las ganancias.</t>
  </si>
  <si>
    <t xml:space="preserve">Recursos utilizados por Litro de recurso </t>
  </si>
  <si>
    <t>Yogur</t>
  </si>
  <si>
    <t>Kumis</t>
  </si>
  <si>
    <t xml:space="preserve">Cantidad maxima disponible de  cada recurso </t>
  </si>
  <si>
    <t xml:space="preserve">Recurso o materia prima </t>
  </si>
  <si>
    <t>Leche</t>
  </si>
  <si>
    <t>Pasterizacion</t>
  </si>
  <si>
    <t>Empaque</t>
  </si>
  <si>
    <t xml:space="preserve">Ganancia por litro de producto final </t>
  </si>
  <si>
    <t>2 galones/litro</t>
  </si>
  <si>
    <t>1 galon/litro</t>
  </si>
  <si>
    <t>200 galones de leche</t>
  </si>
  <si>
    <t>1 minuto/litro</t>
  </si>
  <si>
    <t>2 minutos/litro</t>
  </si>
  <si>
    <t xml:space="preserve">300 minutos de pasterizacion </t>
  </si>
  <si>
    <t xml:space="preserve">3 minutos/litro </t>
  </si>
  <si>
    <t>3 minutos/litro</t>
  </si>
  <si>
    <t>400 minutos de empaque</t>
  </si>
  <si>
    <t>$ 3/litro</t>
  </si>
  <si>
    <t>$2/litro</t>
  </si>
  <si>
    <t>A continuación, se presenta una iteración del modelo DUAL. Si no es la última debe seguir iterando hasta terminar (es decir hasta llegar al óptimo), si es la última indique por qué.</t>
  </si>
  <si>
    <t>B</t>
  </si>
  <si>
    <t>N</t>
  </si>
  <si>
    <t>b</t>
  </si>
  <si>
    <t>A</t>
  </si>
  <si>
    <t>C</t>
  </si>
  <si>
    <t>C_B</t>
  </si>
  <si>
    <t>C_N</t>
  </si>
  <si>
    <t>B-1</t>
  </si>
  <si>
    <t>Y</t>
  </si>
  <si>
    <t>C_B * Y</t>
  </si>
  <si>
    <t>r</t>
  </si>
  <si>
    <t>X1: Litros de Yogurt</t>
  </si>
  <si>
    <t>X2: Litros de Kumis</t>
  </si>
  <si>
    <t>2 X1 + X2 &lt;= 200</t>
  </si>
  <si>
    <t>X1 + 2X2 &lt;= 300</t>
  </si>
  <si>
    <t>3X1 + 3 X2 &lt;= 400</t>
  </si>
  <si>
    <t>Zmax = 3X1 + 2X2</t>
  </si>
  <si>
    <t>forma estandar:</t>
  </si>
  <si>
    <t>Modelo Dual</t>
  </si>
  <si>
    <t>2Y1 + Y2 + 3Y3 &gt;= 3</t>
  </si>
  <si>
    <t>Y1 + 2Y2 + 3Y3 &gt;= 2</t>
  </si>
  <si>
    <t xml:space="preserve"> Modelo dual estandar</t>
  </si>
  <si>
    <t>2y1 + y2 + 3y3 - s1 + a1 = 3</t>
  </si>
  <si>
    <t>y1 + 2y2 + 3y3 - s2 + a2 = 2</t>
  </si>
  <si>
    <t>y1</t>
  </si>
  <si>
    <t>y2</t>
  </si>
  <si>
    <t>a2</t>
  </si>
  <si>
    <t>s1</t>
  </si>
  <si>
    <t>s2</t>
  </si>
  <si>
    <t>a1</t>
  </si>
  <si>
    <t>y3</t>
  </si>
  <si>
    <t>entra y1 a la base</t>
  </si>
  <si>
    <t>cocientes</t>
  </si>
  <si>
    <t>X_B</t>
  </si>
  <si>
    <t>sale a1 de la base</t>
  </si>
  <si>
    <t>ry1</t>
  </si>
  <si>
    <t>ry2</t>
  </si>
  <si>
    <t>ry3</t>
  </si>
  <si>
    <t>rs1</t>
  </si>
  <si>
    <t>rs2</t>
  </si>
  <si>
    <t>s3</t>
  </si>
  <si>
    <t>x1</t>
  </si>
  <si>
    <t>x2</t>
  </si>
  <si>
    <t>rs3</t>
  </si>
  <si>
    <t>rx1</t>
  </si>
  <si>
    <t>rx2</t>
  </si>
  <si>
    <t>Modelo estandar</t>
  </si>
  <si>
    <t>2 X1 + X2 + S1 = 200</t>
  </si>
  <si>
    <t>X1 + 2X2 + S2 = 300</t>
  </si>
  <si>
    <t>3X1 + 3 X2 + S3 = 400</t>
  </si>
  <si>
    <t>PROBLEMA 2. COMERCIALIZADORA DE ACEITE</t>
  </si>
  <si>
    <t>Una empresa, que comercializa 3 tipos de aceite [en galones], consume 4 materias primas cuyas disponibilidades están en litros. El ingeniero encargado del proceso de producción propuso el siguiente modelo para determinar el plan de producción que maximiza la utilidad ($):</t>
  </si>
  <si>
    <t>𝑚𝑎𝑥.𝑍: 23𝑥1+32𝑥2+36𝑥3</t>
  </si>
  <si>
    <t>s.a:</t>
  </si>
  <si>
    <t>10𝑥1+5𝑥2+8𝑥3≤600</t>
  </si>
  <si>
    <t>8𝑥1+15𝑥2+20𝑥3≤3000</t>
  </si>
  <si>
    <t>2𝑥1+𝑥2+𝑥3≤500</t>
  </si>
  <si>
    <t>7𝑥1+20𝑥2+8𝑥3≤2000</t>
  </si>
  <si>
    <t>𝑥1,𝑥2,𝑥3≥0</t>
  </si>
  <si>
    <t>dual</t>
  </si>
  <si>
    <t>x1,x2,x3 : Cantidad de aceite tipo X</t>
  </si>
  <si>
    <t>a) ¿Cuánto debe producirse de cada producto?</t>
  </si>
  <si>
    <t>b) ¿Cuál es la máxima utilidad que alcanzará la empresa?</t>
  </si>
  <si>
    <t>c) ¿Cuál es el valor máximo que pagaría por un litro adicional de cada una de las materias primas?</t>
  </si>
  <si>
    <t>d) ¿Queda disponibilidad de alguna materia prima? ¿cuánto?</t>
  </si>
  <si>
    <t>e) ¿Qué pasaría si se produjera 1 galón de aceite tipo 1?</t>
  </si>
  <si>
    <t>Z</t>
  </si>
  <si>
    <t>Zmin = 600y1 + 3000y2 + 500y3 + 2000y4</t>
  </si>
  <si>
    <t>10y1 + 8y2 + 2y3 + 7y4 &gt;= 23</t>
  </si>
  <si>
    <t>5y1 + 15y2 + y3 + 20y4 &gt;= 32</t>
  </si>
  <si>
    <t>8y1 + 20y2 + y3 + 8y4 &gt;= 36</t>
  </si>
  <si>
    <t>y4</t>
  </si>
  <si>
    <t>Modelo dual estandar</t>
  </si>
  <si>
    <t>10y1 + 8y2 + 2y3 + 7y4 -S1 + A1 = 23</t>
  </si>
  <si>
    <t>5y1 + 15y2 + y3 + 20y4 -S2 + A2 = 32</t>
  </si>
  <si>
    <t>8y1 + 20y2 + y3 + 8y4 -S3 + A3 = 36</t>
  </si>
  <si>
    <t>a3</t>
  </si>
  <si>
    <t>ry4</t>
  </si>
  <si>
    <t>s4</t>
  </si>
  <si>
    <t>rx3</t>
  </si>
  <si>
    <t>rs4</t>
  </si>
  <si>
    <t>x3</t>
  </si>
  <si>
    <t>X1: 0, X2: 93,33, X3:16,67</t>
  </si>
  <si>
    <r>
      <rPr>
        <b/>
        <sz val="11"/>
        <color theme="1"/>
        <rFont val="Calibri"/>
        <family val="2"/>
        <scheme val="minor"/>
      </rPr>
      <t>recurso 1</t>
    </r>
    <r>
      <rPr>
        <sz val="11"/>
        <color theme="1"/>
        <rFont val="Calibri"/>
        <family val="2"/>
        <scheme val="minor"/>
      </rPr>
      <t xml:space="preserve">: 3.87 , </t>
    </r>
    <r>
      <rPr>
        <b/>
        <sz val="11"/>
        <color theme="1"/>
        <rFont val="Calibri"/>
        <family val="2"/>
        <scheme val="minor"/>
      </rPr>
      <t>recurso 2:</t>
    </r>
    <r>
      <rPr>
        <sz val="11"/>
        <color theme="1"/>
        <rFont val="Calibri"/>
        <family val="2"/>
        <scheme val="minor"/>
      </rPr>
      <t xml:space="preserve"> 0 , </t>
    </r>
    <r>
      <rPr>
        <b/>
        <sz val="11"/>
        <color theme="1"/>
        <rFont val="Calibri"/>
        <family val="2"/>
        <scheme val="minor"/>
      </rPr>
      <t>recurso 3:</t>
    </r>
    <r>
      <rPr>
        <sz val="11"/>
        <color theme="1"/>
        <rFont val="Calibri"/>
        <family val="2"/>
        <scheme val="minor"/>
      </rPr>
      <t xml:space="preserve"> 0 , </t>
    </r>
    <r>
      <rPr>
        <b/>
        <sz val="11"/>
        <color theme="1"/>
        <rFont val="Calibri"/>
        <family val="2"/>
        <scheme val="minor"/>
      </rPr>
      <t xml:space="preserve">recurso 4: </t>
    </r>
    <r>
      <rPr>
        <sz val="11"/>
        <color theme="1"/>
        <rFont val="Calibri"/>
        <family val="2"/>
        <scheme val="minor"/>
      </rPr>
      <t>0.63</t>
    </r>
  </si>
  <si>
    <r>
      <rPr>
        <b/>
        <sz val="11"/>
        <color theme="1"/>
        <rFont val="Calibri"/>
        <family val="2"/>
        <scheme val="minor"/>
      </rPr>
      <t>recurso 1</t>
    </r>
    <r>
      <rPr>
        <sz val="11"/>
        <color theme="1"/>
        <rFont val="Calibri"/>
        <family val="2"/>
        <scheme val="minor"/>
      </rPr>
      <t xml:space="preserve">: 0 , </t>
    </r>
    <r>
      <rPr>
        <b/>
        <sz val="11"/>
        <color theme="1"/>
        <rFont val="Calibri"/>
        <family val="2"/>
        <scheme val="minor"/>
      </rPr>
      <t>recurso 2:</t>
    </r>
    <r>
      <rPr>
        <sz val="11"/>
        <color theme="1"/>
        <rFont val="Calibri"/>
        <family val="2"/>
        <scheme val="minor"/>
      </rPr>
      <t xml:space="preserve"> 1266.7 , </t>
    </r>
    <r>
      <rPr>
        <b/>
        <sz val="11"/>
        <color theme="1"/>
        <rFont val="Calibri"/>
        <family val="2"/>
        <scheme val="minor"/>
      </rPr>
      <t>recurso 3:</t>
    </r>
    <r>
      <rPr>
        <sz val="11"/>
        <color theme="1"/>
        <rFont val="Calibri"/>
        <family val="2"/>
        <scheme val="minor"/>
      </rPr>
      <t xml:space="preserve"> 390 , </t>
    </r>
    <r>
      <rPr>
        <b/>
        <sz val="11"/>
        <color theme="1"/>
        <rFont val="Calibri"/>
        <family val="2"/>
        <scheme val="minor"/>
      </rPr>
      <t xml:space="preserve">recurso 4: </t>
    </r>
    <r>
      <rPr>
        <sz val="11"/>
        <color theme="1"/>
        <rFont val="Calibri"/>
        <family val="2"/>
        <scheme val="minor"/>
      </rPr>
      <t>0</t>
    </r>
  </si>
  <si>
    <t xml:space="preserve">Que la FO enpeoriaria en 20,1 </t>
  </si>
  <si>
    <t>PROBLEMA 3. CEMENTOS</t>
  </si>
  <si>
    <t>La siguiente tabla resume los hechos importantes sobre dos productos, cemento A y cemento B, que utilizan tres recursos: 1) arena materia prima principal, 2) tiempo en la máquina de mezcla y 3) tiempo en el proceso de empaque. En la tabla se presenta la información de consumo de recursos por producto. También se presentan en la tabla la cantidad máxima disponible de cada recurso, y la ganancia por Kg de cada tipo de cemento. Se pretende maximizar las ganancias.</t>
  </si>
  <si>
    <t>Recurso o materia prima</t>
  </si>
  <si>
    <t>Cemento A</t>
  </si>
  <si>
    <t>Cemento B</t>
  </si>
  <si>
    <t>Cantidad máxima disponible de cada recurso</t>
  </si>
  <si>
    <t>Recursos utilizados por unidad de producto</t>
  </si>
  <si>
    <t>Arena</t>
  </si>
  <si>
    <t>Máquina mezcla</t>
  </si>
  <si>
    <t>Proceso de Empaque</t>
  </si>
  <si>
    <t>Ganancia por kg de producto final</t>
  </si>
  <si>
    <t>4 Kg/Kg</t>
  </si>
  <si>
    <t>2 minuto/Kg</t>
  </si>
  <si>
    <t>6 minutos/Kg</t>
  </si>
  <si>
    <t>4 minutos/Kg</t>
  </si>
  <si>
    <t>2 Kg/Kg</t>
  </si>
  <si>
    <t>500 Kg</t>
  </si>
  <si>
    <t>600 minutos</t>
  </si>
  <si>
    <t>800 minutos</t>
  </si>
  <si>
    <t>$6/Kg</t>
  </si>
  <si>
    <t>$5/Kg</t>
  </si>
  <si>
    <t>A continuación se presenta una iteración de simplex asociada al modelo.</t>
  </si>
  <si>
    <t>−10000</t>
  </si>
  <si>
    <t>−600</t>
  </si>
  <si>
    <t>−500</t>
  </si>
  <si>
    <t>−800</t>
  </si>
  <si>
    <t>9883.33</t>
  </si>
  <si>
    <t>9983.33</t>
  </si>
  <si>
    <t>116.67</t>
  </si>
  <si>
    <t>16.67</t>
  </si>
  <si>
    <t>X1: Cantidad de cemento A</t>
  </si>
  <si>
    <t>X2: Cantidad de cemento B</t>
  </si>
  <si>
    <t>4X1 + 2X2 &lt;= 500</t>
  </si>
  <si>
    <t>2X1 + 4X2 &lt;= 600</t>
  </si>
  <si>
    <t>6X1 + 6X2 &lt;= 800</t>
  </si>
  <si>
    <t>Zmax = 6X1 + 5X2</t>
  </si>
  <si>
    <t>4Y1 + 2Y2 + 6Y3 &gt;= 6</t>
  </si>
  <si>
    <t>2Y1 + 4Y2 + 6Y3 &gt;= 5</t>
  </si>
  <si>
    <t>Zmin = 500y1 + 600y2 + 800y3</t>
  </si>
  <si>
    <t xml:space="preserve">X1,X2 &gt;=0 </t>
  </si>
  <si>
    <t>Y1,Y2,Y3 &lt;=0</t>
  </si>
  <si>
    <t>Y1</t>
  </si>
  <si>
    <t>Y3</t>
  </si>
  <si>
    <t>A1</t>
  </si>
  <si>
    <t>Y2</t>
  </si>
  <si>
    <t>A2</t>
  </si>
  <si>
    <t>S1</t>
  </si>
  <si>
    <t>S2</t>
  </si>
  <si>
    <t>rY1</t>
  </si>
  <si>
    <t>rY2</t>
  </si>
  <si>
    <t>rY3</t>
  </si>
  <si>
    <t>rS1</t>
  </si>
  <si>
    <t>rS2</t>
  </si>
  <si>
    <t>rS3</t>
  </si>
  <si>
    <t>rX1</t>
  </si>
  <si>
    <t>rX2</t>
  </si>
  <si>
    <t>S3</t>
  </si>
  <si>
    <t>X1</t>
  </si>
  <si>
    <t>X2</t>
  </si>
  <si>
    <t>0.667</t>
  </si>
  <si>
    <t>f) ¿Cuántos se debe producir de cada producto? Coloque las unidades</t>
  </si>
  <si>
    <t>g) ¿Cuál es la ganancia total? Coloque las unidades</t>
  </si>
  <si>
    <t>h) ¿Cuánto sobra de cada recurso? Coloque las unidades</t>
  </si>
  <si>
    <t>i) ¿Cuánto pagaría por una unidad de recurso adicional de cada recurso de manera independiente?</t>
  </si>
  <si>
    <t>116.67 Kg de cemento A y 16.67 Kg de cemento B</t>
  </si>
  <si>
    <t>Sobra 0 Kg de arena, 300 minutos de mezcla, 0 minutos de empaque</t>
  </si>
  <si>
    <t xml:space="preserve">Pagaría $0,5 por kg de arena. Paragria $0,67 por minutos de empaque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</si>
</sst>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2" xfId="0" applyBorder="1"/>
    <xf numFmtId="0" fontId="1" fillId="0" borderId="0" xfId="0" applyFont="1"/>
    <xf numFmtId="0" fontId="0" fillId="2" borderId="1" xfId="0" applyFill="1" applyBorder="1"/>
    <xf numFmtId="0" fontId="0" fillId="3" borderId="1" xfId="0" applyFill="1" applyBorder="1" applyAlignment="1">
      <alignment horizontal="center"/>
    </xf>
    <xf numFmtId="0" fontId="0" fillId="4" borderId="1" xfId="0" applyFill="1" applyBorder="1"/>
    <xf numFmtId="0" fontId="0" fillId="0" borderId="3" xfId="0" applyBorder="1"/>
    <xf numFmtId="0" fontId="0" fillId="0" borderId="4" xfId="0" applyBorder="1" applyAlignment="1">
      <alignment horizontal="center"/>
    </xf>
    <xf numFmtId="0" fontId="0" fillId="0" borderId="5" xfId="0" applyBorder="1" applyAlignment="1">
      <alignment horizontal="right"/>
    </xf>
    <xf numFmtId="0" fontId="0" fillId="0" borderId="6" xfId="0" applyBorder="1"/>
    <xf numFmtId="0" fontId="0" fillId="0" borderId="7" xfId="0" applyBorder="1" applyAlignment="1">
      <alignment horizontal="right"/>
    </xf>
    <xf numFmtId="0" fontId="0" fillId="0" borderId="8" xfId="0" applyBorder="1"/>
    <xf numFmtId="0" fontId="0" fillId="0" borderId="2" xfId="0" applyBorder="1" applyAlignment="1">
      <alignment horizontal="center"/>
    </xf>
    <xf numFmtId="0" fontId="0" fillId="0" borderId="9" xfId="0" applyBorder="1" applyAlignment="1">
      <alignment horizontal="right"/>
    </xf>
    <xf numFmtId="0" fontId="0" fillId="0" borderId="0" xfId="0" applyAlignment="1">
      <alignment horizontal="right"/>
    </xf>
    <xf numFmtId="0" fontId="0" fillId="0" borderId="0" xfId="0" applyAlignment="1">
      <alignment horizontal="left"/>
    </xf>
    <xf numFmtId="0" fontId="1" fillId="0" borderId="0" xfId="0" applyFont="1" applyAlignment="1">
      <alignment horizontal="center" vertical="center" wrapText="1"/>
    </xf>
    <xf numFmtId="0" fontId="2" fillId="0" borderId="0" xfId="0" applyFont="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xf>
    <xf numFmtId="0" fontId="1" fillId="0" borderId="0" xfId="0" applyFont="1" applyAlignment="1">
      <alignment horizontal="right"/>
    </xf>
    <xf numFmtId="2" fontId="0" fillId="0" borderId="1" xfId="0" applyNumberFormat="1" applyBorder="1" applyAlignment="1">
      <alignment horizontal="center"/>
    </xf>
    <xf numFmtId="2" fontId="0" fillId="0" borderId="0" xfId="0" applyNumberFormat="1"/>
    <xf numFmtId="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7"/>
  <sheetViews>
    <sheetView topLeftCell="A31" zoomScale="49" workbookViewId="0"/>
  </sheetViews>
  <sheetFormatPr defaultRowHeight="14.4" x14ac:dyDescent="0.3"/>
  <cols>
    <col min="1" max="1" width="75.44140625" customWidth="1"/>
    <col min="2" max="2" width="24.77734375" bestFit="1" customWidth="1"/>
    <col min="4" max="4" width="10.77734375" bestFit="1" customWidth="1"/>
    <col min="16" max="16" width="13.88671875" bestFit="1" customWidth="1"/>
    <col min="17" max="17" width="10.5546875" customWidth="1"/>
    <col min="18" max="18" width="10" customWidth="1"/>
    <col min="19" max="19" width="45" bestFit="1" customWidth="1"/>
    <col min="20" max="20" width="15.77734375" bestFit="1" customWidth="1"/>
    <col min="21" max="21" width="15.33203125" bestFit="1" customWidth="1"/>
    <col min="22" max="22" width="30" bestFit="1" customWidth="1"/>
  </cols>
  <sheetData>
    <row r="1" spans="1:22" x14ac:dyDescent="0.3">
      <c r="A1" s="9" t="s">
        <v>0</v>
      </c>
    </row>
    <row r="2" spans="1:22" ht="115.2" x14ac:dyDescent="0.3">
      <c r="A2" s="1" t="s">
        <v>1</v>
      </c>
    </row>
    <row r="3" spans="1:22" ht="14.4" customHeight="1" x14ac:dyDescent="0.3">
      <c r="T3" s="23" t="s">
        <v>2</v>
      </c>
      <c r="U3" s="23"/>
    </row>
    <row r="4" spans="1:22" ht="28.8" x14ac:dyDescent="0.3">
      <c r="A4" s="1" t="s">
        <v>22</v>
      </c>
      <c r="S4" s="4" t="s">
        <v>6</v>
      </c>
      <c r="T4" s="4" t="s">
        <v>3</v>
      </c>
      <c r="U4" s="4" t="s">
        <v>4</v>
      </c>
      <c r="V4" s="3" t="s">
        <v>5</v>
      </c>
    </row>
    <row r="5" spans="1:22" x14ac:dyDescent="0.3">
      <c r="B5" t="s">
        <v>34</v>
      </c>
      <c r="S5" s="4" t="s">
        <v>7</v>
      </c>
      <c r="T5" t="s">
        <v>11</v>
      </c>
      <c r="U5" t="s">
        <v>12</v>
      </c>
      <c r="V5" t="s">
        <v>13</v>
      </c>
    </row>
    <row r="6" spans="1:22" x14ac:dyDescent="0.3">
      <c r="B6" t="s">
        <v>35</v>
      </c>
      <c r="E6" t="s">
        <v>52</v>
      </c>
      <c r="F6" t="s">
        <v>53</v>
      </c>
      <c r="I6" t="s">
        <v>47</v>
      </c>
      <c r="J6" t="s">
        <v>48</v>
      </c>
      <c r="K6" t="s">
        <v>49</v>
      </c>
      <c r="L6" t="s">
        <v>50</v>
      </c>
      <c r="M6" t="s">
        <v>51</v>
      </c>
      <c r="S6" s="4" t="s">
        <v>8</v>
      </c>
      <c r="T6" t="s">
        <v>14</v>
      </c>
      <c r="U6" t="s">
        <v>15</v>
      </c>
      <c r="V6" t="s">
        <v>16</v>
      </c>
    </row>
    <row r="7" spans="1:22" x14ac:dyDescent="0.3">
      <c r="D7" s="4" t="s">
        <v>23</v>
      </c>
      <c r="E7" s="7">
        <v>1</v>
      </c>
      <c r="F7" s="7">
        <v>3</v>
      </c>
      <c r="H7" s="4" t="s">
        <v>24</v>
      </c>
      <c r="I7" s="6">
        <v>2</v>
      </c>
      <c r="J7" s="6">
        <v>1</v>
      </c>
      <c r="K7" s="6">
        <v>0</v>
      </c>
      <c r="L7" s="6">
        <v>-1</v>
      </c>
      <c r="M7" s="6">
        <v>0</v>
      </c>
      <c r="O7" s="4" t="s">
        <v>25</v>
      </c>
      <c r="P7" s="6">
        <v>3</v>
      </c>
      <c r="S7" s="4" t="s">
        <v>9</v>
      </c>
      <c r="T7" t="s">
        <v>17</v>
      </c>
      <c r="U7" t="s">
        <v>18</v>
      </c>
      <c r="V7" t="s">
        <v>19</v>
      </c>
    </row>
    <row r="8" spans="1:22" x14ac:dyDescent="0.3">
      <c r="B8" t="s">
        <v>36</v>
      </c>
      <c r="E8" s="7">
        <v>0</v>
      </c>
      <c r="F8" s="7">
        <v>3</v>
      </c>
      <c r="I8" s="6">
        <v>1</v>
      </c>
      <c r="J8" s="6">
        <v>2</v>
      </c>
      <c r="K8" s="6">
        <v>1</v>
      </c>
      <c r="L8" s="6">
        <v>0</v>
      </c>
      <c r="M8" s="6">
        <v>-1</v>
      </c>
      <c r="P8" s="6">
        <v>2</v>
      </c>
      <c r="S8" s="4" t="s">
        <v>10</v>
      </c>
      <c r="T8" t="s">
        <v>20</v>
      </c>
      <c r="U8" t="s">
        <v>21</v>
      </c>
    </row>
    <row r="9" spans="1:22" x14ac:dyDescent="0.3">
      <c r="B9" t="s">
        <v>37</v>
      </c>
    </row>
    <row r="10" spans="1:22" x14ac:dyDescent="0.3">
      <c r="B10" t="s">
        <v>38</v>
      </c>
    </row>
    <row r="11" spans="1:22" x14ac:dyDescent="0.3">
      <c r="B11" t="s">
        <v>39</v>
      </c>
      <c r="E11" t="s">
        <v>47</v>
      </c>
      <c r="F11" t="s">
        <v>48</v>
      </c>
      <c r="G11" t="s">
        <v>49</v>
      </c>
      <c r="H11" t="s">
        <v>50</v>
      </c>
      <c r="I11" t="s">
        <v>51</v>
      </c>
      <c r="J11" t="s">
        <v>52</v>
      </c>
      <c r="K11" t="s">
        <v>53</v>
      </c>
    </row>
    <row r="12" spans="1:22" x14ac:dyDescent="0.3">
      <c r="D12" s="4" t="s">
        <v>26</v>
      </c>
      <c r="E12" s="6">
        <v>2</v>
      </c>
      <c r="F12" s="6">
        <v>1</v>
      </c>
      <c r="G12" s="6">
        <v>0</v>
      </c>
      <c r="H12" s="6">
        <v>-1</v>
      </c>
      <c r="I12" s="6">
        <v>0</v>
      </c>
      <c r="J12" s="6">
        <v>1</v>
      </c>
      <c r="K12" s="6">
        <v>3</v>
      </c>
    </row>
    <row r="13" spans="1:22" x14ac:dyDescent="0.3">
      <c r="B13" t="s">
        <v>40</v>
      </c>
      <c r="D13" s="4"/>
      <c r="E13" s="6">
        <v>1</v>
      </c>
      <c r="F13" s="6">
        <v>2</v>
      </c>
      <c r="G13" s="6">
        <v>1</v>
      </c>
      <c r="H13" s="6">
        <v>0</v>
      </c>
      <c r="I13" s="6">
        <v>-1</v>
      </c>
      <c r="J13" s="6">
        <v>0</v>
      </c>
      <c r="K13" s="6">
        <v>3</v>
      </c>
    </row>
    <row r="14" spans="1:22" x14ac:dyDescent="0.3">
      <c r="D14" s="4"/>
    </row>
    <row r="15" spans="1:22" x14ac:dyDescent="0.3">
      <c r="B15" t="s">
        <v>36</v>
      </c>
      <c r="D15" s="4" t="s">
        <v>27</v>
      </c>
      <c r="E15" s="5">
        <v>-200</v>
      </c>
      <c r="F15" s="5">
        <v>-300</v>
      </c>
      <c r="G15" s="5">
        <v>-10000</v>
      </c>
      <c r="H15" s="5">
        <v>0</v>
      </c>
      <c r="I15" s="5">
        <v>0</v>
      </c>
      <c r="J15" s="5">
        <v>-10000</v>
      </c>
      <c r="K15" s="5">
        <v>-400</v>
      </c>
    </row>
    <row r="16" spans="1:22" x14ac:dyDescent="0.3">
      <c r="B16" t="s">
        <v>37</v>
      </c>
      <c r="D16" s="4" t="s">
        <v>28</v>
      </c>
      <c r="E16" s="5">
        <v>-10000</v>
      </c>
      <c r="F16" s="5">
        <v>-400</v>
      </c>
    </row>
    <row r="17" spans="2:14" x14ac:dyDescent="0.3">
      <c r="B17" t="s">
        <v>38</v>
      </c>
      <c r="D17" s="4" t="s">
        <v>29</v>
      </c>
      <c r="E17" s="5">
        <v>-200</v>
      </c>
      <c r="F17" s="5">
        <v>-300</v>
      </c>
      <c r="G17" s="5">
        <v>-10000</v>
      </c>
      <c r="H17" s="5">
        <v>0</v>
      </c>
      <c r="I17" s="5">
        <v>0</v>
      </c>
    </row>
    <row r="18" spans="2:14" x14ac:dyDescent="0.3">
      <c r="D18" s="4"/>
    </row>
    <row r="19" spans="2:14" x14ac:dyDescent="0.3">
      <c r="B19" t="s">
        <v>69</v>
      </c>
      <c r="D19" s="4"/>
    </row>
    <row r="20" spans="2:14" x14ac:dyDescent="0.3">
      <c r="D20" s="4"/>
    </row>
    <row r="21" spans="2:14" x14ac:dyDescent="0.3">
      <c r="B21" t="s">
        <v>70</v>
      </c>
      <c r="D21" s="4" t="s">
        <v>30</v>
      </c>
      <c r="E21" s="6" cm="1">
        <f t="array" ref="E21:F22">MINVERSE(E7:F8)</f>
        <v>1</v>
      </c>
      <c r="F21" s="6">
        <v>-1</v>
      </c>
      <c r="G21" s="2"/>
      <c r="H21" s="2"/>
      <c r="I21" s="2"/>
      <c r="M21" s="9" t="s">
        <v>56</v>
      </c>
      <c r="N21" s="6" cm="1">
        <f t="array" ref="N21:N22">MMULT(_xlfn.ANCHORARRAY(E21),P7:P8)</f>
        <v>1</v>
      </c>
    </row>
    <row r="22" spans="2:14" x14ac:dyDescent="0.3">
      <c r="B22" t="s">
        <v>71</v>
      </c>
      <c r="D22" s="4"/>
      <c r="E22" s="6">
        <v>0</v>
      </c>
      <c r="F22" s="6">
        <v>0.33333333333333331</v>
      </c>
      <c r="G22" s="2"/>
      <c r="H22" s="2"/>
      <c r="I22" s="2"/>
      <c r="N22" s="6">
        <v>0.66666666666666663</v>
      </c>
    </row>
    <row r="23" spans="2:14" x14ac:dyDescent="0.3">
      <c r="B23" t="s">
        <v>72</v>
      </c>
      <c r="D23" s="4"/>
      <c r="E23" s="2"/>
      <c r="F23" s="2"/>
      <c r="G23" s="2"/>
      <c r="H23" s="2"/>
      <c r="I23" s="2"/>
    </row>
    <row r="24" spans="2:14" x14ac:dyDescent="0.3">
      <c r="D24" s="4" t="s">
        <v>31</v>
      </c>
      <c r="E24" s="6" cm="1">
        <f t="array" ref="E24:I25">MMULT(_xlfn.ANCHORARRAY(E21),I7:M8)</f>
        <v>1</v>
      </c>
      <c r="F24" s="6">
        <v>-1</v>
      </c>
      <c r="G24" s="6">
        <v>-1</v>
      </c>
      <c r="H24" s="6">
        <v>-1</v>
      </c>
      <c r="I24" s="6">
        <v>1</v>
      </c>
    </row>
    <row r="25" spans="2:14" x14ac:dyDescent="0.3">
      <c r="B25" t="s">
        <v>41</v>
      </c>
      <c r="D25" s="4"/>
      <c r="E25" s="6">
        <v>0.33333333333333331</v>
      </c>
      <c r="F25" s="6">
        <v>0.66666666666666663</v>
      </c>
      <c r="G25" s="6">
        <v>0.33333333333333331</v>
      </c>
      <c r="H25" s="6">
        <v>0</v>
      </c>
      <c r="I25" s="6">
        <v>-0.33333333333333331</v>
      </c>
    </row>
    <row r="26" spans="2:14" x14ac:dyDescent="0.3">
      <c r="D26" s="4"/>
    </row>
    <row r="27" spans="2:14" x14ac:dyDescent="0.3">
      <c r="B27" t="s">
        <v>42</v>
      </c>
      <c r="D27" s="4"/>
    </row>
    <row r="28" spans="2:14" x14ac:dyDescent="0.3">
      <c r="B28" t="s">
        <v>43</v>
      </c>
      <c r="D28" s="4" t="s">
        <v>32</v>
      </c>
      <c r="E28" cm="1">
        <f t="array" ref="E28:I28">MMULT(E16:F16,_xlfn.ANCHORARRAY(E24))</f>
        <v>-10133.333333333334</v>
      </c>
      <c r="F28">
        <v>9733.3333333333339</v>
      </c>
      <c r="G28">
        <v>9866.6666666666661</v>
      </c>
      <c r="H28">
        <v>10000</v>
      </c>
      <c r="I28">
        <v>-9866.6666666666661</v>
      </c>
    </row>
    <row r="29" spans="2:14" x14ac:dyDescent="0.3">
      <c r="D29" s="4" t="s">
        <v>33</v>
      </c>
      <c r="E29" s="10">
        <f>E28-E17</f>
        <v>-9933.3333333333339</v>
      </c>
      <c r="F29" s="5">
        <f t="shared" ref="F29:I29" si="0">F28-F17</f>
        <v>10033.333333333334</v>
      </c>
      <c r="G29" s="5">
        <f t="shared" si="0"/>
        <v>19866.666666666664</v>
      </c>
      <c r="H29" s="5">
        <f t="shared" si="0"/>
        <v>10000</v>
      </c>
      <c r="I29" s="5">
        <f t="shared" si="0"/>
        <v>-9866.6666666666661</v>
      </c>
    </row>
    <row r="30" spans="2:14" x14ac:dyDescent="0.3">
      <c r="B30" t="s">
        <v>44</v>
      </c>
      <c r="E30" t="s">
        <v>47</v>
      </c>
      <c r="F30" t="s">
        <v>48</v>
      </c>
      <c r="G30" t="s">
        <v>49</v>
      </c>
      <c r="H30" t="s">
        <v>50</v>
      </c>
      <c r="I30" t="s">
        <v>51</v>
      </c>
      <c r="K30" t="s">
        <v>54</v>
      </c>
    </row>
    <row r="32" spans="2:14" x14ac:dyDescent="0.3">
      <c r="B32" t="s">
        <v>45</v>
      </c>
    </row>
    <row r="33" spans="1:19" x14ac:dyDescent="0.3">
      <c r="B33" t="s">
        <v>46</v>
      </c>
      <c r="D33" t="s">
        <v>55</v>
      </c>
      <c r="E33" s="11" cm="1">
        <f t="array" ref="E33:E34">_xlfn.ANCHORARRAY(N21)/E24:E25</f>
        <v>1</v>
      </c>
      <c r="K33" t="s">
        <v>57</v>
      </c>
    </row>
    <row r="34" spans="1:19" x14ac:dyDescent="0.3">
      <c r="E34" s="6">
        <v>2</v>
      </c>
    </row>
    <row r="36" spans="1:19" ht="15" thickBot="1" x14ac:dyDescent="0.35">
      <c r="A36" s="8"/>
      <c r="B36" s="8"/>
      <c r="C36" s="8"/>
      <c r="D36" s="8"/>
      <c r="E36" s="8"/>
      <c r="F36" s="8"/>
      <c r="G36" s="8"/>
      <c r="H36" s="8"/>
      <c r="I36" s="8"/>
      <c r="J36" s="8"/>
      <c r="K36" s="8"/>
      <c r="L36" s="8"/>
      <c r="M36" s="8"/>
      <c r="N36" s="8"/>
      <c r="O36" s="8"/>
      <c r="P36" s="8"/>
      <c r="Q36" s="8"/>
      <c r="R36" s="8"/>
      <c r="S36" s="8"/>
    </row>
    <row r="39" spans="1:19" x14ac:dyDescent="0.3">
      <c r="E39" t="s">
        <v>52</v>
      </c>
      <c r="F39" t="s">
        <v>48</v>
      </c>
      <c r="G39" t="s">
        <v>49</v>
      </c>
      <c r="H39" t="s">
        <v>50</v>
      </c>
      <c r="I39" t="s">
        <v>51</v>
      </c>
      <c r="J39" t="s">
        <v>47</v>
      </c>
      <c r="K39" t="s">
        <v>53</v>
      </c>
    </row>
    <row r="40" spans="1:19" x14ac:dyDescent="0.3">
      <c r="D40" s="4" t="s">
        <v>26</v>
      </c>
      <c r="E40" s="6">
        <v>1</v>
      </c>
      <c r="F40" s="6">
        <v>1</v>
      </c>
      <c r="G40" s="6">
        <v>0</v>
      </c>
      <c r="H40" s="6">
        <v>-1</v>
      </c>
      <c r="I40" s="6">
        <v>0</v>
      </c>
      <c r="J40" s="6">
        <v>2</v>
      </c>
      <c r="K40" s="6">
        <v>3</v>
      </c>
      <c r="O40" s="4" t="s">
        <v>25</v>
      </c>
      <c r="P40" s="6">
        <v>3</v>
      </c>
    </row>
    <row r="41" spans="1:19" x14ac:dyDescent="0.3">
      <c r="D41" s="4"/>
      <c r="E41" s="6">
        <v>0</v>
      </c>
      <c r="F41" s="6">
        <v>2</v>
      </c>
      <c r="G41" s="6">
        <v>1</v>
      </c>
      <c r="H41" s="6">
        <v>0</v>
      </c>
      <c r="I41" s="6">
        <v>-1</v>
      </c>
      <c r="J41" s="6">
        <v>1</v>
      </c>
      <c r="K41" s="6">
        <v>3</v>
      </c>
      <c r="P41" s="6">
        <v>2</v>
      </c>
    </row>
    <row r="42" spans="1:19" x14ac:dyDescent="0.3">
      <c r="D42" s="4"/>
    </row>
    <row r="43" spans="1:19" x14ac:dyDescent="0.3">
      <c r="D43" s="4" t="s">
        <v>27</v>
      </c>
      <c r="E43" s="5">
        <v>-10000</v>
      </c>
      <c r="F43" s="5">
        <v>-300</v>
      </c>
      <c r="G43" s="5">
        <v>-10000</v>
      </c>
      <c r="H43" s="5">
        <v>0</v>
      </c>
      <c r="I43" s="5">
        <v>0</v>
      </c>
      <c r="J43" s="5">
        <v>-200</v>
      </c>
      <c r="K43" s="5">
        <v>-400</v>
      </c>
    </row>
    <row r="44" spans="1:19" x14ac:dyDescent="0.3">
      <c r="D44" s="4" t="s">
        <v>28</v>
      </c>
      <c r="E44" s="5">
        <v>-200</v>
      </c>
      <c r="F44" s="5">
        <v>-400</v>
      </c>
    </row>
    <row r="45" spans="1:19" x14ac:dyDescent="0.3">
      <c r="D45" s="4" t="s">
        <v>29</v>
      </c>
      <c r="E45" s="5">
        <v>-10000</v>
      </c>
      <c r="F45" s="5">
        <v>-300</v>
      </c>
      <c r="G45" s="5">
        <v>-10000</v>
      </c>
      <c r="H45" s="5">
        <v>0</v>
      </c>
      <c r="I45" s="5">
        <v>0</v>
      </c>
    </row>
    <row r="48" spans="1:19" x14ac:dyDescent="0.3">
      <c r="E48" t="s">
        <v>47</v>
      </c>
      <c r="F48" t="s">
        <v>53</v>
      </c>
      <c r="I48" t="s">
        <v>52</v>
      </c>
      <c r="J48" t="s">
        <v>48</v>
      </c>
      <c r="K48" t="s">
        <v>49</v>
      </c>
      <c r="L48" t="s">
        <v>50</v>
      </c>
      <c r="M48" t="s">
        <v>51</v>
      </c>
    </row>
    <row r="49" spans="4:14" x14ac:dyDescent="0.3">
      <c r="D49" s="4" t="s">
        <v>23</v>
      </c>
      <c r="E49" s="6">
        <v>2</v>
      </c>
      <c r="F49" s="6">
        <v>3</v>
      </c>
      <c r="H49" s="4" t="s">
        <v>24</v>
      </c>
      <c r="I49" s="6">
        <v>1</v>
      </c>
      <c r="J49" s="6">
        <v>1</v>
      </c>
      <c r="K49" s="6">
        <v>0</v>
      </c>
      <c r="L49" s="6">
        <v>-1</v>
      </c>
      <c r="M49" s="6">
        <v>0</v>
      </c>
    </row>
    <row r="50" spans="4:14" x14ac:dyDescent="0.3">
      <c r="E50" s="6">
        <v>1</v>
      </c>
      <c r="F50" s="6">
        <v>3</v>
      </c>
      <c r="I50" s="6">
        <v>0</v>
      </c>
      <c r="J50" s="6">
        <v>2</v>
      </c>
      <c r="K50" s="6">
        <v>1</v>
      </c>
      <c r="L50" s="6">
        <v>0</v>
      </c>
      <c r="M50" s="6">
        <v>-1</v>
      </c>
    </row>
    <row r="53" spans="4:14" x14ac:dyDescent="0.3">
      <c r="D53" s="4" t="s">
        <v>30</v>
      </c>
      <c r="E53" s="6" cm="1">
        <f t="array" ref="E53:F54">MINVERSE(E49:F50)</f>
        <v>1</v>
      </c>
      <c r="F53" s="6">
        <v>-1</v>
      </c>
      <c r="G53" s="2"/>
      <c r="H53" s="2"/>
      <c r="I53" s="2"/>
      <c r="M53" s="9" t="s">
        <v>56</v>
      </c>
      <c r="N53" s="6" cm="1">
        <f t="array" ref="N53:N54">MMULT(_xlfn.ANCHORARRAY(E53),P40:P41)</f>
        <v>1</v>
      </c>
    </row>
    <row r="54" spans="4:14" x14ac:dyDescent="0.3">
      <c r="D54" s="4"/>
      <c r="E54" s="6">
        <v>-0.33333333333333331</v>
      </c>
      <c r="F54" s="6">
        <v>0.66666666666666663</v>
      </c>
      <c r="G54" s="2"/>
      <c r="H54" s="2"/>
      <c r="I54" s="2"/>
      <c r="N54" s="6">
        <v>0.33333333333333326</v>
      </c>
    </row>
    <row r="55" spans="4:14" x14ac:dyDescent="0.3">
      <c r="D55" s="4"/>
      <c r="E55" s="2"/>
      <c r="F55" s="2"/>
      <c r="G55" s="2"/>
      <c r="H55" s="2"/>
      <c r="I55" s="2"/>
    </row>
    <row r="56" spans="4:14" x14ac:dyDescent="0.3">
      <c r="D56" s="4" t="s">
        <v>31</v>
      </c>
      <c r="E56" s="6" cm="1">
        <f t="array" ref="E56:I57">MMULT(_xlfn.ANCHORARRAY(E53),I49:M50)</f>
        <v>1</v>
      </c>
      <c r="F56" s="6">
        <v>-1</v>
      </c>
      <c r="G56" s="6">
        <v>-1</v>
      </c>
      <c r="H56" s="6">
        <v>-1</v>
      </c>
      <c r="I56" s="6">
        <v>1</v>
      </c>
    </row>
    <row r="57" spans="4:14" x14ac:dyDescent="0.3">
      <c r="D57" s="4"/>
      <c r="E57" s="6">
        <v>-0.33333333333333331</v>
      </c>
      <c r="F57" s="6">
        <v>1</v>
      </c>
      <c r="G57" s="6">
        <v>0.66666666666666663</v>
      </c>
      <c r="H57" s="6">
        <v>0.33333333333333331</v>
      </c>
      <c r="I57" s="6">
        <v>-0.66666666666666663</v>
      </c>
    </row>
    <row r="58" spans="4:14" x14ac:dyDescent="0.3">
      <c r="D58" s="4"/>
    </row>
    <row r="59" spans="4:14" x14ac:dyDescent="0.3">
      <c r="D59" s="4"/>
    </row>
    <row r="60" spans="4:14" x14ac:dyDescent="0.3">
      <c r="D60" s="4" t="s">
        <v>32</v>
      </c>
      <c r="E60" cm="1">
        <f t="array" ref="E60:I60">MMULT(E44:F44,_xlfn.ANCHORARRAY(E56))</f>
        <v>-66.666666666666686</v>
      </c>
      <c r="F60">
        <v>-200</v>
      </c>
      <c r="G60">
        <v>-66.666666666666629</v>
      </c>
      <c r="H60">
        <v>66.666666666666686</v>
      </c>
      <c r="I60">
        <v>66.666666666666629</v>
      </c>
    </row>
    <row r="61" spans="4:14" x14ac:dyDescent="0.3">
      <c r="D61" s="4" t="s">
        <v>33</v>
      </c>
      <c r="E61" s="12">
        <f>E60-E45</f>
        <v>9933.3333333333339</v>
      </c>
      <c r="F61" s="12">
        <f t="shared" ref="F61:I61" si="1">F60-F45</f>
        <v>100</v>
      </c>
      <c r="G61" s="12">
        <f t="shared" si="1"/>
        <v>9933.3333333333339</v>
      </c>
      <c r="H61" s="12">
        <f t="shared" si="1"/>
        <v>66.666666666666686</v>
      </c>
      <c r="I61" s="12">
        <f t="shared" si="1"/>
        <v>66.666666666666629</v>
      </c>
    </row>
    <row r="62" spans="4:14" x14ac:dyDescent="0.3">
      <c r="E62" t="s">
        <v>52</v>
      </c>
      <c r="F62" t="s">
        <v>48</v>
      </c>
      <c r="G62" t="s">
        <v>49</v>
      </c>
      <c r="H62" t="s">
        <v>50</v>
      </c>
      <c r="I62" t="s">
        <v>51</v>
      </c>
    </row>
    <row r="65" spans="4:6" x14ac:dyDescent="0.3">
      <c r="E65" s="2"/>
    </row>
    <row r="66" spans="4:6" x14ac:dyDescent="0.3">
      <c r="E66" s="2"/>
    </row>
    <row r="67" spans="4:6" ht="15" thickBot="1" x14ac:dyDescent="0.35"/>
    <row r="68" spans="4:6" x14ac:dyDescent="0.3">
      <c r="D68" s="13" t="s">
        <v>47</v>
      </c>
      <c r="E68" s="14">
        <v>1</v>
      </c>
      <c r="F68" s="15" t="s">
        <v>61</v>
      </c>
    </row>
    <row r="69" spans="4:6" x14ac:dyDescent="0.3">
      <c r="D69" s="16" t="s">
        <v>48</v>
      </c>
      <c r="E69" s="2">
        <v>0</v>
      </c>
      <c r="F69" s="17" t="s">
        <v>62</v>
      </c>
    </row>
    <row r="70" spans="4:6" x14ac:dyDescent="0.3">
      <c r="D70" s="16" t="s">
        <v>53</v>
      </c>
      <c r="E70" s="2">
        <v>0.33300000000000002</v>
      </c>
      <c r="F70" s="17" t="s">
        <v>66</v>
      </c>
    </row>
    <row r="71" spans="4:6" x14ac:dyDescent="0.3">
      <c r="D71" s="16" t="s">
        <v>50</v>
      </c>
      <c r="E71" s="2">
        <v>0</v>
      </c>
      <c r="F71" s="17" t="s">
        <v>67</v>
      </c>
    </row>
    <row r="72" spans="4:6" x14ac:dyDescent="0.3">
      <c r="D72" s="16" t="s">
        <v>51</v>
      </c>
      <c r="E72" s="2">
        <v>0</v>
      </c>
      <c r="F72" s="17" t="s">
        <v>68</v>
      </c>
    </row>
    <row r="73" spans="4:6" x14ac:dyDescent="0.3">
      <c r="D73" s="16" t="s">
        <v>58</v>
      </c>
      <c r="E73" s="2">
        <v>0</v>
      </c>
      <c r="F73" s="17" t="s">
        <v>50</v>
      </c>
    </row>
    <row r="74" spans="4:6" x14ac:dyDescent="0.3">
      <c r="D74" s="16" t="s">
        <v>59</v>
      </c>
      <c r="E74" s="2">
        <v>100</v>
      </c>
      <c r="F74" s="17" t="s">
        <v>51</v>
      </c>
    </row>
    <row r="75" spans="4:6" x14ac:dyDescent="0.3">
      <c r="D75" s="16" t="s">
        <v>60</v>
      </c>
      <c r="E75" s="2">
        <v>0</v>
      </c>
      <c r="F75" s="17" t="s">
        <v>63</v>
      </c>
    </row>
    <row r="76" spans="4:6" x14ac:dyDescent="0.3">
      <c r="D76" s="16" t="s">
        <v>61</v>
      </c>
      <c r="E76" s="2">
        <v>66.66</v>
      </c>
      <c r="F76" s="17" t="s">
        <v>64</v>
      </c>
    </row>
    <row r="77" spans="4:6" ht="15" thickBot="1" x14ac:dyDescent="0.35">
      <c r="D77" s="18" t="s">
        <v>62</v>
      </c>
      <c r="E77" s="19">
        <v>66.66</v>
      </c>
      <c r="F77" s="20" t="s">
        <v>65</v>
      </c>
    </row>
  </sheetData>
  <mergeCells count="1">
    <mergeCell ref="T3:U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59A0E-A04B-44DA-92C6-A6DB917AFB1B}">
  <dimension ref="A1:Q39"/>
  <sheetViews>
    <sheetView topLeftCell="A8" zoomScale="71" workbookViewId="0">
      <selection activeCell="B45" sqref="B45"/>
    </sheetView>
  </sheetViews>
  <sheetFormatPr defaultRowHeight="14.4" x14ac:dyDescent="0.3"/>
  <cols>
    <col min="1" max="1" width="47.44140625" customWidth="1"/>
    <col min="2" max="2" width="89.33203125" bestFit="1" customWidth="1"/>
    <col min="6" max="6" width="8.44140625" customWidth="1"/>
  </cols>
  <sheetData>
    <row r="1" spans="1:17" x14ac:dyDescent="0.3">
      <c r="A1" s="9" t="s">
        <v>73</v>
      </c>
    </row>
    <row r="2" spans="1:17" ht="86.4" x14ac:dyDescent="0.3">
      <c r="A2" s="1" t="s">
        <v>74</v>
      </c>
    </row>
    <row r="3" spans="1:17" x14ac:dyDescent="0.3">
      <c r="B3" s="2" t="s">
        <v>75</v>
      </c>
      <c r="E3" s="24" t="s">
        <v>82</v>
      </c>
      <c r="F3" s="24"/>
      <c r="G3" s="24"/>
      <c r="H3" s="24"/>
    </row>
    <row r="4" spans="1:17" x14ac:dyDescent="0.3">
      <c r="B4" s="2" t="s">
        <v>76</v>
      </c>
    </row>
    <row r="5" spans="1:17" x14ac:dyDescent="0.3">
      <c r="B5" s="2" t="s">
        <v>77</v>
      </c>
      <c r="E5" t="s">
        <v>47</v>
      </c>
      <c r="F5" t="s">
        <v>94</v>
      </c>
      <c r="G5" t="s">
        <v>50</v>
      </c>
      <c r="K5" t="s">
        <v>52</v>
      </c>
      <c r="L5" t="s">
        <v>99</v>
      </c>
      <c r="M5" t="s">
        <v>53</v>
      </c>
      <c r="N5" t="s">
        <v>49</v>
      </c>
      <c r="O5" t="s">
        <v>48</v>
      </c>
      <c r="P5" t="s">
        <v>51</v>
      </c>
      <c r="Q5" t="s">
        <v>63</v>
      </c>
    </row>
    <row r="6" spans="1:17" x14ac:dyDescent="0.3">
      <c r="B6" s="2" t="s">
        <v>78</v>
      </c>
      <c r="D6" s="4" t="s">
        <v>23</v>
      </c>
      <c r="E6" s="6">
        <v>10</v>
      </c>
      <c r="F6" s="6">
        <v>7</v>
      </c>
      <c r="G6" s="6">
        <v>-1</v>
      </c>
      <c r="J6" s="4" t="s">
        <v>24</v>
      </c>
      <c r="K6" s="6">
        <v>1</v>
      </c>
      <c r="L6" s="6">
        <v>0</v>
      </c>
      <c r="M6" s="6">
        <v>2</v>
      </c>
      <c r="N6" s="6">
        <v>0</v>
      </c>
      <c r="O6" s="6">
        <v>8</v>
      </c>
      <c r="P6" s="6">
        <v>0</v>
      </c>
      <c r="Q6" s="6">
        <v>0</v>
      </c>
    </row>
    <row r="7" spans="1:17" x14ac:dyDescent="0.3">
      <c r="B7" s="2" t="s">
        <v>79</v>
      </c>
      <c r="E7" s="6">
        <v>5</v>
      </c>
      <c r="F7" s="6">
        <v>20</v>
      </c>
      <c r="G7" s="6">
        <v>0</v>
      </c>
      <c r="K7" s="6">
        <v>0</v>
      </c>
      <c r="L7" s="6">
        <v>0</v>
      </c>
      <c r="M7" s="6">
        <v>1</v>
      </c>
      <c r="N7" s="6">
        <v>1</v>
      </c>
      <c r="O7" s="6">
        <v>15</v>
      </c>
      <c r="P7" s="6">
        <v>-1</v>
      </c>
      <c r="Q7" s="6">
        <v>0</v>
      </c>
    </row>
    <row r="8" spans="1:17" x14ac:dyDescent="0.3">
      <c r="B8" s="2" t="s">
        <v>80</v>
      </c>
      <c r="E8" s="6">
        <v>8</v>
      </c>
      <c r="F8" s="6">
        <v>8</v>
      </c>
      <c r="G8" s="6">
        <v>0</v>
      </c>
      <c r="K8" s="6">
        <v>0</v>
      </c>
      <c r="L8" s="6">
        <v>1</v>
      </c>
      <c r="M8" s="6">
        <v>1</v>
      </c>
      <c r="N8" s="6">
        <v>0</v>
      </c>
      <c r="O8" s="6">
        <v>20</v>
      </c>
      <c r="P8" s="6">
        <v>0</v>
      </c>
      <c r="Q8" s="6">
        <v>-1</v>
      </c>
    </row>
    <row r="9" spans="1:17" x14ac:dyDescent="0.3">
      <c r="B9" s="2" t="s">
        <v>81</v>
      </c>
    </row>
    <row r="10" spans="1:17" x14ac:dyDescent="0.3">
      <c r="K10" t="s">
        <v>52</v>
      </c>
      <c r="L10" t="s">
        <v>99</v>
      </c>
      <c r="M10" t="s">
        <v>53</v>
      </c>
      <c r="N10" t="s">
        <v>49</v>
      </c>
      <c r="O10" t="s">
        <v>48</v>
      </c>
      <c r="P10" t="s">
        <v>51</v>
      </c>
      <c r="Q10" t="s">
        <v>63</v>
      </c>
    </row>
    <row r="11" spans="1:17" x14ac:dyDescent="0.3">
      <c r="G11" s="4" t="s">
        <v>56</v>
      </c>
      <c r="H11" s="6">
        <v>3.87</v>
      </c>
      <c r="I11" t="s">
        <v>47</v>
      </c>
      <c r="J11" s="4" t="s">
        <v>33</v>
      </c>
      <c r="K11" s="6">
        <v>10000</v>
      </c>
      <c r="L11" s="6">
        <v>9983.33</v>
      </c>
      <c r="M11" s="6">
        <v>390</v>
      </c>
      <c r="N11" s="6">
        <v>9906.67</v>
      </c>
      <c r="O11" s="6">
        <v>1266.67</v>
      </c>
      <c r="P11" s="6">
        <v>93.33</v>
      </c>
      <c r="Q11" s="6">
        <v>16.670000000000002</v>
      </c>
    </row>
    <row r="12" spans="1:17" x14ac:dyDescent="0.3">
      <c r="H12" s="6">
        <v>0.63</v>
      </c>
      <c r="I12" t="s">
        <v>94</v>
      </c>
    </row>
    <row r="13" spans="1:17" x14ac:dyDescent="0.3">
      <c r="B13" t="s">
        <v>83</v>
      </c>
      <c r="H13" s="6">
        <v>20.100000000000001</v>
      </c>
      <c r="I13" t="s">
        <v>50</v>
      </c>
      <c r="N13" s="4" t="s">
        <v>89</v>
      </c>
      <c r="O13" s="5">
        <v>3587</v>
      </c>
    </row>
    <row r="15" spans="1:17" x14ac:dyDescent="0.3">
      <c r="B15" t="s">
        <v>91</v>
      </c>
    </row>
    <row r="16" spans="1:17" x14ac:dyDescent="0.3">
      <c r="B16" t="s">
        <v>92</v>
      </c>
    </row>
    <row r="17" spans="2:8" x14ac:dyDescent="0.3">
      <c r="B17" t="s">
        <v>93</v>
      </c>
    </row>
    <row r="18" spans="2:8" x14ac:dyDescent="0.3">
      <c r="B18" t="s">
        <v>90</v>
      </c>
    </row>
    <row r="19" spans="2:8" x14ac:dyDescent="0.3">
      <c r="F19" t="s">
        <v>47</v>
      </c>
      <c r="G19" s="2">
        <v>3.87</v>
      </c>
      <c r="H19" s="21" t="s">
        <v>61</v>
      </c>
    </row>
    <row r="20" spans="2:8" x14ac:dyDescent="0.3">
      <c r="B20" t="s">
        <v>95</v>
      </c>
      <c r="F20" t="s">
        <v>48</v>
      </c>
      <c r="G20" s="2">
        <v>0</v>
      </c>
      <c r="H20" s="21" t="s">
        <v>62</v>
      </c>
    </row>
    <row r="21" spans="2:8" x14ac:dyDescent="0.3">
      <c r="B21" t="s">
        <v>96</v>
      </c>
      <c r="F21" t="s">
        <v>53</v>
      </c>
      <c r="G21" s="2">
        <v>0</v>
      </c>
      <c r="H21" s="21" t="s">
        <v>66</v>
      </c>
    </row>
    <row r="22" spans="2:8" x14ac:dyDescent="0.3">
      <c r="B22" t="s">
        <v>97</v>
      </c>
      <c r="F22" t="s">
        <v>94</v>
      </c>
      <c r="G22" s="2">
        <v>0.63</v>
      </c>
      <c r="H22" s="21" t="s">
        <v>103</v>
      </c>
    </row>
    <row r="23" spans="2:8" x14ac:dyDescent="0.3">
      <c r="B23" t="s">
        <v>98</v>
      </c>
      <c r="F23" t="s">
        <v>50</v>
      </c>
      <c r="G23" s="2">
        <v>20.100000000000001</v>
      </c>
      <c r="H23" s="21" t="s">
        <v>67</v>
      </c>
    </row>
    <row r="24" spans="2:8" x14ac:dyDescent="0.3">
      <c r="F24" t="s">
        <v>51</v>
      </c>
      <c r="G24" s="2">
        <v>0</v>
      </c>
      <c r="H24" s="21" t="s">
        <v>68</v>
      </c>
    </row>
    <row r="25" spans="2:8" x14ac:dyDescent="0.3">
      <c r="F25" t="s">
        <v>63</v>
      </c>
      <c r="G25" s="2">
        <v>0</v>
      </c>
      <c r="H25" s="21" t="s">
        <v>102</v>
      </c>
    </row>
    <row r="26" spans="2:8" x14ac:dyDescent="0.3">
      <c r="B26" s="9" t="s">
        <v>84</v>
      </c>
      <c r="F26" t="s">
        <v>58</v>
      </c>
      <c r="G26" s="2">
        <v>0</v>
      </c>
      <c r="H26" s="21" t="s">
        <v>50</v>
      </c>
    </row>
    <row r="27" spans="2:8" x14ac:dyDescent="0.3">
      <c r="B27" t="s">
        <v>105</v>
      </c>
      <c r="F27" t="s">
        <v>59</v>
      </c>
      <c r="G27" s="2">
        <v>1266.7</v>
      </c>
      <c r="H27" s="21" t="s">
        <v>51</v>
      </c>
    </row>
    <row r="28" spans="2:8" x14ac:dyDescent="0.3">
      <c r="F28" t="s">
        <v>60</v>
      </c>
      <c r="G28" s="2">
        <v>390</v>
      </c>
      <c r="H28" s="21" t="s">
        <v>63</v>
      </c>
    </row>
    <row r="29" spans="2:8" x14ac:dyDescent="0.3">
      <c r="B29" s="9" t="s">
        <v>85</v>
      </c>
      <c r="F29" t="s">
        <v>100</v>
      </c>
      <c r="G29" s="2">
        <v>0</v>
      </c>
      <c r="H29" s="21" t="s">
        <v>101</v>
      </c>
    </row>
    <row r="30" spans="2:8" x14ac:dyDescent="0.3">
      <c r="B30" s="22">
        <v>3587</v>
      </c>
      <c r="F30" t="s">
        <v>61</v>
      </c>
      <c r="G30" s="2">
        <v>0</v>
      </c>
      <c r="H30" s="21" t="s">
        <v>64</v>
      </c>
    </row>
    <row r="31" spans="2:8" x14ac:dyDescent="0.3">
      <c r="F31" t="s">
        <v>62</v>
      </c>
      <c r="G31" s="2">
        <v>93.33</v>
      </c>
      <c r="H31" s="21" t="s">
        <v>65</v>
      </c>
    </row>
    <row r="32" spans="2:8" x14ac:dyDescent="0.3">
      <c r="B32" s="9" t="s">
        <v>86</v>
      </c>
      <c r="F32" t="s">
        <v>66</v>
      </c>
      <c r="G32" s="2">
        <v>16.670000000000002</v>
      </c>
      <c r="H32" s="21" t="s">
        <v>104</v>
      </c>
    </row>
    <row r="33" spans="2:2" x14ac:dyDescent="0.3">
      <c r="B33" t="s">
        <v>106</v>
      </c>
    </row>
    <row r="35" spans="2:2" x14ac:dyDescent="0.3">
      <c r="B35" t="s">
        <v>87</v>
      </c>
    </row>
    <row r="36" spans="2:2" x14ac:dyDescent="0.3">
      <c r="B36" t="s">
        <v>107</v>
      </c>
    </row>
    <row r="38" spans="2:2" x14ac:dyDescent="0.3">
      <c r="B38" t="s">
        <v>88</v>
      </c>
    </row>
    <row r="39" spans="2:2" x14ac:dyDescent="0.3">
      <c r="B39" t="s">
        <v>108</v>
      </c>
    </row>
  </sheetData>
  <mergeCells count="1">
    <mergeCell ref="E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F8877-30C7-4A5E-B9F0-2AE45BA4405A}">
  <dimension ref="A1:S44"/>
  <sheetViews>
    <sheetView tabSelected="1" topLeftCell="A19" workbookViewId="0">
      <selection activeCell="C38" sqref="C38"/>
    </sheetView>
  </sheetViews>
  <sheetFormatPr defaultRowHeight="14.4" x14ac:dyDescent="0.3"/>
  <cols>
    <col min="1" max="1" width="61.109375" bestFit="1" customWidth="1"/>
    <col min="2" max="2" width="25.6640625" bestFit="1" customWidth="1"/>
    <col min="10" max="10" width="8.109375" bestFit="1" customWidth="1"/>
    <col min="16" max="16" width="30" bestFit="1" customWidth="1"/>
    <col min="17" max="18" width="11.6640625" bestFit="1" customWidth="1"/>
    <col min="19" max="19" width="39.21875" bestFit="1" customWidth="1"/>
    <col min="20" max="20" width="6.21875" customWidth="1"/>
    <col min="21" max="21" width="5.44140625" customWidth="1"/>
    <col min="22" max="22" width="7" customWidth="1"/>
    <col min="23" max="23" width="6" customWidth="1"/>
    <col min="24" max="24" width="5.5546875" customWidth="1"/>
    <col min="25" max="25" width="5.88671875" customWidth="1"/>
    <col min="26" max="26" width="6.6640625" customWidth="1"/>
  </cols>
  <sheetData>
    <row r="1" spans="1:19" x14ac:dyDescent="0.3">
      <c r="A1" s="9" t="s">
        <v>109</v>
      </c>
    </row>
    <row r="2" spans="1:19" ht="100.8" x14ac:dyDescent="0.3">
      <c r="A2" s="1" t="s">
        <v>110</v>
      </c>
    </row>
    <row r="3" spans="1:19" x14ac:dyDescent="0.3">
      <c r="A3" t="s">
        <v>130</v>
      </c>
      <c r="P3" s="4"/>
      <c r="Q3" s="26" t="s">
        <v>115</v>
      </c>
      <c r="R3" s="26"/>
      <c r="S3" s="26"/>
    </row>
    <row r="4" spans="1:19" x14ac:dyDescent="0.3">
      <c r="C4" s="4" t="s">
        <v>23</v>
      </c>
      <c r="D4" s="5">
        <v>4</v>
      </c>
      <c r="E4" s="5">
        <v>6</v>
      </c>
      <c r="H4" s="4" t="s">
        <v>24</v>
      </c>
      <c r="I4" s="5">
        <v>1</v>
      </c>
      <c r="J4" s="5">
        <v>2</v>
      </c>
      <c r="K4" s="5">
        <v>0</v>
      </c>
      <c r="L4" s="5">
        <v>-1</v>
      </c>
      <c r="M4" s="5">
        <v>0</v>
      </c>
      <c r="P4" s="27" t="s">
        <v>111</v>
      </c>
      <c r="Q4" s="27" t="s">
        <v>112</v>
      </c>
      <c r="R4" s="27" t="s">
        <v>113</v>
      </c>
      <c r="S4" s="27" t="s">
        <v>114</v>
      </c>
    </row>
    <row r="5" spans="1:19" x14ac:dyDescent="0.3">
      <c r="B5" s="2" t="s">
        <v>69</v>
      </c>
      <c r="D5" s="5">
        <v>2</v>
      </c>
      <c r="E5" s="5">
        <v>6</v>
      </c>
      <c r="I5" s="5">
        <v>0</v>
      </c>
      <c r="J5" s="5">
        <v>4</v>
      </c>
      <c r="K5" s="5">
        <v>1</v>
      </c>
      <c r="L5" s="5">
        <v>0</v>
      </c>
      <c r="M5" s="5">
        <v>-1</v>
      </c>
      <c r="P5" s="25" t="s">
        <v>116</v>
      </c>
      <c r="Q5" s="7" t="s">
        <v>120</v>
      </c>
      <c r="R5" s="7" t="s">
        <v>124</v>
      </c>
      <c r="S5" s="7" t="s">
        <v>125</v>
      </c>
    </row>
    <row r="6" spans="1:19" x14ac:dyDescent="0.3">
      <c r="B6" s="2"/>
      <c r="D6" s="28" t="s">
        <v>150</v>
      </c>
      <c r="E6" s="28" t="s">
        <v>151</v>
      </c>
      <c r="P6" s="25" t="s">
        <v>117</v>
      </c>
      <c r="Q6" s="7" t="s">
        <v>121</v>
      </c>
      <c r="R6" s="7" t="s">
        <v>123</v>
      </c>
      <c r="S6" s="7" t="s">
        <v>126</v>
      </c>
    </row>
    <row r="7" spans="1:19" x14ac:dyDescent="0.3">
      <c r="B7" s="2" t="s">
        <v>139</v>
      </c>
      <c r="C7" s="4" t="s">
        <v>28</v>
      </c>
      <c r="D7" s="30" t="s">
        <v>133</v>
      </c>
      <c r="E7" s="30" t="s">
        <v>134</v>
      </c>
      <c r="H7" s="4" t="s">
        <v>29</v>
      </c>
      <c r="I7" s="6" t="s">
        <v>131</v>
      </c>
      <c r="J7" s="6" t="s">
        <v>132</v>
      </c>
      <c r="K7" s="6" t="s">
        <v>131</v>
      </c>
      <c r="L7" s="6">
        <v>0</v>
      </c>
      <c r="M7" s="6">
        <v>0</v>
      </c>
      <c r="P7" s="25" t="s">
        <v>118</v>
      </c>
      <c r="Q7" s="7" t="s">
        <v>122</v>
      </c>
      <c r="R7" s="7" t="s">
        <v>122</v>
      </c>
      <c r="S7" s="7" t="s">
        <v>127</v>
      </c>
    </row>
    <row r="8" spans="1:19" x14ac:dyDescent="0.3">
      <c r="B8" s="2" t="s">
        <v>140</v>
      </c>
      <c r="P8" s="25" t="s">
        <v>119</v>
      </c>
      <c r="Q8" s="7" t="s">
        <v>128</v>
      </c>
      <c r="R8" s="7" t="s">
        <v>129</v>
      </c>
      <c r="S8" s="7"/>
    </row>
    <row r="9" spans="1:19" x14ac:dyDescent="0.3">
      <c r="B9" s="2"/>
      <c r="I9" s="28" t="s">
        <v>152</v>
      </c>
      <c r="J9" s="28" t="s">
        <v>153</v>
      </c>
      <c r="K9" s="28" t="s">
        <v>154</v>
      </c>
      <c r="L9" s="28" t="s">
        <v>155</v>
      </c>
      <c r="M9" s="28" t="s">
        <v>156</v>
      </c>
    </row>
    <row r="10" spans="1:19" x14ac:dyDescent="0.3">
      <c r="B10" s="2" t="s">
        <v>141</v>
      </c>
    </row>
    <row r="11" spans="1:19" x14ac:dyDescent="0.3">
      <c r="B11" s="2" t="s">
        <v>142</v>
      </c>
      <c r="H11" s="4" t="s">
        <v>33</v>
      </c>
      <c r="I11" s="6" t="s">
        <v>135</v>
      </c>
      <c r="J11" s="6">
        <v>300</v>
      </c>
      <c r="K11" s="6" t="s">
        <v>136</v>
      </c>
      <c r="L11" s="6" t="s">
        <v>137</v>
      </c>
      <c r="M11" s="6" t="s">
        <v>138</v>
      </c>
    </row>
    <row r="12" spans="1:19" x14ac:dyDescent="0.3">
      <c r="B12" s="2" t="s">
        <v>143</v>
      </c>
      <c r="C12" s="4" t="s">
        <v>30</v>
      </c>
      <c r="D12" s="6" cm="1">
        <f t="array" ref="D12:E13">MINVERSE(D4:E5)</f>
        <v>0.5</v>
      </c>
      <c r="E12" s="6">
        <v>-0.5</v>
      </c>
    </row>
    <row r="13" spans="1:19" x14ac:dyDescent="0.3">
      <c r="B13" s="2" t="s">
        <v>148</v>
      </c>
      <c r="D13" s="6">
        <v>-0.16666666666666666</v>
      </c>
      <c r="E13" s="6">
        <v>0.33333333333333331</v>
      </c>
    </row>
    <row r="14" spans="1:19" x14ac:dyDescent="0.3">
      <c r="B14" s="2" t="s">
        <v>144</v>
      </c>
      <c r="L14" s="4" t="s">
        <v>25</v>
      </c>
      <c r="M14" s="6">
        <v>6</v>
      </c>
    </row>
    <row r="15" spans="1:19" x14ac:dyDescent="0.3">
      <c r="F15" s="4" t="s">
        <v>56</v>
      </c>
      <c r="G15" s="30" cm="1">
        <f t="array" ref="G15:G16">MMULT(_xlfn.ANCHORARRAY(D12),M14:M15)</f>
        <v>0.5</v>
      </c>
      <c r="H15" s="28" t="s">
        <v>150</v>
      </c>
      <c r="M15" s="6">
        <v>5</v>
      </c>
    </row>
    <row r="16" spans="1:19" x14ac:dyDescent="0.3">
      <c r="G16" s="30">
        <v>0.66666666666666652</v>
      </c>
      <c r="H16" s="28" t="s">
        <v>151</v>
      </c>
    </row>
    <row r="17" spans="2:10" x14ac:dyDescent="0.3">
      <c r="B17" s="2" t="s">
        <v>41</v>
      </c>
    </row>
    <row r="19" spans="2:10" x14ac:dyDescent="0.3">
      <c r="B19" s="2" t="s">
        <v>145</v>
      </c>
    </row>
    <row r="20" spans="2:10" x14ac:dyDescent="0.3">
      <c r="B20" s="2" t="s">
        <v>146</v>
      </c>
    </row>
    <row r="21" spans="2:10" x14ac:dyDescent="0.3">
      <c r="B21" s="2" t="s">
        <v>149</v>
      </c>
    </row>
    <row r="22" spans="2:10" x14ac:dyDescent="0.3">
      <c r="B22" s="2" t="s">
        <v>147</v>
      </c>
    </row>
    <row r="23" spans="2:10" x14ac:dyDescent="0.3">
      <c r="D23" s="9" t="s">
        <v>150</v>
      </c>
      <c r="E23" s="2">
        <v>0.5</v>
      </c>
      <c r="F23" s="29" t="s">
        <v>160</v>
      </c>
      <c r="I23" t="s">
        <v>89</v>
      </c>
      <c r="J23">
        <f xml:space="preserve"> (500*0.5)+(800*0.67)</f>
        <v>786</v>
      </c>
    </row>
    <row r="24" spans="2:10" x14ac:dyDescent="0.3">
      <c r="D24" s="9" t="s">
        <v>153</v>
      </c>
      <c r="E24" s="2">
        <v>0</v>
      </c>
      <c r="F24" s="29" t="s">
        <v>161</v>
      </c>
      <c r="J24" s="31"/>
    </row>
    <row r="25" spans="2:10" x14ac:dyDescent="0.3">
      <c r="D25" s="9" t="s">
        <v>151</v>
      </c>
      <c r="E25" s="2" t="s">
        <v>168</v>
      </c>
      <c r="F25" s="29" t="s">
        <v>162</v>
      </c>
    </row>
    <row r="26" spans="2:10" x14ac:dyDescent="0.3">
      <c r="D26" s="9" t="s">
        <v>155</v>
      </c>
      <c r="E26" s="2">
        <v>0</v>
      </c>
      <c r="F26" s="29" t="s">
        <v>163</v>
      </c>
    </row>
    <row r="27" spans="2:10" x14ac:dyDescent="0.3">
      <c r="D27" s="9" t="s">
        <v>156</v>
      </c>
      <c r="E27" s="2">
        <v>0</v>
      </c>
      <c r="F27" s="29" t="s">
        <v>164</v>
      </c>
      <c r="I27" t="s">
        <v>89</v>
      </c>
      <c r="J27">
        <f>(116.67*6)+(16.67*5)</f>
        <v>783.37</v>
      </c>
    </row>
    <row r="28" spans="2:10" x14ac:dyDescent="0.3">
      <c r="D28" s="9" t="s">
        <v>157</v>
      </c>
      <c r="E28" s="2">
        <v>0</v>
      </c>
      <c r="F28" s="29" t="s">
        <v>155</v>
      </c>
    </row>
    <row r="29" spans="2:10" x14ac:dyDescent="0.3">
      <c r="D29" s="9" t="s">
        <v>158</v>
      </c>
      <c r="E29" s="2">
        <v>300</v>
      </c>
      <c r="F29" s="29" t="s">
        <v>156</v>
      </c>
    </row>
    <row r="30" spans="2:10" x14ac:dyDescent="0.3">
      <c r="D30" s="9" t="s">
        <v>159</v>
      </c>
      <c r="E30" s="2">
        <v>0</v>
      </c>
      <c r="F30" s="29" t="s">
        <v>165</v>
      </c>
    </row>
    <row r="31" spans="2:10" x14ac:dyDescent="0.3">
      <c r="D31" s="9" t="s">
        <v>160</v>
      </c>
      <c r="E31" s="2" t="s">
        <v>137</v>
      </c>
      <c r="F31" s="29" t="s">
        <v>166</v>
      </c>
    </row>
    <row r="32" spans="2:10" x14ac:dyDescent="0.3">
      <c r="D32" s="9" t="s">
        <v>161</v>
      </c>
      <c r="E32" s="2" t="s">
        <v>138</v>
      </c>
      <c r="F32" s="29" t="s">
        <v>167</v>
      </c>
    </row>
    <row r="34" spans="1:1" x14ac:dyDescent="0.3">
      <c r="A34" s="9" t="s">
        <v>169</v>
      </c>
    </row>
    <row r="35" spans="1:1" x14ac:dyDescent="0.3">
      <c r="A35" s="2" t="s">
        <v>173</v>
      </c>
    </row>
    <row r="37" spans="1:1" x14ac:dyDescent="0.3">
      <c r="A37" s="9" t="s">
        <v>170</v>
      </c>
    </row>
    <row r="38" spans="1:1" x14ac:dyDescent="0.3">
      <c r="A38" s="32">
        <v>784</v>
      </c>
    </row>
    <row r="40" spans="1:1" x14ac:dyDescent="0.3">
      <c r="A40" s="9" t="s">
        <v>171</v>
      </c>
    </row>
    <row r="41" spans="1:1" x14ac:dyDescent="0.3">
      <c r="A41" t="s">
        <v>174</v>
      </c>
    </row>
    <row r="43" spans="1:1" x14ac:dyDescent="0.3">
      <c r="A43" s="9" t="s">
        <v>172</v>
      </c>
    </row>
    <row r="44" spans="1:1" x14ac:dyDescent="0.3">
      <c r="A44" t="s">
        <v>175</v>
      </c>
    </row>
  </sheetData>
  <mergeCells count="1">
    <mergeCell ref="Q3:S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T4P1</vt:lpstr>
      <vt:lpstr>T4P2</vt:lpstr>
      <vt:lpstr>T4P3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Gomez</dc:creator>
  <cp:lastModifiedBy>William Andres Gomez Roa</cp:lastModifiedBy>
  <dcterms:created xsi:type="dcterms:W3CDTF">2015-06-05T18:17:20Z</dcterms:created>
  <dcterms:modified xsi:type="dcterms:W3CDTF">2025-08-24T19:18:28Z</dcterms:modified>
</cp:coreProperties>
</file>