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ed Profit and Loss" sheetId="1" r:id="rId4"/>
  </sheets>
  <definedNames/>
  <calcPr/>
  <extLst>
    <ext uri="GoogleSheetsCustomDataVersion1">
      <go:sheetsCustomData xmlns:go="http://customooxmlschemas.google.com/" r:id="rId5" roundtripDataSignature="AMtx7mh1zn8hzq5r5V/N/JY2jumb2vL0Mw=="/>
    </ext>
  </extLst>
</workbook>
</file>

<file path=xl/sharedStrings.xml><?xml version="1.0" encoding="utf-8"?>
<sst xmlns="http://schemas.openxmlformats.org/spreadsheetml/2006/main" count="76" uniqueCount="47">
  <si>
    <t>Financial Projection based on occupancy</t>
  </si>
  <si>
    <t>SEK/EUR rate</t>
  </si>
  <si>
    <t>Days per month</t>
  </si>
  <si>
    <t>Occupancy</t>
  </si>
  <si>
    <t>Voyager Park</t>
  </si>
  <si>
    <t>ESTIMATED PROFIT</t>
  </si>
  <si>
    <t>YEAR TOTAL</t>
  </si>
  <si>
    <t>Accommodation</t>
  </si>
  <si>
    <t>Rentals</t>
  </si>
  <si>
    <t>Activities</t>
  </si>
  <si>
    <t>Gross Profit with Activities</t>
  </si>
  <si>
    <t>Gross Profit with Activities - taxes (35%)</t>
  </si>
  <si>
    <t>Tax ratio is due to change based on yearly income. Salary, electric and operational expenses are included in the accommodation/activity expenses based on hours needed per accommodation/activity for cleaning, maintenance etc.</t>
  </si>
  <si>
    <t>Gross Profit without Activities</t>
  </si>
  <si>
    <t>Gross Profit without Activities - taxes (35%)</t>
  </si>
  <si>
    <t>Dividend per share</t>
  </si>
  <si>
    <t>Tax ratio is due to change based on yearly income. Salary, electric and operational expenses are included in the accommodation/activity expenses based on hours needed per accommodation/activity for cleaning, maintenance etc. Please note that numbers in Oct, Nov, Dec 2021 and most likely the first quarter of 2022 are not relevant. Numbers above are based on a fully operational project with successful funding.</t>
  </si>
  <si>
    <t>Dividends per share are calculated based on the profit without activities due to the many possible factors. (occupancy, weather, season)</t>
  </si>
  <si>
    <t>Revenue calculation parameters Winter</t>
  </si>
  <si>
    <t>Occupancy factor                         (% occupied)</t>
  </si>
  <si>
    <t>Number factor     (total units available)</t>
  </si>
  <si>
    <t>Single unit rent price per day            (SEK)</t>
  </si>
  <si>
    <t>Single Unit revenue per month                   (SEK)</t>
  </si>
  <si>
    <t>Single Unit Expenses per day (SEK)</t>
  </si>
  <si>
    <t>Single Unit Expenses per month (SEK)</t>
  </si>
  <si>
    <t>Single Unit Profit Per Month (SEK)</t>
  </si>
  <si>
    <t>Single Unit Profit Per Month                 (EUR)</t>
  </si>
  <si>
    <t>Factored Profit Max Units (EUR)</t>
  </si>
  <si>
    <t>Factored Profit Max Units * Occupancy (EUR)</t>
  </si>
  <si>
    <t>Igloo Deluxe</t>
  </si>
  <si>
    <t>Family Igloo</t>
  </si>
  <si>
    <t>Floating Dome</t>
  </si>
  <si>
    <t>Tipi Tent</t>
  </si>
  <si>
    <t>Rental Vehicle</t>
  </si>
  <si>
    <t>Rooftent + Vehicle</t>
  </si>
  <si>
    <t>Snowmobile</t>
  </si>
  <si>
    <t>Quad</t>
  </si>
  <si>
    <t xml:space="preserve">Canoe Rental </t>
  </si>
  <si>
    <t>Mountain Bike Rental</t>
  </si>
  <si>
    <t>Explorer with Tentbox</t>
  </si>
  <si>
    <t>Aurora Hunt</t>
  </si>
  <si>
    <t>Fishing</t>
  </si>
  <si>
    <t>Hot tub</t>
  </si>
  <si>
    <t>Sauna</t>
  </si>
  <si>
    <t>Voyager Safari</t>
  </si>
  <si>
    <t>Revenue calculation parameters Summer</t>
  </si>
  <si>
    <t xml:space="preserve">Voyager Safari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</si>
</sst>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"/>
    <numFmt numFmtId="165" formatCode="[$-409]mmmm\ d\,\ yyyy"/>
    <numFmt numFmtId="166" formatCode="mmm yyyy"/>
    <numFmt numFmtId="167" formatCode="mmmm yyyy"/>
    <numFmt numFmtId="168" formatCode="#,##0\ [$EUR]"/>
    <numFmt numFmtId="169" formatCode="#,##0.00\ [$EUR]"/>
    <numFmt numFmtId="170" formatCode="#,##0\ [$SEK]"/>
    <numFmt numFmtId="171" formatCode="[$€]#,##0"/>
  </numFmts>
  <fonts count="12">
    <font>
      <sz val="11.0"/>
      <color theme="1"/>
      <name val="Arial"/>
    </font>
    <font>
      <b/>
      <sz val="10.0"/>
      <color rgb="FFFFFFFF"/>
      <name val="Calibri"/>
    </font>
    <font>
      <b/>
      <sz val="10.0"/>
      <color theme="0"/>
      <name val="Calibri"/>
    </font>
    <font>
      <sz val="10.0"/>
      <color theme="1"/>
      <name val="Calibri"/>
    </font>
    <font>
      <sz val="10.0"/>
    </font>
    <font>
      <b/>
      <sz val="10.0"/>
      <color rgb="FF2F2F2F"/>
      <name val="Calibri"/>
    </font>
    <font/>
    <font>
      <b/>
      <sz val="10.0"/>
      <color rgb="FFF2F2F2"/>
      <name val="Calibri"/>
    </font>
    <font>
      <sz val="10.0"/>
      <color rgb="FF2F2F2F"/>
      <name val="Calibri"/>
    </font>
    <font>
      <sz val="10.0"/>
      <color rgb="FFF2F2F2"/>
      <name val="Calibri"/>
    </font>
    <font>
      <b/>
      <sz val="10.0"/>
      <color rgb="FFFF0000"/>
      <name val="Calibri"/>
    </font>
    <font>
      <b/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3B01"/>
        <bgColor rgb="FFD83B01"/>
      </patternFill>
    </fill>
    <fill>
      <patternFill patternType="solid">
        <fgColor theme="0"/>
        <bgColor theme="0"/>
      </patternFill>
    </fill>
    <fill>
      <patternFill patternType="solid">
        <fgColor rgb="FFE6E6E6"/>
        <bgColor rgb="FFE6E6E6"/>
      </patternFill>
    </fill>
    <fill>
      <patternFill patternType="solid">
        <fgColor rgb="FF00C040"/>
        <bgColor rgb="FF00C040"/>
      </patternFill>
    </fill>
    <fill>
      <patternFill patternType="solid">
        <fgColor rgb="FFA5A5A5"/>
        <bgColor rgb="FFA5A5A5"/>
      </patternFill>
    </fill>
    <fill>
      <patternFill patternType="solid">
        <fgColor rgb="FF2F2F2F"/>
        <bgColor rgb="FF2F2F2F"/>
      </patternFill>
    </fill>
  </fills>
  <borders count="34">
    <border/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3F3F3F"/>
      </bottom>
    </border>
    <border>
      <top/>
      <bottom style="thin">
        <color rgb="FF3F3F3F"/>
      </bottom>
    </border>
    <border>
      <right style="thin">
        <color rgb="FF000000"/>
      </right>
      <top/>
      <bottom style="thin">
        <color rgb="FF3F3F3F"/>
      </bottom>
    </border>
    <border>
      <left/>
      <right style="thin">
        <color rgb="FF3F3F3F"/>
      </right>
      <top style="thin">
        <color rgb="FF3F3F3F"/>
      </top>
      <bottom style="thick">
        <color rgb="FFD83B01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rgb="FFD83B01"/>
      </bottom>
    </border>
    <border>
      <left style="thin">
        <color rgb="FF3F3F3F"/>
      </left>
      <right/>
      <top style="thin">
        <color rgb="FF3F3F3F"/>
      </top>
      <bottom style="thick">
        <color rgb="FFD83B01"/>
      </bottom>
    </border>
    <border>
      <left/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 style="thin">
        <color rgb="FF3F3F3F"/>
      </left>
      <right/>
      <top/>
      <bottom style="thin">
        <color rgb="FF3F3F3F"/>
      </bottom>
    </border>
    <border>
      <left/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left style="thin">
        <color rgb="FF000000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000000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top style="thin">
        <color rgb="FF3F3F3F"/>
      </top>
      <bottom style="thin">
        <color rgb="FF000000"/>
      </bottom>
    </border>
    <border>
      <top style="thin">
        <color rgb="FF3F3F3F"/>
      </top>
      <bottom style="thin">
        <color rgb="FF000000"/>
      </bottom>
    </border>
    <border>
      <right style="thin">
        <color rgb="FF000000"/>
      </right>
      <top style="thin">
        <color rgb="FF3F3F3F"/>
      </top>
      <bottom style="thin">
        <color rgb="FF000000"/>
      </bottom>
    </border>
    <border>
      <left/>
      <right/>
      <top/>
      <bottom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horizontal="left" shrinkToFit="0" vertical="center" wrapText="1"/>
    </xf>
    <xf borderId="2" fillId="3" fontId="3" numFmtId="164" xfId="0" applyAlignment="1" applyBorder="1" applyFill="1" applyFont="1" applyNumberFormat="1">
      <alignment horizontal="center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center" vertical="center"/>
    </xf>
    <xf borderId="2" fillId="3" fontId="4" numFmtId="10" xfId="0" applyAlignment="1" applyBorder="1" applyFont="1" applyNumberFormat="1">
      <alignment horizontal="center" readingOrder="0" vertical="center"/>
    </xf>
    <xf borderId="3" fillId="2" fontId="2" numFmtId="0" xfId="0" applyAlignment="1" applyBorder="1" applyFont="1">
      <alignment vertical="center"/>
    </xf>
    <xf borderId="4" fillId="4" fontId="5" numFmtId="0" xfId="0" applyAlignment="1" applyBorder="1" applyFill="1" applyFont="1">
      <alignment horizontal="left" vertical="center"/>
    </xf>
    <xf borderId="5" fillId="4" fontId="5" numFmtId="165" xfId="0" applyAlignment="1" applyBorder="1" applyFont="1" applyNumberFormat="1">
      <alignment horizontal="right" vertical="center"/>
    </xf>
    <xf borderId="6" fillId="0" fontId="6" numFmtId="0" xfId="0" applyBorder="1" applyFont="1"/>
    <xf borderId="7" fillId="0" fontId="6" numFmtId="0" xfId="0" applyBorder="1" applyFont="1"/>
    <xf borderId="8" fillId="2" fontId="7" numFmtId="165" xfId="0" applyAlignment="1" applyBorder="1" applyFont="1" applyNumberFormat="1">
      <alignment horizontal="right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4" fontId="5" numFmtId="0" xfId="0" applyAlignment="1" applyBorder="1" applyFont="1">
      <alignment horizontal="left" readingOrder="0" shrinkToFit="0" vertical="center" wrapText="1"/>
    </xf>
    <xf borderId="12" fillId="4" fontId="5" numFmtId="166" xfId="0" applyAlignment="1" applyBorder="1" applyFont="1" applyNumberFormat="1">
      <alignment horizontal="center" readingOrder="0" shrinkToFit="0" vertical="center" wrapText="1"/>
    </xf>
    <xf borderId="12" fillId="4" fontId="5" numFmtId="167" xfId="0" applyAlignment="1" applyBorder="1" applyFont="1" applyNumberFormat="1">
      <alignment horizontal="center" readingOrder="0" shrinkToFit="0" vertical="center" wrapText="1"/>
    </xf>
    <xf borderId="13" fillId="5" fontId="5" numFmtId="0" xfId="0" applyAlignment="1" applyBorder="1" applyFill="1" applyFont="1">
      <alignment horizontal="center" shrinkToFit="0" vertical="center" wrapText="1"/>
    </xf>
    <xf borderId="14" fillId="4" fontId="8" numFmtId="0" xfId="0" applyAlignment="1" applyBorder="1" applyFont="1">
      <alignment horizontal="left" readingOrder="0" shrinkToFit="0" vertical="center" wrapText="1"/>
    </xf>
    <xf borderId="15" fillId="4" fontId="8" numFmtId="168" xfId="0" applyAlignment="1" applyBorder="1" applyFont="1" applyNumberFormat="1">
      <alignment horizontal="right" vertical="center"/>
    </xf>
    <xf borderId="16" fillId="5" fontId="8" numFmtId="168" xfId="0" applyAlignment="1" applyBorder="1" applyFont="1" applyNumberFormat="1">
      <alignment horizontal="right" vertical="center"/>
    </xf>
    <xf borderId="17" fillId="4" fontId="8" numFmtId="0" xfId="0" applyAlignment="1" applyBorder="1" applyFont="1">
      <alignment horizontal="left" readingOrder="0" shrinkToFit="0" vertical="center" wrapText="1"/>
    </xf>
    <xf borderId="18" fillId="4" fontId="8" numFmtId="168" xfId="0" applyAlignment="1" applyBorder="1" applyFont="1" applyNumberFormat="1">
      <alignment horizontal="right" vertical="center"/>
    </xf>
    <xf borderId="19" fillId="5" fontId="8" numFmtId="168" xfId="0" applyAlignment="1" applyBorder="1" applyFont="1" applyNumberFormat="1">
      <alignment horizontal="right" vertical="center"/>
    </xf>
    <xf borderId="18" fillId="4" fontId="8" numFmtId="168" xfId="0" applyAlignment="1" applyBorder="1" applyFont="1" applyNumberFormat="1">
      <alignment horizontal="right" readingOrder="0" vertical="center"/>
    </xf>
    <xf borderId="4" fillId="4" fontId="5" numFmtId="0" xfId="0" applyAlignment="1" applyBorder="1" applyFont="1">
      <alignment horizontal="left" readingOrder="0" shrinkToFit="0" vertical="center" wrapText="1"/>
    </xf>
    <xf borderId="18" fillId="4" fontId="5" numFmtId="168" xfId="0" applyAlignment="1" applyBorder="1" applyFont="1" applyNumberFormat="1">
      <alignment horizontal="right" vertical="center"/>
    </xf>
    <xf borderId="20" fillId="5" fontId="5" numFmtId="168" xfId="0" applyAlignment="1" applyBorder="1" applyFont="1" applyNumberFormat="1">
      <alignment horizontal="right" vertical="center"/>
    </xf>
    <xf borderId="21" fillId="2" fontId="7" numFmtId="0" xfId="0" applyAlignment="1" applyBorder="1" applyFont="1">
      <alignment horizontal="left" readingOrder="0" shrinkToFit="0" vertical="center" wrapText="1"/>
    </xf>
    <xf borderId="22" fillId="0" fontId="6" numFmtId="0" xfId="0" applyBorder="1" applyFont="1"/>
    <xf borderId="23" fillId="0" fontId="6" numFmtId="0" xfId="0" applyBorder="1" applyFont="1"/>
    <xf borderId="21" fillId="2" fontId="7" numFmtId="165" xfId="0" applyAlignment="1" applyBorder="1" applyFont="1" applyNumberFormat="1">
      <alignment horizontal="right" shrinkToFit="0" vertical="center" wrapText="1"/>
    </xf>
    <xf borderId="15" fillId="4" fontId="8" numFmtId="168" xfId="0" applyAlignment="1" applyBorder="1" applyFont="1" applyNumberFormat="1">
      <alignment horizontal="center" vertical="center"/>
    </xf>
    <xf borderId="16" fillId="5" fontId="8" numFmtId="168" xfId="0" applyAlignment="1" applyBorder="1" applyFont="1" applyNumberFormat="1">
      <alignment horizontal="center" vertical="center"/>
    </xf>
    <xf borderId="18" fillId="4" fontId="8" numFmtId="168" xfId="0" applyAlignment="1" applyBorder="1" applyFont="1" applyNumberFormat="1">
      <alignment horizontal="center" vertical="center"/>
    </xf>
    <xf borderId="19" fillId="5" fontId="8" numFmtId="168" xfId="0" applyAlignment="1" applyBorder="1" applyFont="1" applyNumberFormat="1">
      <alignment horizontal="center" vertical="center"/>
    </xf>
    <xf borderId="18" fillId="4" fontId="5" numFmtId="168" xfId="0" applyAlignment="1" applyBorder="1" applyFont="1" applyNumberFormat="1">
      <alignment horizontal="center" vertical="center"/>
    </xf>
    <xf borderId="20" fillId="5" fontId="5" numFmtId="168" xfId="0" applyAlignment="1" applyBorder="1" applyFont="1" applyNumberFormat="1">
      <alignment horizontal="center" vertical="center"/>
    </xf>
    <xf borderId="24" fillId="5" fontId="5" numFmtId="168" xfId="0" applyAlignment="1" applyBorder="1" applyFont="1" applyNumberFormat="1">
      <alignment horizontal="center" vertical="center"/>
    </xf>
    <xf borderId="4" fillId="5" fontId="5" numFmtId="0" xfId="0" applyAlignment="1" applyBorder="1" applyFont="1">
      <alignment horizontal="left" readingOrder="0" shrinkToFit="0" vertical="center" wrapText="1"/>
    </xf>
    <xf borderId="18" fillId="5" fontId="5" numFmtId="169" xfId="0" applyAlignment="1" applyBorder="1" applyFont="1" applyNumberFormat="1">
      <alignment horizontal="center" shrinkToFit="0" vertical="center" wrapText="1"/>
    </xf>
    <xf borderId="25" fillId="2" fontId="7" numFmtId="0" xfId="0" applyAlignment="1" applyBorder="1" applyFont="1">
      <alignment horizontal="left" readingOrder="0" shrinkToFit="0" vertical="center" wrapText="1"/>
    </xf>
    <xf borderId="26" fillId="0" fontId="6" numFmtId="0" xfId="0" applyBorder="1" applyFont="1"/>
    <xf borderId="27" fillId="0" fontId="6" numFmtId="0" xfId="0" applyBorder="1" applyFont="1"/>
    <xf borderId="28" fillId="3" fontId="9" numFmtId="0" xfId="0" applyAlignment="1" applyBorder="1" applyFont="1">
      <alignment horizontal="center" shrinkToFit="0" vertical="center" wrapText="1"/>
    </xf>
    <xf borderId="28" fillId="3" fontId="9" numFmtId="0" xfId="0" applyAlignment="1" applyBorder="1" applyFont="1">
      <alignment horizontal="center" vertical="center"/>
    </xf>
    <xf borderId="28" fillId="3" fontId="3" numFmtId="0" xfId="0" applyAlignment="1" applyBorder="1" applyFont="1">
      <alignment horizontal="center" shrinkToFit="0" vertical="center" wrapText="1"/>
    </xf>
    <xf borderId="28" fillId="3" fontId="3" numFmtId="0" xfId="0" applyAlignment="1" applyBorder="1" applyFont="1">
      <alignment horizontal="center" vertical="center"/>
    </xf>
    <xf borderId="29" fillId="0" fontId="10" numFmtId="0" xfId="0" applyAlignment="1" applyBorder="1" applyFont="1">
      <alignment horizontal="center" readingOrder="0" shrinkToFit="0" vertical="center" wrapText="1"/>
    </xf>
    <xf borderId="30" fillId="6" fontId="11" numFmtId="0" xfId="0" applyAlignment="1" applyBorder="1" applyFill="1" applyFont="1">
      <alignment horizontal="center" shrinkToFit="0" vertical="center" wrapText="1"/>
    </xf>
    <xf borderId="30" fillId="6" fontId="11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31" fillId="6" fontId="11" numFmtId="0" xfId="0" applyAlignment="1" applyBorder="1" applyFont="1">
      <alignment horizontal="left" readingOrder="0" shrinkToFit="0" vertical="center" wrapText="1"/>
    </xf>
    <xf borderId="2" fillId="3" fontId="3" numFmtId="10" xfId="0" applyAlignment="1" applyBorder="1" applyFont="1" applyNumberForma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2" fillId="3" fontId="3" numFmtId="170" xfId="0" applyAlignment="1" applyBorder="1" applyFont="1" applyNumberFormat="1">
      <alignment horizontal="center" readingOrder="0" vertical="center"/>
    </xf>
    <xf borderId="2" fillId="3" fontId="3" numFmtId="170" xfId="0" applyAlignment="1" applyBorder="1" applyFont="1" applyNumberFormat="1">
      <alignment horizontal="center" vertical="center"/>
    </xf>
    <xf borderId="2" fillId="3" fontId="3" numFmtId="171" xfId="0" applyAlignment="1" applyBorder="1" applyFont="1" applyNumberFormat="1">
      <alignment horizontal="center" vertical="center"/>
    </xf>
    <xf borderId="32" fillId="6" fontId="11" numFmtId="0" xfId="0" applyAlignment="1" applyBorder="1" applyFont="1">
      <alignment horizontal="left" readingOrder="0" shrinkToFit="0" vertical="center" wrapText="1"/>
    </xf>
    <xf borderId="33" fillId="6" fontId="11" numFmtId="0" xfId="0" applyAlignment="1" applyBorder="1" applyFont="1">
      <alignment horizontal="left" readingOrder="0" shrinkToFit="0" vertical="center" wrapText="1"/>
    </xf>
    <xf borderId="28" fillId="7" fontId="3" numFmtId="0" xfId="0" applyBorder="1" applyFill="1" applyFont="1"/>
    <xf borderId="28" fillId="7" fontId="9" numFmtId="0" xfId="0" applyAlignment="1" applyBorder="1" applyFont="1">
      <alignment horizontal="center" vertical="center"/>
    </xf>
    <xf borderId="2" fillId="3" fontId="3" numFmtId="171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2.63" defaultRowHeight="15.0"/>
  <cols>
    <col customWidth="1" min="1" max="1" width="31.13"/>
    <col customWidth="1" min="2" max="13" width="9.5"/>
    <col customWidth="1" min="14" max="14" width="12.0"/>
  </cols>
  <sheetData>
    <row r="1" ht="30.0" customHeight="1">
      <c r="A1" s="1" t="s">
        <v>0</v>
      </c>
      <c r="B1" s="2"/>
      <c r="C1" s="3" t="s">
        <v>1</v>
      </c>
      <c r="D1" s="4">
        <v>0.099</v>
      </c>
      <c r="E1" s="2"/>
      <c r="F1" s="5" t="s">
        <v>2</v>
      </c>
      <c r="G1" s="6">
        <v>30.0</v>
      </c>
      <c r="H1" s="2"/>
      <c r="I1" s="5" t="s">
        <v>3</v>
      </c>
      <c r="J1" s="7">
        <v>0.1</v>
      </c>
      <c r="K1" s="2"/>
      <c r="L1" s="2"/>
      <c r="M1" s="2"/>
      <c r="N1" s="8"/>
    </row>
    <row r="2" ht="15.75" customHeight="1">
      <c r="A2" s="9" t="s">
        <v>4</v>
      </c>
      <c r="B2" s="10">
        <f>TODAY()</f>
        <v>44464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ht="8.2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</row>
    <row r="4" ht="15.75" customHeight="1">
      <c r="A4" s="16" t="s">
        <v>5</v>
      </c>
      <c r="B4" s="17">
        <v>44470.0</v>
      </c>
      <c r="C4" s="17">
        <v>44501.0</v>
      </c>
      <c r="D4" s="17">
        <v>44531.0</v>
      </c>
      <c r="E4" s="17">
        <v>44562.0</v>
      </c>
      <c r="F4" s="17">
        <v>44593.0</v>
      </c>
      <c r="G4" s="17">
        <v>44621.0</v>
      </c>
      <c r="H4" s="17">
        <v>44652.0</v>
      </c>
      <c r="I4" s="18">
        <v>44682.0</v>
      </c>
      <c r="J4" s="17">
        <v>44713.0</v>
      </c>
      <c r="K4" s="17">
        <v>44743.0</v>
      </c>
      <c r="L4" s="17">
        <v>44774.0</v>
      </c>
      <c r="M4" s="17">
        <v>44805.0</v>
      </c>
      <c r="N4" s="19" t="s">
        <v>6</v>
      </c>
    </row>
    <row r="5" ht="15.75" customHeight="1">
      <c r="A5" s="20" t="s">
        <v>7</v>
      </c>
      <c r="B5" s="21">
        <f>SUM(K23:K26)</f>
        <v>10804.86</v>
      </c>
      <c r="C5" s="21">
        <f>SUM(K23:K26)</f>
        <v>10804.86</v>
      </c>
      <c r="D5" s="21">
        <f>SUM(K23:K26)</f>
        <v>10804.86</v>
      </c>
      <c r="E5" s="21">
        <f>SUM(K23:K26)</f>
        <v>10804.86</v>
      </c>
      <c r="F5" s="21">
        <f>SUM(K23:K26)</f>
        <v>10804.86</v>
      </c>
      <c r="G5" s="21">
        <f>SUM(K23:K26)</f>
        <v>10804.86</v>
      </c>
      <c r="H5" s="21">
        <f>SUM(K41:K44)</f>
        <v>8072.46</v>
      </c>
      <c r="I5" s="21">
        <f>SUM(K41:K44)</f>
        <v>8072.46</v>
      </c>
      <c r="J5" s="21">
        <f>SUM(K41:K44)</f>
        <v>8072.46</v>
      </c>
      <c r="K5" s="21">
        <f>SUM(K41:K44)</f>
        <v>8072.46</v>
      </c>
      <c r="L5" s="21">
        <f>SUM(K41:K44)</f>
        <v>8072.46</v>
      </c>
      <c r="M5" s="21">
        <f>SUM(K41:K44)</f>
        <v>8072.46</v>
      </c>
      <c r="N5" s="22">
        <f t="shared" ref="N5:N7" si="1">SUM(B5:M5)</f>
        <v>113263.92</v>
      </c>
    </row>
    <row r="6" ht="15.75" customHeight="1">
      <c r="A6" s="23" t="s">
        <v>8</v>
      </c>
      <c r="B6" s="24">
        <f>SUM(K27:K30)</f>
        <v>2004.75</v>
      </c>
      <c r="C6" s="24">
        <f>SUM(K27:K30)</f>
        <v>2004.75</v>
      </c>
      <c r="D6" s="24">
        <f>SUM(K27:K30)</f>
        <v>2004.75</v>
      </c>
      <c r="E6" s="24">
        <f>SUM(K27:K30)</f>
        <v>2004.75</v>
      </c>
      <c r="F6" s="24">
        <f>SUM(K27:K30)</f>
        <v>2004.75</v>
      </c>
      <c r="G6" s="24">
        <f>SUM(K27:K30)</f>
        <v>2004.75</v>
      </c>
      <c r="H6" s="24">
        <f>SUM(K45:K51)</f>
        <v>3059.1</v>
      </c>
      <c r="I6" s="24">
        <f>SUM(K45:K51)</f>
        <v>3059.1</v>
      </c>
      <c r="J6" s="24">
        <f>SUM(K45:K51)</f>
        <v>3059.1</v>
      </c>
      <c r="K6" s="24">
        <f>SUM(K45:K51)</f>
        <v>3059.1</v>
      </c>
      <c r="L6" s="24">
        <f>SUM(K45:K51)</f>
        <v>3059.1</v>
      </c>
      <c r="M6" s="24">
        <f>SUM(K45:K51)</f>
        <v>3059.1</v>
      </c>
      <c r="N6" s="25">
        <f t="shared" si="1"/>
        <v>30383.1</v>
      </c>
    </row>
    <row r="7" ht="15.75" customHeight="1">
      <c r="A7" s="23" t="s">
        <v>9</v>
      </c>
      <c r="B7" s="26">
        <f>SUM(K34:K38)</f>
        <v>6029.1</v>
      </c>
      <c r="C7" s="26">
        <f>SUM(K34:K38)</f>
        <v>6029.1</v>
      </c>
      <c r="D7" s="26">
        <f>SUM(K34:K38)</f>
        <v>6029.1</v>
      </c>
      <c r="E7" s="26">
        <f>SUM(K34:K38)</f>
        <v>6029.1</v>
      </c>
      <c r="F7" s="26">
        <f>SUM(K34:K38)</f>
        <v>6029.1</v>
      </c>
      <c r="G7" s="26">
        <f>SUM(K34:K38)</f>
        <v>6029.1</v>
      </c>
      <c r="H7" s="26">
        <f>SUM(K52:K56)</f>
        <v>445.5</v>
      </c>
      <c r="I7" s="26">
        <f>SUM(K52:K56)</f>
        <v>445.5</v>
      </c>
      <c r="J7" s="26">
        <f>SUM(K52:K56)</f>
        <v>445.5</v>
      </c>
      <c r="K7" s="26">
        <f>SUM(K52:K56)</f>
        <v>445.5</v>
      </c>
      <c r="L7" s="26">
        <f>SUM(K52:K56)</f>
        <v>445.5</v>
      </c>
      <c r="M7" s="26">
        <f>SUM(K52:K56)</f>
        <v>445.5</v>
      </c>
      <c r="N7" s="25">
        <f t="shared" si="1"/>
        <v>38847.6</v>
      </c>
    </row>
    <row r="8" ht="15.75" customHeight="1">
      <c r="A8" s="27" t="s">
        <v>10</v>
      </c>
      <c r="B8" s="28">
        <f t="shared" ref="B8:N8" si="2">SUM(B5:B7)</f>
        <v>18838.71</v>
      </c>
      <c r="C8" s="28">
        <f t="shared" si="2"/>
        <v>18838.71</v>
      </c>
      <c r="D8" s="28">
        <f t="shared" si="2"/>
        <v>18838.71</v>
      </c>
      <c r="E8" s="28">
        <f t="shared" si="2"/>
        <v>18838.71</v>
      </c>
      <c r="F8" s="28">
        <f t="shared" si="2"/>
        <v>18838.71</v>
      </c>
      <c r="G8" s="28">
        <f t="shared" si="2"/>
        <v>18838.71</v>
      </c>
      <c r="H8" s="28">
        <f t="shared" si="2"/>
        <v>11577.06</v>
      </c>
      <c r="I8" s="28">
        <f t="shared" si="2"/>
        <v>11577.06</v>
      </c>
      <c r="J8" s="28">
        <f t="shared" si="2"/>
        <v>11577.06</v>
      </c>
      <c r="K8" s="28">
        <f t="shared" si="2"/>
        <v>11577.06</v>
      </c>
      <c r="L8" s="28">
        <f t="shared" si="2"/>
        <v>11577.06</v>
      </c>
      <c r="M8" s="28">
        <f t="shared" si="2"/>
        <v>11577.06</v>
      </c>
      <c r="N8" s="29">
        <f t="shared" si="2"/>
        <v>182494.62</v>
      </c>
    </row>
    <row r="9" ht="15.75" customHeight="1">
      <c r="A9" s="27" t="s">
        <v>11</v>
      </c>
      <c r="B9" s="28">
        <f t="shared" ref="B9:N9" si="3">SUM(B8*0.65)</f>
        <v>12245.1615</v>
      </c>
      <c r="C9" s="28">
        <f t="shared" si="3"/>
        <v>12245.1615</v>
      </c>
      <c r="D9" s="28">
        <f t="shared" si="3"/>
        <v>12245.1615</v>
      </c>
      <c r="E9" s="28">
        <f t="shared" si="3"/>
        <v>12245.1615</v>
      </c>
      <c r="F9" s="28">
        <f t="shared" si="3"/>
        <v>12245.1615</v>
      </c>
      <c r="G9" s="28">
        <f t="shared" si="3"/>
        <v>12245.1615</v>
      </c>
      <c r="H9" s="28">
        <f t="shared" si="3"/>
        <v>7525.089</v>
      </c>
      <c r="I9" s="28">
        <f t="shared" si="3"/>
        <v>7525.089</v>
      </c>
      <c r="J9" s="28">
        <f t="shared" si="3"/>
        <v>7525.089</v>
      </c>
      <c r="K9" s="28">
        <f t="shared" si="3"/>
        <v>7525.089</v>
      </c>
      <c r="L9" s="28">
        <f t="shared" si="3"/>
        <v>7525.089</v>
      </c>
      <c r="M9" s="28">
        <f t="shared" si="3"/>
        <v>7525.089</v>
      </c>
      <c r="N9" s="29">
        <f t="shared" si="3"/>
        <v>118621.503</v>
      </c>
    </row>
    <row r="10" ht="15.75" customHeight="1">
      <c r="A10" s="30" t="s">
        <v>12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</row>
    <row r="11" ht="6.0" customHeight="1">
      <c r="A11" s="33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2"/>
    </row>
    <row r="12" ht="19.5" customHeight="1">
      <c r="A12" s="16" t="s">
        <v>5</v>
      </c>
      <c r="B12" s="17">
        <v>44470.0</v>
      </c>
      <c r="C12" s="17">
        <v>44501.0</v>
      </c>
      <c r="D12" s="17">
        <v>44531.0</v>
      </c>
      <c r="E12" s="17">
        <v>44562.0</v>
      </c>
      <c r="F12" s="17">
        <v>44593.0</v>
      </c>
      <c r="G12" s="17">
        <v>44621.0</v>
      </c>
      <c r="H12" s="17">
        <v>44652.0</v>
      </c>
      <c r="I12" s="18">
        <v>44682.0</v>
      </c>
      <c r="J12" s="17">
        <v>44713.0</v>
      </c>
      <c r="K12" s="17">
        <v>44743.0</v>
      </c>
      <c r="L12" s="17">
        <v>44774.0</v>
      </c>
      <c r="M12" s="17">
        <v>44805.0</v>
      </c>
      <c r="N12" s="19" t="s">
        <v>6</v>
      </c>
    </row>
    <row r="13" ht="19.5" customHeight="1">
      <c r="A13" s="20" t="s">
        <v>7</v>
      </c>
      <c r="B13" s="34">
        <f>SUM(K23:K26)</f>
        <v>10804.86</v>
      </c>
      <c r="C13" s="34">
        <f>SUM(K23:K26)</f>
        <v>10804.86</v>
      </c>
      <c r="D13" s="34">
        <f>SUM(K23:K26)</f>
        <v>10804.86</v>
      </c>
      <c r="E13" s="34">
        <f>SUM(K23:K26)</f>
        <v>10804.86</v>
      </c>
      <c r="F13" s="34">
        <f>SUM(K23:K26)</f>
        <v>10804.86</v>
      </c>
      <c r="G13" s="34">
        <f>SUM(K23:K26)</f>
        <v>10804.86</v>
      </c>
      <c r="H13" s="34">
        <f>SUM(K41:K44)</f>
        <v>8072.46</v>
      </c>
      <c r="I13" s="34">
        <f>SUM(K41:K44)</f>
        <v>8072.46</v>
      </c>
      <c r="J13" s="34">
        <f>SUM(K41:K44)</f>
        <v>8072.46</v>
      </c>
      <c r="K13" s="34">
        <f>SUM(K41:K44)</f>
        <v>8072.46</v>
      </c>
      <c r="L13" s="34">
        <f>SUM(K41:K44)</f>
        <v>8072.46</v>
      </c>
      <c r="M13" s="34">
        <f>SUM(K41:K44)</f>
        <v>8072.46</v>
      </c>
      <c r="N13" s="35">
        <f t="shared" ref="N13:N14" si="4">SUM(B13:M13)</f>
        <v>113263.92</v>
      </c>
    </row>
    <row r="14" ht="19.5" customHeight="1">
      <c r="A14" s="23" t="s">
        <v>8</v>
      </c>
      <c r="B14" s="36">
        <f>SUM(K27:K30)</f>
        <v>2004.75</v>
      </c>
      <c r="C14" s="36">
        <f>SUM(K27:K30)</f>
        <v>2004.75</v>
      </c>
      <c r="D14" s="36">
        <f>SUM(K27:K30)</f>
        <v>2004.75</v>
      </c>
      <c r="E14" s="36">
        <f>SUM(K27:K30)</f>
        <v>2004.75</v>
      </c>
      <c r="F14" s="36">
        <f>SUM(K27:K30)</f>
        <v>2004.75</v>
      </c>
      <c r="G14" s="36">
        <f>SUM(K27:K30)</f>
        <v>2004.75</v>
      </c>
      <c r="H14" s="36">
        <f>SUM(K45:K51)</f>
        <v>3059.1</v>
      </c>
      <c r="I14" s="36">
        <f>SUM(K45:K51)</f>
        <v>3059.1</v>
      </c>
      <c r="J14" s="36">
        <f>SUM(K45:K51)</f>
        <v>3059.1</v>
      </c>
      <c r="K14" s="36">
        <f>SUM(K45:K51)</f>
        <v>3059.1</v>
      </c>
      <c r="L14" s="36">
        <f>SUM(K45:K51)</f>
        <v>3059.1</v>
      </c>
      <c r="M14" s="36">
        <f>SUM(K45:K51)</f>
        <v>3059.1</v>
      </c>
      <c r="N14" s="37">
        <f t="shared" si="4"/>
        <v>30383.1</v>
      </c>
    </row>
    <row r="15" ht="19.5" customHeight="1">
      <c r="A15" s="27" t="s">
        <v>13</v>
      </c>
      <c r="B15" s="38">
        <f t="shared" ref="B15:N15" si="5">SUM(B13:B14)</f>
        <v>12809.61</v>
      </c>
      <c r="C15" s="38">
        <f t="shared" si="5"/>
        <v>12809.61</v>
      </c>
      <c r="D15" s="38">
        <f t="shared" si="5"/>
        <v>12809.61</v>
      </c>
      <c r="E15" s="38">
        <f t="shared" si="5"/>
        <v>12809.61</v>
      </c>
      <c r="F15" s="38">
        <f t="shared" si="5"/>
        <v>12809.61</v>
      </c>
      <c r="G15" s="38">
        <f t="shared" si="5"/>
        <v>12809.61</v>
      </c>
      <c r="H15" s="38">
        <f t="shared" si="5"/>
        <v>11131.56</v>
      </c>
      <c r="I15" s="38">
        <f t="shared" si="5"/>
        <v>11131.56</v>
      </c>
      <c r="J15" s="38">
        <f t="shared" si="5"/>
        <v>11131.56</v>
      </c>
      <c r="K15" s="38">
        <f t="shared" si="5"/>
        <v>11131.56</v>
      </c>
      <c r="L15" s="38">
        <f t="shared" si="5"/>
        <v>11131.56</v>
      </c>
      <c r="M15" s="38">
        <f t="shared" si="5"/>
        <v>11131.56</v>
      </c>
      <c r="N15" s="39">
        <f t="shared" si="5"/>
        <v>143647.02</v>
      </c>
    </row>
    <row r="16" ht="19.5" customHeight="1">
      <c r="A16" s="27" t="s">
        <v>14</v>
      </c>
      <c r="B16" s="38">
        <f t="shared" ref="B16:N16" si="6">SUM(B15*0.65)</f>
        <v>8326.2465</v>
      </c>
      <c r="C16" s="38">
        <f t="shared" si="6"/>
        <v>8326.2465</v>
      </c>
      <c r="D16" s="38">
        <f t="shared" si="6"/>
        <v>8326.2465</v>
      </c>
      <c r="E16" s="38">
        <f t="shared" si="6"/>
        <v>8326.2465</v>
      </c>
      <c r="F16" s="38">
        <f t="shared" si="6"/>
        <v>8326.2465</v>
      </c>
      <c r="G16" s="38">
        <f t="shared" si="6"/>
        <v>8326.2465</v>
      </c>
      <c r="H16" s="38">
        <f t="shared" si="6"/>
        <v>7235.514</v>
      </c>
      <c r="I16" s="38">
        <f t="shared" si="6"/>
        <v>7235.514</v>
      </c>
      <c r="J16" s="38">
        <f t="shared" si="6"/>
        <v>7235.514</v>
      </c>
      <c r="K16" s="38">
        <f t="shared" si="6"/>
        <v>7235.514</v>
      </c>
      <c r="L16" s="38">
        <f t="shared" si="6"/>
        <v>7235.514</v>
      </c>
      <c r="M16" s="38">
        <f t="shared" si="6"/>
        <v>7235.514</v>
      </c>
      <c r="N16" s="40">
        <f t="shared" si="6"/>
        <v>93370.563</v>
      </c>
    </row>
    <row r="17" ht="19.5" customHeight="1">
      <c r="A17" s="41" t="s">
        <v>15</v>
      </c>
      <c r="B17" s="42">
        <f t="shared" ref="B17:N17" si="7">SUM(B16/10000)</f>
        <v>0.83262465</v>
      </c>
      <c r="C17" s="42">
        <f t="shared" si="7"/>
        <v>0.83262465</v>
      </c>
      <c r="D17" s="42">
        <f t="shared" si="7"/>
        <v>0.83262465</v>
      </c>
      <c r="E17" s="42">
        <f t="shared" si="7"/>
        <v>0.83262465</v>
      </c>
      <c r="F17" s="42">
        <f t="shared" si="7"/>
        <v>0.83262465</v>
      </c>
      <c r="G17" s="42">
        <f t="shared" si="7"/>
        <v>0.83262465</v>
      </c>
      <c r="H17" s="42">
        <f t="shared" si="7"/>
        <v>0.7235514</v>
      </c>
      <c r="I17" s="42">
        <f t="shared" si="7"/>
        <v>0.7235514</v>
      </c>
      <c r="J17" s="42">
        <f t="shared" si="7"/>
        <v>0.7235514</v>
      </c>
      <c r="K17" s="42">
        <f t="shared" si="7"/>
        <v>0.7235514</v>
      </c>
      <c r="L17" s="42">
        <f t="shared" si="7"/>
        <v>0.7235514</v>
      </c>
      <c r="M17" s="42">
        <f t="shared" si="7"/>
        <v>0.7235514</v>
      </c>
      <c r="N17" s="42">
        <f t="shared" si="7"/>
        <v>9.3370563</v>
      </c>
    </row>
    <row r="18" ht="30.0" customHeight="1">
      <c r="A18" s="30" t="s">
        <v>16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2"/>
    </row>
    <row r="19" ht="21.0" customHeight="1">
      <c r="A19" s="43" t="s">
        <v>17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</row>
    <row r="20" ht="9.0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ht="9.0" customHeight="1">
      <c r="A21" s="48"/>
      <c r="B21" s="49"/>
      <c r="C21" s="49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ht="64.5" customHeight="1">
      <c r="A22" s="50" t="s">
        <v>18</v>
      </c>
      <c r="B22" s="51" t="s">
        <v>19</v>
      </c>
      <c r="C22" s="51" t="s">
        <v>20</v>
      </c>
      <c r="D22" s="51" t="s">
        <v>21</v>
      </c>
      <c r="E22" s="52" t="s">
        <v>22</v>
      </c>
      <c r="F22" s="52" t="s">
        <v>23</v>
      </c>
      <c r="G22" s="52" t="s">
        <v>24</v>
      </c>
      <c r="H22" s="52" t="s">
        <v>25</v>
      </c>
      <c r="I22" s="52" t="s">
        <v>26</v>
      </c>
      <c r="J22" s="52" t="s">
        <v>27</v>
      </c>
      <c r="K22" s="52" t="s">
        <v>28</v>
      </c>
      <c r="L22" s="53"/>
      <c r="M22" s="53"/>
      <c r="N22" s="53"/>
    </row>
    <row r="23" ht="30.0" customHeight="1">
      <c r="A23" s="54" t="s">
        <v>29</v>
      </c>
      <c r="B23" s="55">
        <f>SUM(J1)</f>
        <v>0.1</v>
      </c>
      <c r="C23" s="56">
        <v>1.0</v>
      </c>
      <c r="D23" s="57">
        <v>4350.0</v>
      </c>
      <c r="E23" s="58">
        <f>SUM(D23*G1)</f>
        <v>130500</v>
      </c>
      <c r="F23" s="57">
        <v>890.0</v>
      </c>
      <c r="G23" s="57">
        <f>SUM(F23*G1)</f>
        <v>26700</v>
      </c>
      <c r="H23" s="58">
        <f t="shared" ref="H23:H30" si="8">SUM(E23-G23)</f>
        <v>103800</v>
      </c>
      <c r="I23" s="59">
        <f>SUM(H23*D1)</f>
        <v>10276.2</v>
      </c>
      <c r="J23" s="59">
        <f t="shared" ref="J23:J38" si="9">SUM(I23*C23)</f>
        <v>10276.2</v>
      </c>
      <c r="K23" s="59">
        <f t="shared" ref="K23:K38" si="10">SUM(J23*B23)</f>
        <v>1027.62</v>
      </c>
      <c r="L23" s="53"/>
      <c r="M23" s="53"/>
      <c r="N23" s="53"/>
    </row>
    <row r="24" ht="30.0" customHeight="1">
      <c r="A24" s="54" t="s">
        <v>30</v>
      </c>
      <c r="B24" s="55">
        <f>SUM(J1)</f>
        <v>0.1</v>
      </c>
      <c r="C24" s="56">
        <v>2.0</v>
      </c>
      <c r="D24" s="57">
        <v>6850.0</v>
      </c>
      <c r="E24" s="58">
        <f>SUM(D24*G1)</f>
        <v>205500</v>
      </c>
      <c r="F24" s="57">
        <v>1190.0</v>
      </c>
      <c r="G24" s="57">
        <f>SUM(F24*G1)</f>
        <v>35700</v>
      </c>
      <c r="H24" s="58">
        <f t="shared" si="8"/>
        <v>169800</v>
      </c>
      <c r="I24" s="59">
        <f>SUM(H24*D1)</f>
        <v>16810.2</v>
      </c>
      <c r="J24" s="59">
        <f t="shared" si="9"/>
        <v>33620.4</v>
      </c>
      <c r="K24" s="59">
        <f t="shared" si="10"/>
        <v>3362.04</v>
      </c>
      <c r="L24" s="53"/>
      <c r="M24" s="53"/>
      <c r="N24" s="53"/>
    </row>
    <row r="25" ht="30.0" customHeight="1">
      <c r="A25" s="54" t="s">
        <v>31</v>
      </c>
      <c r="B25" s="55">
        <f>SUM(J1)</f>
        <v>0.1</v>
      </c>
      <c r="C25" s="56">
        <v>10.0</v>
      </c>
      <c r="D25" s="57">
        <v>2500.0</v>
      </c>
      <c r="E25" s="58">
        <f>SUM(D25*G1)</f>
        <v>75000</v>
      </c>
      <c r="F25" s="57">
        <v>690.0</v>
      </c>
      <c r="G25" s="57">
        <f>SUM(F25*G1)</f>
        <v>20700</v>
      </c>
      <c r="H25" s="58">
        <f t="shared" si="8"/>
        <v>54300</v>
      </c>
      <c r="I25" s="59">
        <f>SUM(H25*D1)</f>
        <v>5375.7</v>
      </c>
      <c r="J25" s="59">
        <f t="shared" si="9"/>
        <v>53757</v>
      </c>
      <c r="K25" s="59">
        <f t="shared" si="10"/>
        <v>5375.7</v>
      </c>
      <c r="L25" s="53"/>
      <c r="M25" s="53"/>
      <c r="N25" s="53"/>
    </row>
    <row r="26" ht="30.0" customHeight="1">
      <c r="A26" s="54" t="s">
        <v>32</v>
      </c>
      <c r="B26" s="55">
        <f>SUM(J1)</f>
        <v>0.1</v>
      </c>
      <c r="C26" s="56">
        <v>5.0</v>
      </c>
      <c r="D26" s="57">
        <v>900.0</v>
      </c>
      <c r="E26" s="58">
        <f>SUM(D26*G1)</f>
        <v>27000</v>
      </c>
      <c r="F26" s="57">
        <v>200.0</v>
      </c>
      <c r="G26" s="57">
        <f>SUM(F26*G1)</f>
        <v>6000</v>
      </c>
      <c r="H26" s="58">
        <f t="shared" si="8"/>
        <v>21000</v>
      </c>
      <c r="I26" s="59">
        <f>SUM(H26*D1)</f>
        <v>2079</v>
      </c>
      <c r="J26" s="59">
        <f t="shared" si="9"/>
        <v>10395</v>
      </c>
      <c r="K26" s="59">
        <f t="shared" si="10"/>
        <v>1039.5</v>
      </c>
      <c r="L26" s="53"/>
      <c r="M26" s="53"/>
      <c r="N26" s="53"/>
    </row>
    <row r="27" ht="30.0" customHeight="1">
      <c r="A27" s="54" t="s">
        <v>33</v>
      </c>
      <c r="B27" s="55">
        <f>SUM(J1)</f>
        <v>0.1</v>
      </c>
      <c r="C27" s="56">
        <v>6.0</v>
      </c>
      <c r="D27" s="57">
        <v>1000.0</v>
      </c>
      <c r="E27" s="58">
        <f>SUM(D27*G1)</f>
        <v>30000</v>
      </c>
      <c r="F27" s="57">
        <v>650.0</v>
      </c>
      <c r="G27" s="57">
        <f>SUM(F27*G1)</f>
        <v>19500</v>
      </c>
      <c r="H27" s="58">
        <f t="shared" si="8"/>
        <v>10500</v>
      </c>
      <c r="I27" s="59">
        <f>SUM(H27*D1)</f>
        <v>1039.5</v>
      </c>
      <c r="J27" s="59">
        <f t="shared" si="9"/>
        <v>6237</v>
      </c>
      <c r="K27" s="59">
        <f t="shared" si="10"/>
        <v>623.7</v>
      </c>
      <c r="L27" s="53"/>
      <c r="M27" s="53"/>
      <c r="N27" s="53"/>
    </row>
    <row r="28" ht="30.0" customHeight="1">
      <c r="A28" s="54" t="s">
        <v>34</v>
      </c>
      <c r="B28" s="55">
        <f>SUM(J1)</f>
        <v>0.1</v>
      </c>
      <c r="C28" s="56">
        <v>4.0</v>
      </c>
      <c r="D28" s="57">
        <v>1500.0</v>
      </c>
      <c r="E28" s="58">
        <f>SUM(D28*G1)</f>
        <v>45000</v>
      </c>
      <c r="F28" s="57">
        <v>650.0</v>
      </c>
      <c r="G28" s="57">
        <f>SUM(F28*G1)</f>
        <v>19500</v>
      </c>
      <c r="H28" s="58">
        <f t="shared" si="8"/>
        <v>25500</v>
      </c>
      <c r="I28" s="59">
        <f>SUM(H28*D1)</f>
        <v>2524.5</v>
      </c>
      <c r="J28" s="59">
        <f t="shared" si="9"/>
        <v>10098</v>
      </c>
      <c r="K28" s="59">
        <f t="shared" si="10"/>
        <v>1009.8</v>
      </c>
      <c r="L28" s="53"/>
      <c r="M28" s="53"/>
      <c r="N28" s="53"/>
    </row>
    <row r="29" ht="30.0" customHeight="1">
      <c r="A29" s="54" t="s">
        <v>35</v>
      </c>
      <c r="B29" s="55">
        <f>SUM(J1)</f>
        <v>0.1</v>
      </c>
      <c r="C29" s="56">
        <v>10.0</v>
      </c>
      <c r="D29" s="57">
        <v>250.0</v>
      </c>
      <c r="E29" s="58">
        <f>SUM(D29*G1)</f>
        <v>7500</v>
      </c>
      <c r="F29" s="57">
        <v>125.0</v>
      </c>
      <c r="G29" s="57">
        <f>SUM(F29*G1)</f>
        <v>3750</v>
      </c>
      <c r="H29" s="58">
        <f t="shared" si="8"/>
        <v>3750</v>
      </c>
      <c r="I29" s="59">
        <f>SUM(H29*D1)</f>
        <v>371.25</v>
      </c>
      <c r="J29" s="59">
        <f t="shared" si="9"/>
        <v>3712.5</v>
      </c>
      <c r="K29" s="59">
        <f t="shared" si="10"/>
        <v>371.25</v>
      </c>
      <c r="L29" s="53"/>
      <c r="M29" s="53"/>
      <c r="N29" s="53"/>
    </row>
    <row r="30" ht="30.0" customHeight="1">
      <c r="A30" s="54" t="s">
        <v>36</v>
      </c>
      <c r="B30" s="55">
        <f>SUM(J1)</f>
        <v>0.1</v>
      </c>
      <c r="C30" s="56">
        <v>0.0</v>
      </c>
      <c r="D30" s="57">
        <v>0.0</v>
      </c>
      <c r="E30" s="58">
        <f>SUM(D30*G1)</f>
        <v>0</v>
      </c>
      <c r="F30" s="57">
        <v>0.0</v>
      </c>
      <c r="G30" s="57">
        <f>SUM(F30*G1)</f>
        <v>0</v>
      </c>
      <c r="H30" s="58">
        <f t="shared" si="8"/>
        <v>0</v>
      </c>
      <c r="I30" s="59">
        <f>SUM(H30*D1)</f>
        <v>0</v>
      </c>
      <c r="J30" s="59">
        <f t="shared" si="9"/>
        <v>0</v>
      </c>
      <c r="K30" s="59">
        <f t="shared" si="10"/>
        <v>0</v>
      </c>
      <c r="L30" s="53"/>
      <c r="M30" s="53"/>
      <c r="N30" s="53"/>
    </row>
    <row r="31" ht="30.0" customHeight="1">
      <c r="A31" s="54" t="s">
        <v>37</v>
      </c>
      <c r="B31" s="55">
        <f>SUM(J1)</f>
        <v>0.1</v>
      </c>
      <c r="C31" s="56">
        <v>0.0</v>
      </c>
      <c r="D31" s="57">
        <v>0.0</v>
      </c>
      <c r="E31" s="58">
        <f>SUM(D31*G1)</f>
        <v>0</v>
      </c>
      <c r="F31" s="57">
        <v>0.0</v>
      </c>
      <c r="G31" s="57">
        <v>0.0</v>
      </c>
      <c r="H31" s="57">
        <v>0.0</v>
      </c>
      <c r="I31" s="59">
        <f>SUM(H31*D1)</f>
        <v>0</v>
      </c>
      <c r="J31" s="59">
        <f t="shared" si="9"/>
        <v>0</v>
      </c>
      <c r="K31" s="59">
        <f t="shared" si="10"/>
        <v>0</v>
      </c>
      <c r="L31" s="53"/>
      <c r="M31" s="53"/>
      <c r="N31" s="53"/>
    </row>
    <row r="32" ht="30.0" customHeight="1">
      <c r="A32" s="54" t="s">
        <v>38</v>
      </c>
      <c r="B32" s="55">
        <f>SUM(J1)</f>
        <v>0.1</v>
      </c>
      <c r="C32" s="56">
        <v>0.0</v>
      </c>
      <c r="D32" s="57">
        <v>0.0</v>
      </c>
      <c r="E32" s="58">
        <f>SUM(D32*G1)</f>
        <v>0</v>
      </c>
      <c r="F32" s="57">
        <v>0.0</v>
      </c>
      <c r="G32" s="57">
        <v>0.0</v>
      </c>
      <c r="H32" s="57">
        <v>0.0</v>
      </c>
      <c r="I32" s="59">
        <f>SUM(H32*D1)</f>
        <v>0</v>
      </c>
      <c r="J32" s="59">
        <f t="shared" si="9"/>
        <v>0</v>
      </c>
      <c r="K32" s="59">
        <f t="shared" si="10"/>
        <v>0</v>
      </c>
      <c r="L32" s="53"/>
      <c r="M32" s="53"/>
      <c r="N32" s="53"/>
    </row>
    <row r="33" ht="30.0" customHeight="1">
      <c r="A33" s="60" t="s">
        <v>39</v>
      </c>
      <c r="B33" s="55">
        <f>SUM(J1)</f>
        <v>0.1</v>
      </c>
      <c r="C33" s="56">
        <v>2.0</v>
      </c>
      <c r="D33" s="57">
        <v>750.0</v>
      </c>
      <c r="E33" s="58">
        <f>SUM(D33*G1)</f>
        <v>22500</v>
      </c>
      <c r="F33" s="57">
        <v>150.0</v>
      </c>
      <c r="G33" s="57">
        <f>SUM(F33*G1)</f>
        <v>4500</v>
      </c>
      <c r="H33" s="58">
        <f t="shared" ref="H33:H38" si="11">SUM(E33-G33)</f>
        <v>18000</v>
      </c>
      <c r="I33" s="59">
        <f>SUM(H33*D1)</f>
        <v>1782</v>
      </c>
      <c r="J33" s="59">
        <f t="shared" si="9"/>
        <v>3564</v>
      </c>
      <c r="K33" s="59">
        <f t="shared" si="10"/>
        <v>356.4</v>
      </c>
      <c r="L33" s="53"/>
      <c r="M33" s="53"/>
      <c r="N33" s="53"/>
    </row>
    <row r="34" ht="30.0" customHeight="1">
      <c r="A34" s="60" t="s">
        <v>40</v>
      </c>
      <c r="B34" s="55">
        <f>SUM(J1)</f>
        <v>0.1</v>
      </c>
      <c r="C34" s="56">
        <v>4.0</v>
      </c>
      <c r="D34" s="57">
        <v>1750.0</v>
      </c>
      <c r="E34" s="58">
        <f>SUM(D34*G1)</f>
        <v>52500</v>
      </c>
      <c r="F34" s="57">
        <v>0.0</v>
      </c>
      <c r="G34" s="57">
        <f>SUM(F34*G1)</f>
        <v>0</v>
      </c>
      <c r="H34" s="58">
        <f t="shared" si="11"/>
        <v>52500</v>
      </c>
      <c r="I34" s="59">
        <f>SUM(H34*D1)</f>
        <v>5197.5</v>
      </c>
      <c r="J34" s="59">
        <f t="shared" si="9"/>
        <v>20790</v>
      </c>
      <c r="K34" s="59">
        <f t="shared" si="10"/>
        <v>2079</v>
      </c>
      <c r="L34" s="53"/>
      <c r="M34" s="53"/>
      <c r="N34" s="53"/>
    </row>
    <row r="35" ht="30.0" customHeight="1">
      <c r="A35" s="60" t="s">
        <v>41</v>
      </c>
      <c r="B35" s="55">
        <f>SUM(J1)</f>
        <v>0.1</v>
      </c>
      <c r="C35" s="56">
        <v>4.0</v>
      </c>
      <c r="D35" s="57">
        <v>250.0</v>
      </c>
      <c r="E35" s="58">
        <f>SUM(D35*G1)</f>
        <v>7500</v>
      </c>
      <c r="F35" s="57">
        <v>50.0</v>
      </c>
      <c r="G35" s="57">
        <f>SUM(F35*G1)</f>
        <v>1500</v>
      </c>
      <c r="H35" s="58">
        <f t="shared" si="11"/>
        <v>6000</v>
      </c>
      <c r="I35" s="59">
        <f>SUM(H35*D1)</f>
        <v>594</v>
      </c>
      <c r="J35" s="59">
        <f t="shared" si="9"/>
        <v>2376</v>
      </c>
      <c r="K35" s="59">
        <f t="shared" si="10"/>
        <v>237.6</v>
      </c>
      <c r="L35" s="53"/>
      <c r="M35" s="53"/>
      <c r="N35" s="53"/>
    </row>
    <row r="36" ht="30.0" customHeight="1">
      <c r="A36" s="60" t="s">
        <v>42</v>
      </c>
      <c r="B36" s="55">
        <f>SUM(J1)</f>
        <v>0.1</v>
      </c>
      <c r="C36" s="56">
        <v>1.0</v>
      </c>
      <c r="D36" s="57">
        <v>450.0</v>
      </c>
      <c r="E36" s="58">
        <f>SUM(D36*G1)</f>
        <v>13500</v>
      </c>
      <c r="F36" s="57">
        <v>150.0</v>
      </c>
      <c r="G36" s="57">
        <f>SUM(F36*G1)</f>
        <v>4500</v>
      </c>
      <c r="H36" s="58">
        <f t="shared" si="11"/>
        <v>9000</v>
      </c>
      <c r="I36" s="59">
        <f>SUM(H36*D1)</f>
        <v>891</v>
      </c>
      <c r="J36" s="59">
        <f t="shared" si="9"/>
        <v>891</v>
      </c>
      <c r="K36" s="59">
        <f t="shared" si="10"/>
        <v>89.1</v>
      </c>
      <c r="L36" s="53"/>
      <c r="M36" s="53"/>
      <c r="N36" s="53"/>
    </row>
    <row r="37" ht="30.0" customHeight="1">
      <c r="A37" s="60" t="s">
        <v>43</v>
      </c>
      <c r="B37" s="55">
        <f>SUM(J1)</f>
        <v>0.1</v>
      </c>
      <c r="C37" s="56">
        <v>1.0</v>
      </c>
      <c r="D37" s="57">
        <v>750.0</v>
      </c>
      <c r="E37" s="58">
        <f>SUM(D37*G1)</f>
        <v>22500</v>
      </c>
      <c r="F37" s="57">
        <v>350.0</v>
      </c>
      <c r="G37" s="57">
        <f>SUM(F37*G1)</f>
        <v>10500</v>
      </c>
      <c r="H37" s="58">
        <f t="shared" si="11"/>
        <v>12000</v>
      </c>
      <c r="I37" s="59">
        <f>SUM(H37*D1)</f>
        <v>1188</v>
      </c>
      <c r="J37" s="59">
        <f t="shared" si="9"/>
        <v>1188</v>
      </c>
      <c r="K37" s="59">
        <f t="shared" si="10"/>
        <v>118.8</v>
      </c>
      <c r="L37" s="53"/>
      <c r="M37" s="53"/>
      <c r="N37" s="53"/>
    </row>
    <row r="38" ht="33.75" customHeight="1">
      <c r="A38" s="61" t="s">
        <v>44</v>
      </c>
      <c r="B38" s="55">
        <f>SUM(J1)</f>
        <v>0.1</v>
      </c>
      <c r="C38" s="56">
        <v>1.0</v>
      </c>
      <c r="D38" s="57">
        <v>14600.0</v>
      </c>
      <c r="E38" s="58">
        <f>SUM(D38*G1)</f>
        <v>438000</v>
      </c>
      <c r="F38" s="57">
        <v>2800.0</v>
      </c>
      <c r="G38" s="57">
        <f>SUM(F38*G1)</f>
        <v>84000</v>
      </c>
      <c r="H38" s="58">
        <f t="shared" si="11"/>
        <v>354000</v>
      </c>
      <c r="I38" s="59">
        <f>SUM(H38*D1)</f>
        <v>35046</v>
      </c>
      <c r="J38" s="59">
        <f t="shared" si="9"/>
        <v>35046</v>
      </c>
      <c r="K38" s="59">
        <f t="shared" si="10"/>
        <v>3504.6</v>
      </c>
      <c r="L38" s="53"/>
      <c r="M38" s="53"/>
      <c r="N38" s="53"/>
    </row>
    <row r="39" ht="7.5" customHeight="1">
      <c r="A39" s="62"/>
      <c r="B39" s="62"/>
      <c r="C39" s="62"/>
      <c r="D39" s="62"/>
      <c r="E39" s="62"/>
      <c r="F39" s="62"/>
      <c r="G39" s="62"/>
      <c r="H39" s="63"/>
      <c r="I39" s="62"/>
      <c r="J39" s="62"/>
      <c r="K39" s="62"/>
      <c r="L39" s="53"/>
      <c r="M39" s="53"/>
      <c r="N39" s="53"/>
    </row>
    <row r="40" ht="67.5" customHeight="1">
      <c r="A40" s="50" t="s">
        <v>45</v>
      </c>
      <c r="B40" s="51" t="s">
        <v>19</v>
      </c>
      <c r="C40" s="51" t="s">
        <v>20</v>
      </c>
      <c r="D40" s="51" t="s">
        <v>21</v>
      </c>
      <c r="E40" s="52" t="s">
        <v>22</v>
      </c>
      <c r="F40" s="52" t="s">
        <v>23</v>
      </c>
      <c r="G40" s="52" t="s">
        <v>24</v>
      </c>
      <c r="H40" s="52" t="s">
        <v>25</v>
      </c>
      <c r="I40" s="52" t="s">
        <v>26</v>
      </c>
      <c r="J40" s="52" t="s">
        <v>27</v>
      </c>
      <c r="K40" s="52" t="s">
        <v>28</v>
      </c>
      <c r="L40" s="53"/>
      <c r="M40" s="53"/>
      <c r="N40" s="53"/>
    </row>
    <row r="41" ht="30.0" customHeight="1">
      <c r="A41" s="54" t="s">
        <v>29</v>
      </c>
      <c r="B41" s="55">
        <f>SUM(J1)</f>
        <v>0.1</v>
      </c>
      <c r="C41" s="56">
        <v>1.0</v>
      </c>
      <c r="D41" s="57">
        <v>1850.0</v>
      </c>
      <c r="E41" s="58">
        <f>SUM(D41*G1)</f>
        <v>55500</v>
      </c>
      <c r="F41" s="57">
        <v>890.0</v>
      </c>
      <c r="G41" s="57">
        <f>SUM(F41*G1)</f>
        <v>26700</v>
      </c>
      <c r="H41" s="58">
        <f t="shared" ref="H41:H49" si="12">SUM(E41-G41)</f>
        <v>28800</v>
      </c>
      <c r="I41" s="59">
        <f>SUM(H41*D1)</f>
        <v>2851.2</v>
      </c>
      <c r="J41" s="59">
        <f t="shared" ref="J41:J56" si="13">SUM(I41*C41)</f>
        <v>2851.2</v>
      </c>
      <c r="K41" s="59">
        <f t="shared" ref="K41:K56" si="14">SUM(J41*B41)</f>
        <v>285.12</v>
      </c>
      <c r="L41" s="53"/>
      <c r="M41" s="53"/>
      <c r="N41" s="53"/>
    </row>
    <row r="42" ht="30.0" customHeight="1">
      <c r="A42" s="54" t="s">
        <v>30</v>
      </c>
      <c r="B42" s="55">
        <f>SUM(J1)</f>
        <v>0.1</v>
      </c>
      <c r="C42" s="56">
        <v>2.0</v>
      </c>
      <c r="D42" s="57">
        <v>3500.0</v>
      </c>
      <c r="E42" s="58">
        <f>SUM(D42*G1)</f>
        <v>105000</v>
      </c>
      <c r="F42" s="57">
        <v>1190.0</v>
      </c>
      <c r="G42" s="57">
        <f>SUM(F42*G1)</f>
        <v>35700</v>
      </c>
      <c r="H42" s="58">
        <f t="shared" si="12"/>
        <v>69300</v>
      </c>
      <c r="I42" s="59">
        <f>SUM(H42*D1)</f>
        <v>6860.7</v>
      </c>
      <c r="J42" s="59">
        <f t="shared" si="13"/>
        <v>13721.4</v>
      </c>
      <c r="K42" s="59">
        <f t="shared" si="14"/>
        <v>1372.14</v>
      </c>
      <c r="L42" s="53"/>
      <c r="M42" s="53"/>
      <c r="N42" s="53"/>
    </row>
    <row r="43" ht="30.0" customHeight="1">
      <c r="A43" s="54" t="s">
        <v>31</v>
      </c>
      <c r="B43" s="55">
        <f>SUM(J1)</f>
        <v>0.1</v>
      </c>
      <c r="C43" s="56">
        <v>10.0</v>
      </c>
      <c r="D43" s="57">
        <v>2500.0</v>
      </c>
      <c r="E43" s="58">
        <f>SUM(D43*G1)</f>
        <v>75000</v>
      </c>
      <c r="F43" s="57">
        <v>690.0</v>
      </c>
      <c r="G43" s="57">
        <f>SUM(F43*G1)</f>
        <v>20700</v>
      </c>
      <c r="H43" s="58">
        <f t="shared" si="12"/>
        <v>54300</v>
      </c>
      <c r="I43" s="59">
        <f>SUM(H43*D1)</f>
        <v>5375.7</v>
      </c>
      <c r="J43" s="59">
        <f t="shared" si="13"/>
        <v>53757</v>
      </c>
      <c r="K43" s="59">
        <f t="shared" si="14"/>
        <v>5375.7</v>
      </c>
      <c r="L43" s="53"/>
      <c r="M43" s="53"/>
      <c r="N43" s="53"/>
    </row>
    <row r="44" ht="30.0" customHeight="1">
      <c r="A44" s="54" t="s">
        <v>32</v>
      </c>
      <c r="B44" s="55">
        <f>SUM(J1)</f>
        <v>0.1</v>
      </c>
      <c r="C44" s="56">
        <v>5.0</v>
      </c>
      <c r="D44" s="57">
        <v>900.0</v>
      </c>
      <c r="E44" s="58">
        <f>SUM(D44*G1)</f>
        <v>27000</v>
      </c>
      <c r="F44" s="57">
        <v>200.0</v>
      </c>
      <c r="G44" s="57">
        <f>SUM(F44*G1)</f>
        <v>6000</v>
      </c>
      <c r="H44" s="58">
        <f t="shared" si="12"/>
        <v>21000</v>
      </c>
      <c r="I44" s="59">
        <f>SUM(H44*D1)</f>
        <v>2079</v>
      </c>
      <c r="J44" s="59">
        <f t="shared" si="13"/>
        <v>10395</v>
      </c>
      <c r="K44" s="59">
        <f t="shared" si="14"/>
        <v>1039.5</v>
      </c>
      <c r="L44" s="53"/>
      <c r="M44" s="53"/>
      <c r="N44" s="53"/>
    </row>
    <row r="45" ht="30.0" customHeight="1">
      <c r="A45" s="54" t="s">
        <v>33</v>
      </c>
      <c r="B45" s="55">
        <f>SUM(J1)</f>
        <v>0.1</v>
      </c>
      <c r="C45" s="56">
        <v>6.0</v>
      </c>
      <c r="D45" s="57">
        <v>1000.0</v>
      </c>
      <c r="E45" s="58">
        <f>SUM(D45*G1)</f>
        <v>30000</v>
      </c>
      <c r="F45" s="57">
        <v>650.0</v>
      </c>
      <c r="G45" s="57">
        <f>SUM(F45*G1)</f>
        <v>19500</v>
      </c>
      <c r="H45" s="58">
        <f t="shared" si="12"/>
        <v>10500</v>
      </c>
      <c r="I45" s="59">
        <f>SUM(H45*D1)</f>
        <v>1039.5</v>
      </c>
      <c r="J45" s="59">
        <f t="shared" si="13"/>
        <v>6237</v>
      </c>
      <c r="K45" s="59">
        <f t="shared" si="14"/>
        <v>623.7</v>
      </c>
      <c r="L45" s="53"/>
      <c r="M45" s="53"/>
      <c r="N45" s="53"/>
    </row>
    <row r="46" ht="30.0" customHeight="1">
      <c r="A46" s="54" t="s">
        <v>34</v>
      </c>
      <c r="B46" s="55">
        <f>SUM(J1)</f>
        <v>0.1</v>
      </c>
      <c r="C46" s="56">
        <v>4.0</v>
      </c>
      <c r="D46" s="57">
        <v>1500.0</v>
      </c>
      <c r="E46" s="58">
        <f>SUM(D46*G1)</f>
        <v>45000</v>
      </c>
      <c r="F46" s="57">
        <v>650.0</v>
      </c>
      <c r="G46" s="57">
        <f>SUM(F46*G1)</f>
        <v>19500</v>
      </c>
      <c r="H46" s="58">
        <f t="shared" si="12"/>
        <v>25500</v>
      </c>
      <c r="I46" s="59">
        <f>SUM(H46*D1)</f>
        <v>2524.5</v>
      </c>
      <c r="J46" s="59">
        <f t="shared" si="13"/>
        <v>10098</v>
      </c>
      <c r="K46" s="59">
        <f t="shared" si="14"/>
        <v>1009.8</v>
      </c>
      <c r="L46" s="53"/>
      <c r="M46" s="53"/>
      <c r="N46" s="53"/>
    </row>
    <row r="47" ht="30.0" customHeight="1">
      <c r="A47" s="54" t="s">
        <v>35</v>
      </c>
      <c r="B47" s="55">
        <f>SUM(J1)</f>
        <v>0.1</v>
      </c>
      <c r="C47" s="56">
        <v>0.0</v>
      </c>
      <c r="D47" s="57">
        <v>0.0</v>
      </c>
      <c r="E47" s="58">
        <f>SUM(D47*G1)</f>
        <v>0</v>
      </c>
      <c r="F47" s="57">
        <v>0.0</v>
      </c>
      <c r="G47" s="57">
        <f>SUM(F47*G1)</f>
        <v>0</v>
      </c>
      <c r="H47" s="58">
        <f t="shared" si="12"/>
        <v>0</v>
      </c>
      <c r="I47" s="59">
        <f>SUM(H47*D1)</f>
        <v>0</v>
      </c>
      <c r="J47" s="59">
        <f t="shared" si="13"/>
        <v>0</v>
      </c>
      <c r="K47" s="59">
        <f t="shared" si="14"/>
        <v>0</v>
      </c>
      <c r="L47" s="53"/>
      <c r="M47" s="53"/>
      <c r="N47" s="53"/>
    </row>
    <row r="48" ht="30.0" customHeight="1">
      <c r="A48" s="54" t="s">
        <v>36</v>
      </c>
      <c r="B48" s="55">
        <f>SUM(J1)</f>
        <v>0.1</v>
      </c>
      <c r="C48" s="56">
        <v>4.0</v>
      </c>
      <c r="D48" s="57">
        <v>250.0</v>
      </c>
      <c r="E48" s="58">
        <f>SUM(D48*G1)</f>
        <v>7500</v>
      </c>
      <c r="F48" s="57">
        <v>125.0</v>
      </c>
      <c r="G48" s="57">
        <f>SUM(F48*G1)</f>
        <v>3750</v>
      </c>
      <c r="H48" s="58">
        <f t="shared" si="12"/>
        <v>3750</v>
      </c>
      <c r="I48" s="59">
        <f>SUM(H48*D1)</f>
        <v>371.25</v>
      </c>
      <c r="J48" s="59">
        <f t="shared" si="13"/>
        <v>1485</v>
      </c>
      <c r="K48" s="59">
        <f t="shared" si="14"/>
        <v>148.5</v>
      </c>
      <c r="L48" s="53"/>
      <c r="M48" s="53"/>
      <c r="N48" s="53"/>
    </row>
    <row r="49" ht="30.0" customHeight="1">
      <c r="A49" s="54" t="s">
        <v>37</v>
      </c>
      <c r="B49" s="55">
        <f>SUM(J1)</f>
        <v>0.1</v>
      </c>
      <c r="C49" s="56">
        <v>10.0</v>
      </c>
      <c r="D49" s="57">
        <v>400.0</v>
      </c>
      <c r="E49" s="58">
        <f>SUM(D49*G1)</f>
        <v>12000</v>
      </c>
      <c r="F49" s="57">
        <v>90.0</v>
      </c>
      <c r="G49" s="57">
        <f>SUM(F49*G1)</f>
        <v>2700</v>
      </c>
      <c r="H49" s="58">
        <f t="shared" si="12"/>
        <v>9300</v>
      </c>
      <c r="I49" s="59">
        <f>SUM(H49*D1)</f>
        <v>920.7</v>
      </c>
      <c r="J49" s="59">
        <f t="shared" si="13"/>
        <v>9207</v>
      </c>
      <c r="K49" s="59">
        <f t="shared" si="14"/>
        <v>920.7</v>
      </c>
      <c r="L49" s="53"/>
      <c r="M49" s="53"/>
      <c r="N49" s="53"/>
    </row>
    <row r="50" ht="30.0" customHeight="1">
      <c r="A50" s="54" t="s">
        <v>38</v>
      </c>
      <c r="B50" s="55">
        <f>SUM(J1)</f>
        <v>0.1</v>
      </c>
      <c r="C50" s="56">
        <v>4.0</v>
      </c>
      <c r="D50" s="57">
        <v>0.0</v>
      </c>
      <c r="E50" s="57">
        <v>350.0</v>
      </c>
      <c r="F50" s="57">
        <v>150.0</v>
      </c>
      <c r="G50" s="57">
        <v>0.0</v>
      </c>
      <c r="H50" s="57">
        <v>0.0</v>
      </c>
      <c r="I50" s="64">
        <v>0.0</v>
      </c>
      <c r="J50" s="59">
        <f t="shared" si="13"/>
        <v>0</v>
      </c>
      <c r="K50" s="59">
        <f t="shared" si="14"/>
        <v>0</v>
      </c>
      <c r="L50" s="53"/>
      <c r="M50" s="53"/>
      <c r="N50" s="53"/>
    </row>
    <row r="51" ht="30.0" customHeight="1">
      <c r="A51" s="60" t="s">
        <v>39</v>
      </c>
      <c r="B51" s="55">
        <f>SUM(J1)</f>
        <v>0.1</v>
      </c>
      <c r="C51" s="56">
        <v>2.0</v>
      </c>
      <c r="D51" s="57">
        <v>750.0</v>
      </c>
      <c r="E51" s="58">
        <f>SUM(D51*G1)</f>
        <v>22500</v>
      </c>
      <c r="F51" s="57">
        <v>150.0</v>
      </c>
      <c r="G51" s="57">
        <f>SUM(F51*G1)</f>
        <v>4500</v>
      </c>
      <c r="H51" s="58">
        <f>SUM(E51-G51)</f>
        <v>18000</v>
      </c>
      <c r="I51" s="59">
        <f>SUM(H51*D1)</f>
        <v>1782</v>
      </c>
      <c r="J51" s="59">
        <f t="shared" si="13"/>
        <v>3564</v>
      </c>
      <c r="K51" s="59">
        <f t="shared" si="14"/>
        <v>356.4</v>
      </c>
      <c r="L51" s="53"/>
      <c r="M51" s="53"/>
      <c r="N51" s="53"/>
    </row>
    <row r="52" ht="30.0" customHeight="1">
      <c r="A52" s="60" t="s">
        <v>40</v>
      </c>
      <c r="B52" s="55">
        <f>SUM(J1)</f>
        <v>0.1</v>
      </c>
      <c r="C52" s="56">
        <v>0.0</v>
      </c>
      <c r="D52" s="57">
        <v>0.0</v>
      </c>
      <c r="E52" s="57">
        <v>0.0</v>
      </c>
      <c r="F52" s="57">
        <v>0.0</v>
      </c>
      <c r="G52" s="57">
        <v>0.0</v>
      </c>
      <c r="H52" s="57">
        <v>0.0</v>
      </c>
      <c r="I52" s="64">
        <v>0.0</v>
      </c>
      <c r="J52" s="59">
        <f t="shared" si="13"/>
        <v>0</v>
      </c>
      <c r="K52" s="59">
        <f t="shared" si="14"/>
        <v>0</v>
      </c>
      <c r="L52" s="53"/>
      <c r="M52" s="53"/>
      <c r="N52" s="53"/>
    </row>
    <row r="53" ht="30.0" customHeight="1">
      <c r="A53" s="60" t="s">
        <v>41</v>
      </c>
      <c r="B53" s="55">
        <f>SUM(J1)</f>
        <v>0.1</v>
      </c>
      <c r="C53" s="56">
        <v>4.0</v>
      </c>
      <c r="D53" s="57">
        <v>250.0</v>
      </c>
      <c r="E53" s="58">
        <f>SUM(D53*G1)</f>
        <v>7500</v>
      </c>
      <c r="F53" s="57">
        <v>50.0</v>
      </c>
      <c r="G53" s="57">
        <f>SUM(F53*G1)</f>
        <v>1500</v>
      </c>
      <c r="H53" s="58">
        <f t="shared" ref="H53:H56" si="15">SUM(E53-G53)</f>
        <v>6000</v>
      </c>
      <c r="I53" s="59">
        <f>SUM(H53*D1)</f>
        <v>594</v>
      </c>
      <c r="J53" s="59">
        <f t="shared" si="13"/>
        <v>2376</v>
      </c>
      <c r="K53" s="59">
        <f t="shared" si="14"/>
        <v>237.6</v>
      </c>
      <c r="L53" s="53"/>
      <c r="M53" s="53"/>
      <c r="N53" s="53"/>
    </row>
    <row r="54" ht="30.0" customHeight="1">
      <c r="A54" s="60" t="s">
        <v>42</v>
      </c>
      <c r="B54" s="55">
        <f>SUM(J1)</f>
        <v>0.1</v>
      </c>
      <c r="C54" s="56">
        <v>1.0</v>
      </c>
      <c r="D54" s="57">
        <v>450.0</v>
      </c>
      <c r="E54" s="58">
        <f>SUM(D54*G1)</f>
        <v>13500</v>
      </c>
      <c r="F54" s="57">
        <v>150.0</v>
      </c>
      <c r="G54" s="57">
        <f>SUM(F54*G1)</f>
        <v>4500</v>
      </c>
      <c r="H54" s="58">
        <f t="shared" si="15"/>
        <v>9000</v>
      </c>
      <c r="I54" s="59">
        <f>SUM(H54*D1)</f>
        <v>891</v>
      </c>
      <c r="J54" s="59">
        <f t="shared" si="13"/>
        <v>891</v>
      </c>
      <c r="K54" s="59">
        <f t="shared" si="14"/>
        <v>89.1</v>
      </c>
      <c r="L54" s="53"/>
      <c r="M54" s="53"/>
      <c r="N54" s="53"/>
    </row>
    <row r="55" ht="30.0" customHeight="1">
      <c r="A55" s="60" t="s">
        <v>43</v>
      </c>
      <c r="B55" s="55">
        <f>SUM(J1)</f>
        <v>0.1</v>
      </c>
      <c r="C55" s="56">
        <v>1.0</v>
      </c>
      <c r="D55" s="57">
        <v>750.0</v>
      </c>
      <c r="E55" s="58">
        <f>SUM(D55*G1)</f>
        <v>22500</v>
      </c>
      <c r="F55" s="57">
        <v>350.0</v>
      </c>
      <c r="G55" s="57">
        <f>SUM(F55*G1)</f>
        <v>10500</v>
      </c>
      <c r="H55" s="58">
        <f t="shared" si="15"/>
        <v>12000</v>
      </c>
      <c r="I55" s="59">
        <f>SUM(H55*D1)</f>
        <v>1188</v>
      </c>
      <c r="J55" s="59">
        <f t="shared" si="13"/>
        <v>1188</v>
      </c>
      <c r="K55" s="59">
        <f t="shared" si="14"/>
        <v>118.8</v>
      </c>
      <c r="L55" s="53"/>
      <c r="M55" s="53"/>
      <c r="N55" s="53"/>
    </row>
    <row r="56" ht="30.0" customHeight="1">
      <c r="A56" s="61" t="s">
        <v>46</v>
      </c>
      <c r="B56" s="55">
        <f>SUM(J1)</f>
        <v>0.1</v>
      </c>
      <c r="C56" s="56">
        <v>0.0</v>
      </c>
      <c r="D56" s="57">
        <v>0.0</v>
      </c>
      <c r="E56" s="58">
        <f>SUM(D56*G1)</f>
        <v>0</v>
      </c>
      <c r="F56" s="57">
        <v>0.0</v>
      </c>
      <c r="G56" s="57">
        <f>SUM(F56*G1)</f>
        <v>0</v>
      </c>
      <c r="H56" s="58">
        <f t="shared" si="15"/>
        <v>0</v>
      </c>
      <c r="I56" s="59">
        <f>SUM(H56*D1)</f>
        <v>0</v>
      </c>
      <c r="J56" s="59">
        <f t="shared" si="13"/>
        <v>0</v>
      </c>
      <c r="K56" s="59">
        <f t="shared" si="14"/>
        <v>0</v>
      </c>
      <c r="L56" s="53"/>
      <c r="M56" s="53"/>
      <c r="N56" s="53"/>
    </row>
  </sheetData>
  <mergeCells count="6">
    <mergeCell ref="B2:N2"/>
    <mergeCell ref="A3:N3"/>
    <mergeCell ref="A10:N10"/>
    <mergeCell ref="A11:N11"/>
    <mergeCell ref="A18:N18"/>
    <mergeCell ref="A19:N1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2019-07-07T23:30:02Z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