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 Analytics Bootcamp\Module Challenges\Module 1 - Excel\Excel-challenge\"/>
    </mc:Choice>
  </mc:AlternateContent>
  <xr:revisionPtr revIDLastSave="0" documentId="13_ncr:1_{3C10EED5-45C4-4D04-AA82-54A3A0B9D813}" xr6:coauthVersionLast="47" xr6:coauthVersionMax="47" xr10:uidLastSave="{00000000-0000-0000-0000-000000000000}"/>
  <bookViews>
    <workbookView xWindow="-19320" yWindow="-120" windowWidth="19440" windowHeight="15000" tabRatio="786" xr2:uid="{00000000-000D-0000-FFFF-FFFF00000000}"/>
  </bookViews>
  <sheets>
    <sheet name="Crowdfunding" sheetId="1" r:id="rId1"/>
    <sheet name="Pivot Table &amp; Stacked Column #1" sheetId="2" r:id="rId2"/>
    <sheet name="Pivot Table &amp; Stacked Column #2" sheetId="3" r:id="rId3"/>
    <sheet name="Pivot Table &amp; Line Graphs" sheetId="4" r:id="rId4"/>
    <sheet name="Crowdfunding Goal Analysis" sheetId="5" r:id="rId5"/>
    <sheet name="Summary Statistics" sheetId="6" r:id="rId6"/>
  </sheets>
  <definedNames>
    <definedName name="_xlnm._FilterDatabase" localSheetId="0" hidden="1">Crowdfunding!$A$1:$U$1001</definedName>
  </definedNames>
  <calcPr calcId="191029"/>
  <pivotCaches>
    <pivotCache cacheId="53" r:id="rId7"/>
    <pivotCache cacheId="5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6" l="1"/>
  <c r="I18" i="6"/>
  <c r="J16" i="6"/>
  <c r="J15" i="6"/>
  <c r="J14" i="6"/>
  <c r="J13" i="6"/>
  <c r="I16" i="6"/>
  <c r="I15" i="6"/>
  <c r="I14" i="6"/>
  <c r="I13" i="6"/>
  <c r="J12" i="6"/>
  <c r="I12" i="6"/>
  <c r="G4" i="5"/>
  <c r="G5" i="5"/>
  <c r="G6" i="5"/>
  <c r="G7" i="5"/>
  <c r="G8" i="5"/>
  <c r="G9" i="5"/>
  <c r="G10" i="5"/>
  <c r="G11" i="5"/>
  <c r="G12" i="5"/>
  <c r="G13" i="5"/>
  <c r="G14" i="5"/>
  <c r="G3" i="5"/>
  <c r="J10" i="6"/>
  <c r="I10" i="6"/>
  <c r="J9" i="6"/>
  <c r="I9" i="6"/>
  <c r="J6" i="6" l="1"/>
  <c r="I6" i="6"/>
  <c r="J7" i="6"/>
  <c r="I7" i="6"/>
  <c r="J5" i="6"/>
  <c r="J4" i="6"/>
  <c r="J3" i="6"/>
  <c r="I5" i="6"/>
  <c r="I4" i="6"/>
  <c r="I3" i="6"/>
  <c r="J2" i="6"/>
  <c r="I2" i="6"/>
  <c r="F14" i="5"/>
  <c r="E14" i="5"/>
  <c r="D1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F4" i="5"/>
  <c r="E4" i="5"/>
  <c r="D4" i="5"/>
  <c r="F3" i="5"/>
  <c r="E3" i="5"/>
  <c r="D3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H8" i="5" l="1"/>
  <c r="I3" i="5"/>
  <c r="J3" i="5"/>
  <c r="J12" i="5"/>
  <c r="I12" i="5"/>
  <c r="J4" i="5"/>
  <c r="H4" i="5"/>
  <c r="H3" i="5"/>
  <c r="I5" i="5"/>
  <c r="H7" i="5"/>
  <c r="H12" i="5"/>
  <c r="H9" i="5"/>
  <c r="J8" i="5"/>
  <c r="I8" i="5"/>
  <c r="J6" i="5"/>
  <c r="I7" i="5"/>
  <c r="I6" i="5"/>
  <c r="J10" i="5"/>
  <c r="I10" i="5"/>
  <c r="I9" i="5"/>
  <c r="I4" i="5"/>
  <c r="J5" i="5"/>
  <c r="J13" i="5"/>
  <c r="J9" i="5"/>
  <c r="I13" i="5"/>
  <c r="H5" i="5"/>
  <c r="H6" i="5"/>
  <c r="J7" i="5"/>
  <c r="H13" i="5" l="1"/>
  <c r="H14" i="5"/>
  <c r="H11" i="5"/>
  <c r="I14" i="5"/>
  <c r="I11" i="5"/>
  <c r="J11" i="5"/>
  <c r="J14" i="5"/>
  <c r="H10" i="5" l="1"/>
</calcChain>
</file>

<file path=xl/sharedStrings.xml><?xml version="1.0" encoding="utf-8"?>
<sst xmlns="http://schemas.openxmlformats.org/spreadsheetml/2006/main" count="7095" uniqueCount="2147">
  <si>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</si>
  <si>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</si>
  <si>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</si>
  <si>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</si>
  <si>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</si>
  <si>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</si>
  <si>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</si>
  <si>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</si>
  <si>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</si>
  <si>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</si>
  <si>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</si>
  <si>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</si>
  <si>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</si>
  <si>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</si>
  <si>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</si>
  <si>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</si>
  <si>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</si>
  <si>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</si>
  <si>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</si>
  <si>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</si>
  <si>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</si>
  <si>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</si>
  <si>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</si>
  <si>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</si>
  <si>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</si>
  <si>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</si>
  <si>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</si>
  <si>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</si>
  <si>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</si>
  <si>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</si>
  <si>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</si>
  <si>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</si>
  <si>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</si>
  <si>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</si>
  <si>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</si>
  <si>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</si>
  <si>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</si>
  <si>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</si>
  <si>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</si>
  <si>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</si>
  <si>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</si>
  <si>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</si>
  <si>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</si>
  <si>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</si>
  <si>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</si>
  <si>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</si>
  <si>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</si>
  <si>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</si>
  <si>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</si>
  <si>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</si>
  <si>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</si>
  <si>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</si>
  <si>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</si>
  <si>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</si>
  <si>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</si>
  <si>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</si>
  <si>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</si>
  <si>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</si>
  <si>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</si>
  <si>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</si>
  <si>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</si>
  <si>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</si>
  <si>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</si>
  <si>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</si>
  <si>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</si>
  <si>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</si>
  <si>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</si>
  <si>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</si>
  <si>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</si>
  <si>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</si>
  <si>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</si>
  <si>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</si>
  <si>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</si>
  <si>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</si>
  <si>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</si>
  <si>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</si>
  <si>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</si>
  <si>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</si>
  <si>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</si>
  <si>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</si>
  <si>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</si>
  <si>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</si>
  <si>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</si>
  <si>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</si>
  <si>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</si>
  <si>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</si>
  <si>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</si>
  <si>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</si>
  <si>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</si>
  <si>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</si>
  <si>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</si>
  <si>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</si>
  <si>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</si>
  <si>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</si>
  <si>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</si>
  <si>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</si>
  <si>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</si>
  <si>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</si>
  <si>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</si>
  <si>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</si>
  <si>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</si>
  <si>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</si>
  <si>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</si>
  <si>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</si>
  <si>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</si>
  <si>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</si>
  <si>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</si>
  <si>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</si>
  <si>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</si>
  <si>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</si>
  <si>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</si>
  <si>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</si>
  <si>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</si>
  <si>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</si>
  <si>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</si>
  <si>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</si>
  <si>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</si>
  <si>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</si>
  <si>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</si>
  <si>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</si>
  <si>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</si>
  <si>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</si>
  <si>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</si>
  <si>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</si>
  <si>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</si>
  <si>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</si>
  <si>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</si>
  <si>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</si>
  <si>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</si>
  <si>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</si>
  <si>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</si>
  <si>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</si>
  <si>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</si>
  <si>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</si>
  <si>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</si>
  <si>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</si>
  <si>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</si>
  <si>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</si>
  <si>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</si>
  <si>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</si>
  <si>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</si>
  <si>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</si>
  <si>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</si>
  <si>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</si>
  <si>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</si>
  <si>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</si>
  <si>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</si>
  <si>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</si>
  <si>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</si>
  <si>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</si>
  <si>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</si>
  <si>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</si>
  <si>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</si>
  <si>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</si>
  <si>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</si>
  <si>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</si>
  <si>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</si>
  <si>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</si>
  <si>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</si>
  <si>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</si>
  <si>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</si>
  <si>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</si>
  <si>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</si>
  <si>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</si>
  <si>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</si>
  <si>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</si>
  <si>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</si>
  <si>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</si>
  <si>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</si>
  <si>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</si>
  <si>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</si>
  <si>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</si>
  <si>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</si>
  <si>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</si>
  <si>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</si>
  <si>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</si>
  <si>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</si>
  <si>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</si>
  <si>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</si>
  <si>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</si>
  <si>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</si>
  <si>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</si>
  <si>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</si>
  <si>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</si>
  <si>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</si>
  <si>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</si>
  <si>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</si>
  <si>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</si>
  <si>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</si>
  <si>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</si>
  <si>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</si>
  <si>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</si>
  <si>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</si>
  <si>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</si>
  <si>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</si>
  <si>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</si>
  <si>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</si>
  <si>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</si>
  <si>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</si>
  <si>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</si>
  <si>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</si>
  <si>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</si>
  <si>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</si>
  <si>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</si>
  <si>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</si>
  <si>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</si>
  <si>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</si>
  <si>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</si>
  <si>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</si>
  <si>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</si>
  <si>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</si>
  <si>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</si>
  <si>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</si>
  <si>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</si>
  <si>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</si>
  <si>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</si>
  <si>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</si>
  <si>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</si>
  <si>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</si>
  <si>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</si>
  <si>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</si>
  <si>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</si>
  <si>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</si>
  <si>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</si>
  <si>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</si>
  <si>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</si>
  <si>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</si>
  <si>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</si>
  <si>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</si>
  <si>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</si>
  <si>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</si>
  <si>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</si>
  <si>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</si>
  <si>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</si>
  <si>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</si>
  <si>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</si>
  <si>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</si>
  <si>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</si>
  <si>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</si>
  <si>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</si>
  <si>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</si>
  <si>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</si>
  <si>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</si>
  <si>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</si>
  <si>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</si>
  <si>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</si>
  <si>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</si>
  <si>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</si>
  <si>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</si>
  <si>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</si>
  <si>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</si>
  <si>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</si>
  <si>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</si>
  <si>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</si>
  <si>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</si>
  <si>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</si>
  <si>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</si>
  <si>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</si>
  <si>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</si>
  <si>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</si>
  <si>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</si>
  <si>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</si>
  <si>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</si>
  <si>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</si>
  <si>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</si>
  <si>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</si>
  <si>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</si>
  <si>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</si>
  <si>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</si>
  <si>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</si>
  <si>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</si>
  <si>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</si>
  <si>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</si>
  <si>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</si>
  <si>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</si>
  <si>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</si>
  <si>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</si>
  <si>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</si>
  <si>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</si>
  <si>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</si>
  <si>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</si>
  <si>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</si>
  <si>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</si>
  <si>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</si>
  <si>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</si>
  <si>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</si>
  <si>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</si>
  <si>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</si>
  <si>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</si>
  <si>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</si>
  <si>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</si>
  <si>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</si>
  <si>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</si>
  <si>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</si>
  <si>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</si>
  <si>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</si>
  <si>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</si>
  <si>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</si>
  <si>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</si>
  <si>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</si>
  <si>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</si>
  <si>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</si>
  <si>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</si>
  <si>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</si>
  <si>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</si>
  <si>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</si>
  <si>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</si>
  <si>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</si>
  <si>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</si>
  <si>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</si>
  <si>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</si>
  <si>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</si>
  <si>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</si>
  <si>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</si>
  <si>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</si>
  <si>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</si>
  <si>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</si>
  <si>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</si>
  <si>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</si>
  <si>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</si>
  <si>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</si>
  <si>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</si>
  <si>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</si>
  <si>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</si>
  <si>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</si>
  <si>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</si>
  <si>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</si>
  <si>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</si>
  <si>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</si>
  <si>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</si>
  <si>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</si>
  <si>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</si>
  <si>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</si>
  <si>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</si>
  <si>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</si>
  <si>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</si>
  <si>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</si>
  <si>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</si>
  <si>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</si>
  <si>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</si>
  <si>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</si>
  <si>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</si>
  <si>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</si>
  <si>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</si>
  <si>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</si>
  <si>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</si>
  <si>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</si>
  <si>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</si>
  <si>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</si>
  <si>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</si>
  <si>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</si>
  <si>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</si>
  <si>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</si>
  <si>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</si>
  <si>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</si>
  <si>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</si>
  <si>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</si>
  <si>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</si>
  <si>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</si>
  <si>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</si>
  <si>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</si>
  <si>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</si>
  <si>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</si>
  <si>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</si>
  <si>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</si>
  <si>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</si>
  <si>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</si>
  <si>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</si>
  <si>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</si>
  <si>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</si>
  <si>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</si>
  <si>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</si>
  <si>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</si>
  <si>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</si>
  <si>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</si>
  <si>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</si>
  <si>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</si>
  <si>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</si>
  <si>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</si>
  <si>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</si>
  <si>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</si>
  <si>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</si>
  <si>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</si>
  <si>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</si>
  <si>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</si>
  <si>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</si>
  <si>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</si>
  <si>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</si>
  <si>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</si>
  <si>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</si>
  <si>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</si>
  <si>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</si>
  <si>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</si>
  <si>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</si>
  <si>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</si>
  <si>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</si>
  <si>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</si>
  <si>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</si>
  <si>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</si>
  <si>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</si>
  <si>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</si>
  <si>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</si>
  <si>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</si>
  <si>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</si>
  <si>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</si>
  <si>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</si>
  <si>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</si>
  <si>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</si>
  <si>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</si>
  <si>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</si>
  <si>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</si>
  <si>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</si>
  <si>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</si>
  <si>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</si>
  <si>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</si>
  <si>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</si>
  <si>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</si>
  <si>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</si>
  <si>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</si>
  <si>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</si>
  <si>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</si>
  <si>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</si>
  <si>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</si>
  <si>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</si>
  <si>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</si>
  <si>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</si>
  <si>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</si>
  <si>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</si>
  <si>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</si>
  <si>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</si>
  <si>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</si>
  <si>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</si>
  <si>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</si>
  <si>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</si>
  <si>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</si>
  <si>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</si>
  <si>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</si>
  <si>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</si>
  <si>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</si>
  <si>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</si>
  <si>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</si>
  <si>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</si>
  <si>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</si>
  <si>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</si>
  <si>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</si>
  <si>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</si>
  <si>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</si>
  <si>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</si>
  <si>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</si>
  <si>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</si>
  <si>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</si>
  <si>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</si>
  <si>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</si>
  <si>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</si>
  <si>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</si>
  <si>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</si>
  <si>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</si>
  <si>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</si>
  <si>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</si>
  <si>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</si>
  <si>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</si>
  <si>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</si>
  <si>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</si>
  <si>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</si>
  <si>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</si>
  <si>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</si>
  <si>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</si>
  <si>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</si>
  <si>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</si>
  <si>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</si>
  <si>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</si>
  <si>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</si>
  <si>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</si>
  <si>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</si>
  <si>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</si>
  <si>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</si>
  <si>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</si>
  <si>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</si>
  <si>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</si>
  <si>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</si>
  <si>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</si>
  <si>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</si>
  <si>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</si>
  <si>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</si>
  <si>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</si>
  <si>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</si>
  <si>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</si>
  <si>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</si>
  <si>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</si>
  <si>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</si>
  <si>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</si>
  <si>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</si>
  <si>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</si>
  <si>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</si>
  <si>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</si>
  <si>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</si>
  <si>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</si>
  <si>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</si>
  <si>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</si>
  <si>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</si>
  <si>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</si>
  <si>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</si>
  <si>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</si>
  <si>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</si>
  <si>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</si>
  <si>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</si>
  <si>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</si>
  <si>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</si>
  <si>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</si>
  <si>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</si>
  <si>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</si>
  <si>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</si>
  <si>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</si>
  <si>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</si>
  <si>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</si>
  <si>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</si>
  <si>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</si>
  <si>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</si>
  <si>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</si>
  <si>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</si>
  <si>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</si>
  <si>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</si>
  <si>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</si>
  <si>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</si>
  <si>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</si>
  <si>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</si>
  <si>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</si>
  <si>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</si>
  <si>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</si>
  <si>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</si>
  <si>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</si>
  <si>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</si>
  <si>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</si>
  <si>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</si>
  <si>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</si>
  <si>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</si>
  <si>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</si>
  <si>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</si>
  <si>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</si>
  <si>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</si>
  <si>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</si>
  <si>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</si>
  <si>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</si>
  <si>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</si>
  <si>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</si>
  <si>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</si>
  <si>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</si>
  <si>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</si>
  <si>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</si>
  <si>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</si>
  <si>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</si>
  <si>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</si>
  <si>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</si>
  <si>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</si>
  <si>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</si>
  <si>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</si>
  <si>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</si>
  <si>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</si>
  <si>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</si>
  <si>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</si>
  <si>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</si>
  <si>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</si>
  <si>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</si>
  <si>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</si>
  <si>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</si>
  <si>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</si>
  <si>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</si>
  <si>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</si>
  <si>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</si>
  <si>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</si>
  <si>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</si>
  <si>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</si>
  <si>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</si>
  <si>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</si>
  <si>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</si>
  <si>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</si>
  <si>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</si>
  <si>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</si>
  <si>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</si>
  <si>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</si>
  <si>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</si>
  <si>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</si>
  <si>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</si>
  <si>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</si>
  <si>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</si>
  <si>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</si>
  <si>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</si>
  <si>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</si>
  <si>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</si>
  <si>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</si>
  <si>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</si>
  <si>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</si>
  <si>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</si>
  <si>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</si>
  <si>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</si>
  <si>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</si>
  <si>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</si>
  <si>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</si>
  <si>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</si>
  <si>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</si>
  <si>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</si>
  <si>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</si>
  <si>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</si>
  <si>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</si>
  <si>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</si>
  <si>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</si>
  <si>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</si>
  <si>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</si>
  <si>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</si>
  <si>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</si>
  <si>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</si>
  <si>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</si>
  <si>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</si>
  <si>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</si>
  <si>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</si>
  <si>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</si>
  <si>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</si>
  <si>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</si>
  <si>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</si>
  <si>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</si>
  <si>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</si>
  <si>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</si>
  <si>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</si>
  <si>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</si>
  <si>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</si>
  <si>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</si>
  <si>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</si>
  <si>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</si>
  <si>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</si>
  <si>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</si>
  <si>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</si>
  <si>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</si>
  <si>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</si>
  <si>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</si>
  <si>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</si>
  <si>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</si>
  <si>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</si>
  <si>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</si>
  <si>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</si>
  <si>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</si>
  <si>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</si>
  <si>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</si>
  <si>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</si>
  <si>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</si>
  <si>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</si>
  <si>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</si>
  <si>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</si>
  <si>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</si>
  <si>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</si>
  <si>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</si>
  <si>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</si>
  <si>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</si>
  <si>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</si>
  <si>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</si>
  <si>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</si>
  <si>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</si>
  <si>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</si>
  <si>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</si>
  <si>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</si>
  <si>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</si>
  <si>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</si>
  <si>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</si>
  <si>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</si>
  <si>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</si>
  <si>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</si>
  <si>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</si>
  <si>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</si>
  <si>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</si>
  <si>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</si>
  <si>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</si>
  <si>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</si>
  <si>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</si>
  <si>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</si>
  <si>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</si>
  <si>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</si>
  <si>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</si>
  <si>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</si>
  <si>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</si>
  <si>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</si>
  <si>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</si>
  <si>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</si>
  <si>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</si>
  <si>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</si>
  <si>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</si>
  <si>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</si>
  <si>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</si>
  <si>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</si>
  <si>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</si>
  <si>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</si>
  <si>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</si>
  <si>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</si>
  <si>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</si>
  <si>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</si>
  <si>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</si>
  <si>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</si>
  <si>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</si>
  <si>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</si>
  <si>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</si>
  <si>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</si>
  <si>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</si>
  <si>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</si>
  <si>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</si>
  <si>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</si>
  <si>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</si>
  <si>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</si>
  <si>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</si>
  <si>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</si>
  <si>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</si>
  <si>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</si>
  <si>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</si>
  <si>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</si>
  <si>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</si>
  <si>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</si>
  <si>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</si>
  <si>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</si>
  <si>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</si>
  <si>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</si>
  <si>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</si>
  <si>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</si>
  <si>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</si>
  <si>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</si>
  <si>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</si>
  <si>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</si>
  <si>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</si>
  <si>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</si>
  <si>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</si>
  <si>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</si>
  <si>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</si>
  <si>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</si>
  <si>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</si>
  <si>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</si>
  <si>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</si>
  <si>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</si>
  <si>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</si>
  <si>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</si>
  <si>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</si>
  <si>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</si>
  <si>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</si>
  <si>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</si>
  <si>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</si>
  <si>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</si>
  <si>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</si>
  <si>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</si>
  <si>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</si>
  <si>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</si>
  <si>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</si>
  <si>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</si>
  <si>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</si>
  <si>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</si>
  <si>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</si>
  <si>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</si>
  <si>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</si>
  <si>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</si>
  <si>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</si>
  <si>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</si>
  <si>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</si>
  <si>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</si>
  <si>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</si>
  <si>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</si>
  <si>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</si>
  <si>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</si>
  <si>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</si>
  <si>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</si>
  <si>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</si>
  <si>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</si>
  <si>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</si>
  <si>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</si>
  <si>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</si>
  <si>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</si>
  <si>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</si>
  <si>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</si>
  <si>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</si>
  <si>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</si>
  <si>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</si>
  <si>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</si>
  <si>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</si>
  <si>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</si>
  <si>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</si>
  <si>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</si>
  <si>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</si>
  <si>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</si>
  <si>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</si>
  <si>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</si>
  <si>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</si>
  <si>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</si>
  <si>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</si>
  <si>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</si>
  <si>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</si>
  <si>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</si>
  <si>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</si>
  <si>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</si>
  <si>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</si>
  <si>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</si>
  <si>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</si>
  <si>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</si>
  <si>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</si>
  <si>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</si>
  <si>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</si>
  <si>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</si>
  <si>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</si>
  <si>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</si>
  <si>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</si>
  <si>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</si>
  <si>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</si>
  <si>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</si>
  <si>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</si>
  <si>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</si>
  <si>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</si>
  <si>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</si>
  <si>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</si>
  <si>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</si>
  <si>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</si>
  <si>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</si>
  <si>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</si>
  <si>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</si>
  <si>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</si>
  <si>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</si>
  <si>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</si>
  <si>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</si>
  <si>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</si>
  <si>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</si>
  <si>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</si>
  <si>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</si>
  <si>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</si>
  <si>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</si>
  <si>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</si>
  <si>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</si>
  <si>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</si>
  <si>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</si>
  <si>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</si>
  <si>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</si>
  <si>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</si>
  <si>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</si>
  <si>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</si>
  <si>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</si>
  <si>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</si>
  <si>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</si>
  <si>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</si>
  <si>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</si>
  <si>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</si>
  <si>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</si>
  <si>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</si>
  <si>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</si>
  <si>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</si>
  <si>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</si>
  <si>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</si>
  <si>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</si>
  <si>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</si>
  <si>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</si>
  <si>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</si>
  <si>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</si>
  <si>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</si>
  <si>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</si>
  <si>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</si>
  <si>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</si>
  <si>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</si>
  <si>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</si>
  <si>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</si>
  <si>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</si>
  <si>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</si>
  <si>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</si>
  <si>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</si>
  <si>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</si>
  <si>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</si>
  <si>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</si>
  <si>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</si>
  <si>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</si>
  <si>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</si>
  <si>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</si>
  <si>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</si>
  <si>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</si>
  <si>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</si>
  <si>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</si>
  <si>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</si>
  <si>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</si>
  <si>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</si>
  <si>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</si>
  <si>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</si>
  <si>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</si>
  <si>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</si>
  <si>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</si>
  <si>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</si>
  <si>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</si>
  <si>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</si>
  <si>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</si>
  <si>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</si>
  <si>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</si>
  <si>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</si>
  <si>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</si>
  <si>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</si>
  <si>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</si>
  <si>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</si>
  <si>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</si>
  <si>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</si>
  <si>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</si>
  <si>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</si>
  <si>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</si>
  <si>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</si>
  <si>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</si>
  <si>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</si>
  <si>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</si>
  <si>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</si>
  <si>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</si>
  <si>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</si>
  <si>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</si>
  <si>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</si>
  <si>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</si>
  <si>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</si>
  <si>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</si>
  <si>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</si>
  <si>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</si>
  <si>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</si>
  <si>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</si>
  <si>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</si>
  <si>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</si>
  <si>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</si>
  <si>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</si>
  <si>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</si>
  <si>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</si>
  <si>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</si>
  <si>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</si>
  <si>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</si>
  <si>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</si>
  <si>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</si>
  <si>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</si>
  <si>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</si>
  <si>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</si>
  <si>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</si>
  <si>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</si>
  <si>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</si>
  <si>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</si>
  <si>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</si>
  <si>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</si>
  <si>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</si>
  <si>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</si>
  <si>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</si>
  <si>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</si>
  <si>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</si>
  <si>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</si>
  <si>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</si>
  <si>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</si>
  <si>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</si>
  <si>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</si>
  <si>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</si>
  <si>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</si>
  <si>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</si>
  <si>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</si>
  <si>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</si>
  <si>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</si>
  <si>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</si>
  <si>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</si>
  <si>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</si>
  <si>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</si>
  <si>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</si>
  <si>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</si>
  <si>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</si>
  <si>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</si>
  <si>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</si>
  <si>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</si>
  <si>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</si>
  <si>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</si>
  <si>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</si>
  <si>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</si>
  <si>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</si>
  <si>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</si>
  <si>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</si>
  <si>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</si>
  <si>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</si>
  <si>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</si>
  <si>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</si>
  <si>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</si>
  <si>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</si>
  <si>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</si>
  <si>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</si>
  <si>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</si>
  <si>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</si>
  <si>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</si>
  <si>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</si>
  <si>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</si>
  <si>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</si>
  <si>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</si>
  <si>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</si>
  <si>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</si>
  <si>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</si>
  <si>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</si>
  <si>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</si>
  <si>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</si>
  <si>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</si>
  <si>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</si>
  <si>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</si>
  <si>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</si>
  <si>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</si>
  <si>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</si>
  <si>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</si>
  <si>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</si>
  <si>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</si>
  <si>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</si>
  <si>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</si>
  <si>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</si>
  <si>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</si>
  <si>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</si>
  <si>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</si>
  <si>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</si>
  <si>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</si>
  <si>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</si>
  <si>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</si>
  <si>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</si>
  <si>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</si>
  <si>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</si>
  <si>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</si>
  <si>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</si>
  <si>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</si>
  <si>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</si>
  <si>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</si>
  <si>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</si>
  <si>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</si>
  <si>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</si>
  <si>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</si>
  <si>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</si>
  <si>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</si>
  <si>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</si>
  <si>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</si>
  <si>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</si>
  <si>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</si>
  <si>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</si>
  <si>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</si>
  <si>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</si>
  <si>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</si>
  <si>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</si>
  <si>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</si>
  <si>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</si>
  <si>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</si>
  <si>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</si>
  <si>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</si>
  <si>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</si>
  <si>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</si>
  <si>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</si>
  <si>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</si>
  <si>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</si>
  <si>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</si>
  <si>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</si>
  <si>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</si>
  <si>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</si>
  <si>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</si>
  <si>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</si>
  <si>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</si>
  <si>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</si>
  <si>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</si>
  <si>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</si>
  <si>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</si>
  <si>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</si>
  <si>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</si>
  <si>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</si>
  <si>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</si>
  <si>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</si>
  <si>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</si>
  <si>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</si>
  <si>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</si>
  <si>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</si>
  <si>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</si>
  <si>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</si>
  <si>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</si>
  <si>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</si>
  <si>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</si>
  <si>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</si>
  <si>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</si>
  <si>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</si>
  <si>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</si>
  <si>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</si>
  <si>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</si>
  <si>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</si>
  <si>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</si>
  <si>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</si>
  <si>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</si>
  <si>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</si>
  <si>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</si>
  <si>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</si>
  <si>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</si>
  <si>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</si>
  <si>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</si>
  <si>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</si>
  <si>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</si>
  <si>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</si>
  <si>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</si>
  <si>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</si>
  <si>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</si>
  <si>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</si>
  <si>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</si>
  <si>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</si>
  <si>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</si>
  <si>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</si>
  <si>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</si>
  <si>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</si>
  <si>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</si>
  <si>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</si>
  <si>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</si>
  <si>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</si>
  <si>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</si>
  <si>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</si>
  <si>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</si>
  <si>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</si>
  <si>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</si>
  <si>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</si>
  <si>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</si>
  <si>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</si>
  <si>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</si>
  <si>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</si>
  <si>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</si>
  <si>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</si>
  <si>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</si>
  <si>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</si>
  <si>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</si>
  <si>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</si>
  <si>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</si>
  <si>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</si>
  <si>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</si>
  <si>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</si>
  <si>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</si>
  <si>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</si>
  <si>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</si>
  <si>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</si>
  <si>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</si>
  <si>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</si>
  <si>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</si>
  <si>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</si>
  <si>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</si>
  <si>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</si>
  <si>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</si>
  <si>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</si>
  <si>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</si>
  <si>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</si>
  <si>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</si>
  <si>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</si>
  <si>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</si>
  <si>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</si>
  <si>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</si>
  <si>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</si>
  <si>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</si>
  <si>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</si>
  <si>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</si>
  <si>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</si>
  <si>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</si>
  <si>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</si>
  <si>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</si>
  <si>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</si>
  <si>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</si>
  <si>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</si>
  <si>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</si>
  <si>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</si>
  <si>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</si>
  <si>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</si>
  <si>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</si>
  <si>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</si>
  <si>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</si>
  <si>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</si>
  <si>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</si>
  <si>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</si>
  <si>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</si>
  <si>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</si>
  <si>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</si>
  <si>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</si>
  <si>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</si>
  <si>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</si>
  <si>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</si>
  <si>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</si>
  <si>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</si>
  <si>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</si>
  <si>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</si>
  <si>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</si>
  <si>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</si>
  <si>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</si>
  <si>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</si>
  <si>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</si>
  <si>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</si>
  <si>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</si>
  <si>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</si>
  <si>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</si>
  <si>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</si>
  <si>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</si>
  <si>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</si>
  <si>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</si>
  <si>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</si>
  <si>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</si>
  <si>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</si>
  <si>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</si>
  <si>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</si>
  <si>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</si>
  <si>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</si>
  <si>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</si>
  <si>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</si>
  <si>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</si>
  <si>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</si>
  <si>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</si>
  <si>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</si>
  <si>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</si>
  <si>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</si>
  <si>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</si>
  <si>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</si>
  <si>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</si>
  <si>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</si>
  <si>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</si>
  <si>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</si>
  <si>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</si>
  <si>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</si>
  <si>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</si>
  <si>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</si>
  <si>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</si>
  <si>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</si>
  <si>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</si>
  <si>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</si>
  <si>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</si>
  <si>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</si>
  <si>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</si>
  <si>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</si>
  <si>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</si>
  <si>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</si>
  <si>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</si>
  <si>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</si>
  <si>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</si>
  <si>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</si>
  <si>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</si>
  <si>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</si>
  <si>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</si>
  <si>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</si>
  <si>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</si>
  <si>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</si>
  <si>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</si>
  <si>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</si>
  <si>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</si>
  <si>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</si>
  <si>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</si>
  <si>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</si>
  <si>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</si>
  <si>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</si>
  <si>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</si>
  <si>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</si>
  <si>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</si>
  <si>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</si>
  <si>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</si>
  <si>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</si>
  <si>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</si>
  <si>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</si>
  <si>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</si>
  <si>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</si>
  <si>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</si>
  <si>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</si>
  <si>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</si>
  <si>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</si>
  <si>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</si>
  <si>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</si>
  <si>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</si>
  <si>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</si>
  <si>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</si>
  <si>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</si>
  <si>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</si>
  <si>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</si>
  <si>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</si>
  <si>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</si>
  <si>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</si>
  <si>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</si>
  <si>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</si>
  <si>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</si>
  <si>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</si>
  <si>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</si>
  <si>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</si>
  <si>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</si>
  <si>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</si>
  <si>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</si>
  <si>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</si>
  <si>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</si>
  <si>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</si>
  <si>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</si>
  <si>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</si>
  <si>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</si>
  <si>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</si>
  <si>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</si>
  <si>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</si>
  <si>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</si>
  <si>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</si>
  <si>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</si>
  <si>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</si>
  <si>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</si>
  <si>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</si>
  <si>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</si>
  <si>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</si>
  <si>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</si>
  <si>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</si>
  <si>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</si>
  <si>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</si>
  <si>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</si>
  <si>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</si>
  <si>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</si>
  <si>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</si>
  <si>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</si>
  <si>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</si>
  <si>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</si>
  <si>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</si>
  <si>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</si>
  <si>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</si>
  <si>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</si>
  <si>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</si>
  <si>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</si>
  <si>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</si>
  <si>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</si>
  <si>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</si>
  <si>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</si>
  <si>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</si>
  <si>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</si>
  <si>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</si>
  <si>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</si>
  <si>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</si>
  <si>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</si>
  <si>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</si>
  <si>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</si>
  <si>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</si>
  <si>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</si>
  <si>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</si>
  <si>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</si>
  <si>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</si>
  <si>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</si>
  <si>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</si>
  <si>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</si>
  <si>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</si>
  <si>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</si>
  <si>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</si>
  <si>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</si>
  <si>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</si>
  <si>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</si>
  <si>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</si>
  <si>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</si>
  <si>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</si>
  <si>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</si>
  <si>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</si>
  <si>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</si>
  <si>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</si>
  <si>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</si>
  <si>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</si>
  <si>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</si>
  <si>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</si>
  <si>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</si>
  <si>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</si>
  <si>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</si>
  <si>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</si>
  <si>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</si>
  <si>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</si>
  <si>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</si>
  <si>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</si>
  <si>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</si>
  <si>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</si>
  <si>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</si>
  <si>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</si>
  <si>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</si>
  <si>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</si>
  <si>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</si>
  <si>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</si>
  <si>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</si>
  <si>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</si>
  <si>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</si>
  <si>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</si>
  <si>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</si>
  <si>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</si>
  <si>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</si>
  <si>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</si>
  <si>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</si>
  <si>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</si>
  <si>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</si>
  <si>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</si>
  <si>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</si>
  <si>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</si>
  <si>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</si>
  <si>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</si>
  <si>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</si>
  <si>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</si>
  <si>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</si>
  <si>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</si>
  <si>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</si>
  <si>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</si>
  <si>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</si>
  <si>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</si>
  <si>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</si>
  <si>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</si>
  <si>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</si>
  <si>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</si>
  <si>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</si>
  <si>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</si>
  <si>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</si>
  <si>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</si>
  <si>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</si>
  <si>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</si>
  <si>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</si>
  <si>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</si>
  <si>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</si>
  <si>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</si>
  <si>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</si>
  <si>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</si>
  <si>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</si>
  <si>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</si>
  <si>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</si>
  <si>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</si>
  <si>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</si>
  <si>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</si>
  <si>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</si>
  <si>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</si>
  <si>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</si>
  <si>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</si>
  <si>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</si>
  <si>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</si>
  <si>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</si>
  <si>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</si>
  <si>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</si>
  <si>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</si>
  <si>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</si>
  <si>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</si>
  <si>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</si>
  <si>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</si>
  <si>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</si>
  <si>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</si>
  <si>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</si>
  <si>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</si>
  <si>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</si>
  <si>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</si>
  <si>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</si>
  <si>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</si>
  <si>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</si>
  <si>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</si>
  <si>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</si>
  <si>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</si>
  <si>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</si>
  <si>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</si>
  <si>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</si>
  <si>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</si>
  <si>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</si>
  <si>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</si>
  <si>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</si>
  <si>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</si>
  <si>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</si>
  <si>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</si>
  <si>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</si>
  <si>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</si>
  <si>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</si>
  <si>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</si>
  <si>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</si>
  <si>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</si>
  <si>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</si>
  <si>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</si>
  <si>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</si>
  <si>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</si>
  <si>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</si>
  <si>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</si>
  <si>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</si>
  <si>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</si>
  <si>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</si>
  <si>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</si>
  <si>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</si>
  <si>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</si>
  <si>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</si>
  <si>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</si>
  <si>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</si>
  <si>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</si>
  <si>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</si>
  <si>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</si>
  <si>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</si>
  <si>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</si>
  <si>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</si>
  <si>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</si>
  <si>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</si>
  <si>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</si>
  <si>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</si>
  <si>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</si>
  <si>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</si>
  <si>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</si>
  <si>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</si>
  <si>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</si>
  <si>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</si>
  <si>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</si>
  <si>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</si>
  <si>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</si>
  <si>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</si>
  <si>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</si>
  <si>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</si>
  <si>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</si>
  <si>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</si>
  <si>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</si>
  <si>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</si>
  <si>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</si>
  <si>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</si>
  <si>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</si>
  <si>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</si>
  <si>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</si>
  <si>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</si>
  <si>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</si>
  <si>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</si>
  <si>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</si>
  <si>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</si>
  <si>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</si>
  <si>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</si>
  <si>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</si>
  <si>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</si>
  <si>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</si>
  <si>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</si>
  <si>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</si>
  <si>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</si>
  <si>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</si>
  <si>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</si>
  <si>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</si>
  <si>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</si>
  <si>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</si>
  <si>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</si>
  <si>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</si>
  <si>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</si>
  <si>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</si>
  <si>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</si>
  <si>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</si>
  <si>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</si>
  <si>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</si>
  <si>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</si>
  <si>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</si>
  <si>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</si>
  <si>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</si>
  <si>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</si>
  <si>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</si>
  <si>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</si>
  <si>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</si>
  <si>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</si>
  <si>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</si>
  <si>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</si>
  <si>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</si>
  <si>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</si>
  <si>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</si>
  <si>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</si>
  <si>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</si>
  <si>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</si>
  <si>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</si>
  <si>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</si>
  <si>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</si>
  <si>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</si>
  <si>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</si>
  <si>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</si>
  <si>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</si>
  <si>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</si>
  <si>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</si>
  <si>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</si>
  <si>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</si>
  <si>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</si>
  <si>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</si>
  <si>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</si>
  <si>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</si>
  <si>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</si>
  <si>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</si>
  <si>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</si>
  <si>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</si>
  <si>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</si>
  <si>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</si>
  <si>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</si>
  <si>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</si>
  <si>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</si>
  <si>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</si>
  <si>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</si>
  <si>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</si>
  <si>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</si>
  <si>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</si>
  <si>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</si>
  <si>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</si>
  <si>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</si>
  <si>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</si>
  <si>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</si>
  <si>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</si>
  <si>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</si>
  <si>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</si>
  <si>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</si>
  <si>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</si>
  <si>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</si>
  <si>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</si>
  <si>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</si>
  <si>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</si>
  <si>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</si>
  <si>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</si>
  <si>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</si>
  <si>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</si>
  <si>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</si>
  <si>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</si>
  <si>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</si>
  <si>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</si>
  <si>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</si>
  <si>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</si>
  <si>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</si>
  <si>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</si>
  <si>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</si>
  <si>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</si>
  <si>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</si>
  <si>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</si>
  <si>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</si>
  <si>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</si>
  <si>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</si>
  <si>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</si>
  <si>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</si>
  <si>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</si>
  <si>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</si>
  <si>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</si>
  <si>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</si>
  <si>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</si>
  <si>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</si>
  <si>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</si>
  <si>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</si>
  <si>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</si>
  <si>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</si>
  <si>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</si>
  <si>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</si>
  <si>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</si>
  <si>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</si>
  <si>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</si>
  <si>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</si>
  <si>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</si>
  <si>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</si>
  <si>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</si>
  <si>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</si>
  <si>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</si>
  <si>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</si>
  <si>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</si>
  <si>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</si>
  <si>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</si>
  <si>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</si>
  <si>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</si>
  <si>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</si>
  <si>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</si>
  <si>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</si>
  <si>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</si>
  <si>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</si>
  <si>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</si>
  <si>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</si>
  <si>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</si>
  <si>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</si>
  <si>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</si>
  <si>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</si>
  <si>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</si>
  <si>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</si>
  <si>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</si>
  <si>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</si>
  <si>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</si>
  <si>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</si>
  <si>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</si>
  <si>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</si>
  <si>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</si>
  <si>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</si>
  <si>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</si>
  <si>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</si>
  <si>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</si>
  <si>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</si>
  <si>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</si>
  <si>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</si>
  <si>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</si>
  <si>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</si>
  <si>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</si>
  <si>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</si>
  <si>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</si>
  <si>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</si>
  <si>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</si>
  <si>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</si>
  <si>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</si>
  <si>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</si>
  <si>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</si>
  <si>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</si>
  <si>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</si>
  <si>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</si>
  <si>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</si>
  <si>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</si>
  <si>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</si>
  <si>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</si>
  <si>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</si>
  <si>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</si>
  <si>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</si>
  <si>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</si>
  <si>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</si>
  <si>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</si>
  <si>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</si>
  <si>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</si>
  <si>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</si>
  <si>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</si>
  <si>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</si>
  <si>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</si>
  <si>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</si>
  <si>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</si>
  <si>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</si>
  <si>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</si>
  <si>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</si>
  <si>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</si>
  <si>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</si>
  <si>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</si>
  <si>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</si>
  <si>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</si>
  <si>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</si>
  <si>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</si>
  <si>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</si>
  <si>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</si>
  <si>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</si>
  <si>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</si>
  <si>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</si>
  <si>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</si>
  <si>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</si>
  <si>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</si>
  <si>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</si>
  <si>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</si>
  <si>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</si>
  <si>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</si>
  <si>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</si>
  <si>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</si>
  <si>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</si>
  <si>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</si>
  <si>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</si>
  <si>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</si>
  <si>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</si>
  <si>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</si>
  <si>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</si>
  <si>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</si>
  <si>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</si>
  <si>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</si>
  <si>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</si>
  <si>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</si>
  <si>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</si>
  <si>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</si>
  <si>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</si>
  <si>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</si>
  <si>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</si>
  <si>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</si>
  <si>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</si>
  <si>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</si>
  <si>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</si>
  <si>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</si>
  <si>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</si>
  <si>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</si>
  <si>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</si>
  <si>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</si>
  <si>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</si>
  <si>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</si>
  <si>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</si>
  <si>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</si>
  <si>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</si>
  <si>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</si>
  <si>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</si>
  <si>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</si>
  <si>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</si>
  <si>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</si>
  <si>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</si>
  <si>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</si>
  <si>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</si>
  <si>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</si>
  <si>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</si>
  <si>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</si>
  <si>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</si>
  <si>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</si>
  <si>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</si>
  <si>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</si>
  <si>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</si>
  <si>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</si>
  <si>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</si>
  <si>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</si>
  <si>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</si>
  <si>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</si>
  <si>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</si>
  <si>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</si>
  <si>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</si>
  <si>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</si>
  <si>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</si>
  <si>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</si>
  <si>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</si>
  <si>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</si>
  <si>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</si>
  <si>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</si>
  <si>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</si>
  <si>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</si>
  <si>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</si>
  <si>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</si>
  <si>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</si>
  <si>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</si>
  <si>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</si>
  <si>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</si>
  <si>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</si>
  <si>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</si>
  <si>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</si>
  <si>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</si>
  <si>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</si>
  <si>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</si>
  <si>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</si>
  <si>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</si>
  <si>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</si>
  <si>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</si>
  <si>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</si>
  <si>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</si>
  <si>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</si>
  <si>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</si>
  <si>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</si>
  <si>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</si>
  <si>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</si>
  <si>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</si>
  <si>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</si>
  <si>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</si>
  <si>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</si>
  <si>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</si>
  <si>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</si>
  <si>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</si>
  <si>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</si>
  <si>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</si>
  <si>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</si>
  <si>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</si>
  <si>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</si>
  <si>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</si>
  <si>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</si>
  <si>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</si>
  <si>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</si>
  <si>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</si>
  <si>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</si>
  <si>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</si>
  <si>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</si>
  <si>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</si>
  <si>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</si>
  <si>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</si>
  <si>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</si>
  <si>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</si>
  <si>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</si>
  <si>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</si>
  <si>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</si>
  <si>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</si>
  <si>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</si>
  <si>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</si>
  <si>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</si>
  <si>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</si>
  <si>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</si>
  <si>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</si>
  <si>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</si>
  <si>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</si>
  <si>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</si>
  <si>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</si>
  <si>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</si>
  <si>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</si>
  <si>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</si>
  <si>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</si>
  <si>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</si>
  <si>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</si>
  <si>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</si>
  <si>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</si>
  <si>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</si>
  <si>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</si>
  <si>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</si>
  <si>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</si>
  <si>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</si>
  <si>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</si>
  <si>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</si>
  <si>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</si>
  <si>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</si>
  <si>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</si>
  <si>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</si>
  <si>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</si>
  <si>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</si>
  <si>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</si>
  <si>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</si>
  <si>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</si>
  <si>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</si>
  <si>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</si>
  <si>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</si>
  <si>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</si>
  <si>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</si>
  <si>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</si>
  <si>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</si>
  <si>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</si>
  <si>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</si>
  <si>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</si>
  <si>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</si>
  <si>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</si>
  <si>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</si>
  <si>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</si>
  <si>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</si>
  <si>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</si>
  <si>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</si>
  <si>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</si>
  <si>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</si>
  <si>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</si>
  <si>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</si>
  <si>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</si>
  <si>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</si>
  <si>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</si>
  <si>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</si>
  <si>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</si>
  <si>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</si>
  <si>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</si>
  <si>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</si>
  <si>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</si>
  <si>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</si>
  <si>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</si>
  <si>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</si>
  <si>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</si>
  <si>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</si>
  <si>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</si>
  <si>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</si>
  <si>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</si>
  <si>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</si>
  <si>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</si>
  <si>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</si>
  <si>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</si>
  <si>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</si>
  <si>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</si>
  <si>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</si>
  <si>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</si>
  <si>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</si>
  <si>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</si>
  <si>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</si>
  <si>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</si>
  <si>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</si>
  <si>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</si>
  <si>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</si>
  <si>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</si>
  <si>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</si>
  <si>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</si>
  <si>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</si>
  <si>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</si>
  <si>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</si>
  <si>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</si>
  <si>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</si>
  <si>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</si>
  <si>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</si>
  <si>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</si>
  <si>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</si>
  <si>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</si>
  <si>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</si>
  <si>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</si>
  <si>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</si>
  <si>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</si>
  <si>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</si>
  <si>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</si>
  <si>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</si>
  <si>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</si>
  <si>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</si>
  <si>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</si>
  <si>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</si>
  <si>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</si>
  <si>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</si>
  <si>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</si>
  <si>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</si>
  <si>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</si>
  <si>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</si>
  <si>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</si>
  <si>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</si>
  <si>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</si>
  <si>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</si>
  <si>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</si>
  <si>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</si>
  <si>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</si>
  <si>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</si>
  <si>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</si>
  <si>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</si>
  <si>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</si>
  <si>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</si>
  <si>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</si>
  <si>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</si>
  <si>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</si>
  <si>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</si>
  <si>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</si>
  <si>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</si>
  <si>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</si>
  <si>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</si>
  <si>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</si>
  <si>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</si>
  <si>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</si>
  <si>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</si>
  <si>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</si>
  <si>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</si>
  <si>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</si>
  <si>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</si>
  <si>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</si>
  <si>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</si>
  <si>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</si>
  <si>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</si>
  <si>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</si>
  <si>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</si>
  <si>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</si>
  <si>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</si>
  <si>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</si>
  <si>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</si>
  <si>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</si>
  <si>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</si>
  <si>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</si>
  <si>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</si>
  <si>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</si>
  <si>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</si>
  <si>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</si>
  <si>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</si>
  <si>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</si>
  <si>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</si>
  <si>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</si>
  <si>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</si>
  <si>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</si>
  <si>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</si>
  <si>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</si>
  <si>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</si>
  <si>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</si>
  <si>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</si>
  <si>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</si>
  <si>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</si>
  <si>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</si>
  <si>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</si>
  <si>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</si>
  <si>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</si>
  <si>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</si>
  <si>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</si>
  <si>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</si>
  <si>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</si>
  <si>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</si>
  <si>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</si>
  <si>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</si>
  <si>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</si>
  <si>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</si>
  <si>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</si>
  <si>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</si>
  <si>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</si>
  <si>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</si>
  <si>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</si>
  <si>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</si>
  <si>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</si>
  <si>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</si>
  <si>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</si>
  <si>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</si>
  <si>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</si>
  <si>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</si>
  <si>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</si>
  <si>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</si>
  <si>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</si>
  <si>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</si>
  <si>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</si>
  <si>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</si>
  <si>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</si>
  <si>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</si>
  <si>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</si>
  <si>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</si>
  <si>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</si>
  <si>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</si>
  <si>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</si>
  <si>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</si>
  <si>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</si>
  <si>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</si>
  <si>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</si>
  <si>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</si>
  <si>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</si>
  <si>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</si>
  <si>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</si>
  <si>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</si>
  <si>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</si>
  <si>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</si>
  <si>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</si>
  <si>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</si>
  <si>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</si>
  <si>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</si>
  <si>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</si>
  <si>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</si>
  <si>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</si>
  <si>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</si>
  <si>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</si>
  <si>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</si>
  <si>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</si>
  <si>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</si>
  <si>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</si>
  <si>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</si>
  <si>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</si>
  <si>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</si>
  <si>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</si>
  <si>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</si>
  <si>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</si>
  <si>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</si>
  <si>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</si>
  <si>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</si>
  <si>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</si>
  <si>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</si>
  <si>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</si>
  <si>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</si>
  <si>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</si>
  <si>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</si>
  <si>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</si>
  <si>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</si>
  <si>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</si>
  <si>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</si>
  <si>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</si>
  <si>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</si>
  <si>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</si>
  <si>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</si>
  <si>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</si>
  <si>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</si>
  <si>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</si>
  <si>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</si>
  <si>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</si>
  <si>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</si>
  <si>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</si>
  <si>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</si>
  <si>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</si>
  <si>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</si>
  <si>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</si>
  <si>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</si>
  <si>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</si>
  <si>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</si>
  <si>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</si>
  <si>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</si>
  <si>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</si>
  <si>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</si>
  <si>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</si>
  <si>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</si>
  <si>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</si>
  <si>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</si>
  <si>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</si>
  <si>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</si>
  <si>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&gt;=1000</t>
  </si>
  <si>
    <t>&gt;=5000</t>
  </si>
  <si>
    <t>&lt;=4999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</si>
  <si>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</si>
  <si>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</si>
  <si>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</si>
  <si>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</si>
  <si>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</si>
  <si>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</si>
  <si>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</si>
  <si>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</si>
  <si>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</si>
  <si>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</si>
  <si>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</si>
  <si>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</si>
  <si>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</si>
  <si>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</si>
  <si>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</si>
  <si>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</si>
  <si>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</si>
  <si>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Successful</t>
  </si>
  <si>
    <t>Failed</t>
  </si>
  <si>
    <t>Canceled</t>
  </si>
  <si>
    <t>Successful Campaigns</t>
  </si>
  <si>
    <t>Unsuccessful Campaigns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</si>
  <si>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</si>
  <si>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</si>
  <si>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</si>
  <si>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</si>
  <si>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</si>
  <si>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</si>
  <si>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Mean + 1SD:</t>
  </si>
  <si>
    <t>Mean - 1SD:</t>
  </si>
  <si>
    <t>Years (Date Created Conversion)</t>
  </si>
  <si>
    <t>&gt;50000</t>
  </si>
  <si>
    <t xml:space="preserve">The Range of the backers = </t>
  </si>
  <si>
    <t>1st Quartile</t>
  </si>
  <si>
    <t>2nd Quartile</t>
  </si>
  <si>
    <t>3rd Quartile</t>
  </si>
  <si>
    <t>4th Quartile</t>
  </si>
  <si>
    <t>Difference between median and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</si>
</sst>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0"/>
      <color rgb="FF2B2B2B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1" fontId="0" fillId="0" borderId="0" xfId="42" applyNumberFormat="1" applyFont="1" applyAlignment="1">
      <alignment horizontal="right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right" vertical="center" wrapText="1"/>
    </xf>
    <xf numFmtId="164" fontId="0" fillId="0" borderId="0" xfId="43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800000"/>
      <color rgb="FFFF0066"/>
      <color rgb="FFFF7C8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&amp; Stacked Column #1!PivotTable2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vs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Stacked Column #1'!$B$3:$B$4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&amp; Stacked Column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Stacked Column #1'!$B$5:$B$14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4-47F2-8016-5CD1ED4D65ED}"/>
            </c:ext>
          </c:extLst>
        </c:ser>
        <c:ser>
          <c:idx val="1"/>
          <c:order val="1"/>
          <c:tx>
            <c:strRef>
              <c:f>'Pivot Table &amp; Stacked Column #1'!$C$3:$C$4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&amp; Stacked Column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Stacked Column #1'!$C$5:$C$14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4-47F2-8016-5CD1ED4D65ED}"/>
            </c:ext>
          </c:extLst>
        </c:ser>
        <c:ser>
          <c:idx val="2"/>
          <c:order val="2"/>
          <c:tx>
            <c:strRef>
              <c:f>'Pivot Table &amp; Stacked Column #1'!$D$3:$D$4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&amp; Stacked Column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Stacked Column #1'!$D$5:$D$14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4-47F2-8016-5CD1ED4D65ED}"/>
            </c:ext>
          </c:extLst>
        </c:ser>
        <c:ser>
          <c:idx val="3"/>
          <c:order val="3"/>
          <c:tx>
            <c:strRef>
              <c:f>'Pivot Table &amp; Stacked Column #1'!$E$3:$E$4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Stacked Column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&amp; Stacked Column #1'!$E$5:$E$14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4-47F2-8016-5CD1ED4D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556208"/>
        <c:axId val="539553808"/>
      </c:barChart>
      <c:catAx>
        <c:axId val="5395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3808"/>
        <c:crosses val="autoZero"/>
        <c:auto val="1"/>
        <c:lblAlgn val="ctr"/>
        <c:lblOffset val="100"/>
        <c:noMultiLvlLbl val="0"/>
      </c:catAx>
      <c:valAx>
        <c:axId val="5395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&amp; Stacked Column #2!PivotTable2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Campaign Outcomes vs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Stacked Column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&amp; Stacked Column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Stacked Column #2'!$B$6:$B$30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5-4B33-B176-B34FBEEBD092}"/>
            </c:ext>
          </c:extLst>
        </c:ser>
        <c:ser>
          <c:idx val="1"/>
          <c:order val="1"/>
          <c:tx>
            <c:strRef>
              <c:f>'Pivot Table &amp; Stacked Column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cat>
            <c:strRef>
              <c:f>'Pivot Table &amp; Stacked Column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Stacked Column #2'!$C$6:$C$30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5-4B33-B176-B34FBEEBD092}"/>
            </c:ext>
          </c:extLst>
        </c:ser>
        <c:ser>
          <c:idx val="2"/>
          <c:order val="2"/>
          <c:tx>
            <c:strRef>
              <c:f>'Pivot Table &amp; Stacked Column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Stacked Column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Stacked Column #2'!$D$6:$D$30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5-4B33-B176-B34FBEEBD092}"/>
            </c:ext>
          </c:extLst>
        </c:ser>
        <c:ser>
          <c:idx val="3"/>
          <c:order val="3"/>
          <c:tx>
            <c:strRef>
              <c:f>'Pivot Table &amp; Stacked Column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&amp; Stacked Column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&amp; Stacked Column #2'!$E$6:$E$30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E5-4B33-B176-B34FBEEB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556208"/>
        <c:axId val="539553808"/>
      </c:barChart>
      <c:catAx>
        <c:axId val="53955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3808"/>
        <c:crosses val="autoZero"/>
        <c:auto val="1"/>
        <c:lblAlgn val="ctr"/>
        <c:lblOffset val="100"/>
        <c:noMultiLvlLbl val="0"/>
      </c:catAx>
      <c:valAx>
        <c:axId val="5395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&amp; Line Graphs!PivotTable3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</a:t>
            </a:r>
            <a:r>
              <a:rPr lang="en-US" baseline="0"/>
              <a:t> vs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&amp;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Table &amp;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C-4E01-ABAA-860F810772AC}"/>
            </c:ext>
          </c:extLst>
        </c:ser>
        <c:ser>
          <c:idx val="1"/>
          <c:order val="1"/>
          <c:tx>
            <c:strRef>
              <c:f>'Pivot Table &amp;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&amp;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C-4E01-ABAA-860F810772AC}"/>
            </c:ext>
          </c:extLst>
        </c:ser>
        <c:ser>
          <c:idx val="2"/>
          <c:order val="2"/>
          <c:tx>
            <c:strRef>
              <c:f>'Pivot Table &amp; Line Graphs'!$D$4:$D$5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Table &amp;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&amp; Line Graphs'!$D$6:$D$18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C-4E01-ABAA-860F8107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812063"/>
        <c:axId val="1656809183"/>
      </c:lineChart>
      <c:catAx>
        <c:axId val="165681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09183"/>
        <c:crosses val="autoZero"/>
        <c:auto val="1"/>
        <c:lblAlgn val="ctr"/>
        <c:lblOffset val="100"/>
        <c:noMultiLvlLbl val="0"/>
      </c:catAx>
      <c:valAx>
        <c:axId val="16568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'Crowdfunding Goal Analysis'!$A$3:$B$14</c:f>
              <c:multiLvlStrCache>
                <c:ptCount val="12"/>
                <c:lvl>
                  <c:pt idx="1">
                    <c:v>&gt;=1000</c:v>
                  </c:pt>
                  <c:pt idx="2">
                    <c:v>&gt;=5000</c:v>
                  </c:pt>
                  <c:pt idx="3">
                    <c:v>&gt;=10000</c:v>
                  </c:pt>
                  <c:pt idx="4">
                    <c:v>&gt;=15000</c:v>
                  </c:pt>
                  <c:pt idx="5">
                    <c:v>&gt;=20000</c:v>
                  </c:pt>
                  <c:pt idx="6">
                    <c:v>&gt;=25000</c:v>
                  </c:pt>
                  <c:pt idx="7">
                    <c:v>&gt;=30000</c:v>
                  </c:pt>
                  <c:pt idx="8">
                    <c:v>&gt;=35000</c:v>
                  </c:pt>
                  <c:pt idx="9">
                    <c:v>&gt;=40000</c:v>
                  </c:pt>
                  <c:pt idx="10">
                    <c:v>&gt;=45000</c:v>
                  </c:pt>
                  <c:pt idx="11">
                    <c:v>&gt;50000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or equal to 50000</c:v>
                  </c:pt>
                </c:lvl>
              </c:multiLvlStrCache>
            </c:multiLvlStrRef>
          </c:cat>
          <c:val>
            <c:numRef>
              <c:f>'Crowdfunding Goal Analysis'!$H$3:$H$14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4EC-BE54-BDECE5F77C2B}"/>
            </c:ext>
          </c:extLst>
        </c:ser>
        <c:ser>
          <c:idx val="1"/>
          <c:order val="1"/>
          <c:tx>
            <c:strRef>
              <c:f>'Crowdfunding Goal Analysis'!$I$2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'Crowdfunding Goal Analysis'!$A$3:$B$14</c:f>
              <c:multiLvlStrCache>
                <c:ptCount val="12"/>
                <c:lvl>
                  <c:pt idx="1">
                    <c:v>&gt;=1000</c:v>
                  </c:pt>
                  <c:pt idx="2">
                    <c:v>&gt;=5000</c:v>
                  </c:pt>
                  <c:pt idx="3">
                    <c:v>&gt;=10000</c:v>
                  </c:pt>
                  <c:pt idx="4">
                    <c:v>&gt;=15000</c:v>
                  </c:pt>
                  <c:pt idx="5">
                    <c:v>&gt;=20000</c:v>
                  </c:pt>
                  <c:pt idx="6">
                    <c:v>&gt;=25000</c:v>
                  </c:pt>
                  <c:pt idx="7">
                    <c:v>&gt;=30000</c:v>
                  </c:pt>
                  <c:pt idx="8">
                    <c:v>&gt;=35000</c:v>
                  </c:pt>
                  <c:pt idx="9">
                    <c:v>&gt;=40000</c:v>
                  </c:pt>
                  <c:pt idx="10">
                    <c:v>&gt;=45000</c:v>
                  </c:pt>
                  <c:pt idx="11">
                    <c:v>&gt;50000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or equal to 50000</c:v>
                  </c:pt>
                </c:lvl>
              </c:multiLvlStrCache>
            </c:multiLvlStrRef>
          </c:cat>
          <c:val>
            <c:numRef>
              <c:f>'Crowdfunding Goal Analysis'!$I$3:$I$14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C-44EC-BE54-BDECE5F77C2B}"/>
            </c:ext>
          </c:extLst>
        </c:ser>
        <c:ser>
          <c:idx val="2"/>
          <c:order val="2"/>
          <c:tx>
            <c:strRef>
              <c:f>'Crowdfunding Goal Analysis'!$J$2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multiLvlStrRef>
              <c:f>'Crowdfunding Goal Analysis'!$A$3:$B$14</c:f>
              <c:multiLvlStrCache>
                <c:ptCount val="12"/>
                <c:lvl>
                  <c:pt idx="1">
                    <c:v>&gt;=1000</c:v>
                  </c:pt>
                  <c:pt idx="2">
                    <c:v>&gt;=5000</c:v>
                  </c:pt>
                  <c:pt idx="3">
                    <c:v>&gt;=10000</c:v>
                  </c:pt>
                  <c:pt idx="4">
                    <c:v>&gt;=15000</c:v>
                  </c:pt>
                  <c:pt idx="5">
                    <c:v>&gt;=20000</c:v>
                  </c:pt>
                  <c:pt idx="6">
                    <c:v>&gt;=25000</c:v>
                  </c:pt>
                  <c:pt idx="7">
                    <c:v>&gt;=30000</c:v>
                  </c:pt>
                  <c:pt idx="8">
                    <c:v>&gt;=35000</c:v>
                  </c:pt>
                  <c:pt idx="9">
                    <c:v>&gt;=40000</c:v>
                  </c:pt>
                  <c:pt idx="10">
                    <c:v>&gt;=45000</c:v>
                  </c:pt>
                  <c:pt idx="11">
                    <c:v>&gt;50000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or equal to 50000</c:v>
                  </c:pt>
                </c:lvl>
              </c:multiLvlStrCache>
            </c:multiLvlStrRef>
          </c:cat>
          <c:val>
            <c:numRef>
              <c:f>'Crowdfunding Goal Analysis'!$J$3:$J$14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C-44EC-BE54-BDECE5F7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97455"/>
        <c:axId val="493291695"/>
      </c:lineChart>
      <c:catAx>
        <c:axId val="4932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91695"/>
        <c:crosses val="autoZero"/>
        <c:auto val="1"/>
        <c:lblAlgn val="ctr"/>
        <c:lblOffset val="100"/>
        <c:noMultiLvlLbl val="0"/>
      </c:catAx>
      <c:valAx>
        <c:axId val="4932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506411</xdr:colOff>
      <xdr:row>2</xdr:row>
      <xdr:rowOff>28574</xdr:rowOff>
    </xdr:from>
    <xdr:to>
      <xdr:col>17</xdr:col>
      <xdr:colOff>279399</xdr:colOff>
      <xdr:row>25</xdr:row>
      <xdr:rowOff>132521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F1B9C-70AD-AA57-D19D-C0AD8B687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506411</xdr:colOff>
      <xdr:row>2</xdr:row>
      <xdr:rowOff>28574</xdr:rowOff>
    </xdr:from>
    <xdr:to>
      <xdr:col>17</xdr:col>
      <xdr:colOff>279399</xdr:colOff>
      <xdr:row>25</xdr:row>
      <xdr:rowOff>132521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25ACE-5DC1-4FAF-9601-0C5FD1CD2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1586</xdr:colOff>
      <xdr:row>0</xdr:row>
      <xdr:rowOff>180976</xdr:rowOff>
    </xdr:from>
    <xdr:to>
      <xdr:col>15</xdr:col>
      <xdr:colOff>114299</xdr:colOff>
      <xdr:row>17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7887E-DEDA-4608-7336-3FADF1D65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14</xdr:row>
      <xdr:rowOff>188912</xdr:rowOff>
    </xdr:from>
    <xdr:to>
      <xdr:col>9</xdr:col>
      <xdr:colOff>942975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C7042-3969-BC4A-EA3F-696E2E083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tter, William" refreshedDate="45574.581697685186" createdVersion="8" refreshedVersion="8" minRefreshableVersion="3" recordCount="1000" xr:uid="{264C1F16-CA84-42B4-A97C-E02CA09EE8D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containsInteger="1" minValue="0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tter, William" refreshedDate="45580.575252083334" createdVersion="8" refreshedVersion="8" minRefreshableVersion="3" recordCount="1000" xr:uid="{D9A76A0C-185A-456C-9CB0-ADF710ACC2F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SemiMixedTypes="0" containsString="0" containsNumber="1" containsInteger="1" minValue="0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x v="0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x v="1"/>
    <n v="10.4"/>
    <n v="92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x v="2"/>
    <n v="1.3147878228782288"/>
    <n v="100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x v="1"/>
    <n v="0.58976190476190471"/>
    <n v="10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x v="3"/>
    <n v="0.69276315789473686"/>
    <n v="99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x v="3"/>
    <n v="1.7361842105263159"/>
    <n v="76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x v="4"/>
    <n v="0.20961538461538462"/>
    <n v="61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x v="3"/>
    <n v="3.2757777777777779"/>
    <n v="65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x v="3"/>
    <n v="0.19932788374205268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x v="5"/>
    <n v="0.51741935483870971"/>
    <n v="73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x v="6"/>
    <n v="2.6611538461538462"/>
    <n v="63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x v="3"/>
    <n v="0.48095238095238096"/>
    <n v="11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x v="6"/>
    <n v="0.89349206349206345"/>
    <n v="102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x v="7"/>
    <n v="2.4511904761904764"/>
    <n v="1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x v="7"/>
    <n v="0.66769503546099296"/>
    <n v="94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x v="8"/>
    <n v="0.47307881773399013"/>
    <n v="85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x v="9"/>
    <n v="6.4947058823529416"/>
    <n v="110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x v="10"/>
    <n v="1.5939125295508274"/>
    <n v="108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x v="3"/>
    <n v="0.66912087912087914"/>
    <n v="45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x v="3"/>
    <n v="0.48529600000000001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x v="6"/>
    <n v="1.1224279210925645"/>
    <n v="106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x v="3"/>
    <n v="0.40992553191489361"/>
    <n v="69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x v="3"/>
    <n v="1.2807106598984772"/>
    <n v="85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x v="4"/>
    <n v="3.3204444444444445"/>
    <n v="105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x v="8"/>
    <n v="1.1283225108225108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x v="11"/>
    <n v="2.1643636363636363"/>
    <n v="7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x v="3"/>
    <n v="0.4819906976744186"/>
    <n v="35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x v="1"/>
    <n v="0.79949999999999999"/>
    <n v="107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x v="3"/>
    <n v="1.0522553516819573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x v="12"/>
    <n v="3.2889978213507627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x v="10"/>
    <n v="1.606111111111111"/>
    <n v="112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x v="11"/>
    <n v="3.1"/>
    <n v="48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x v="4"/>
    <n v="0.8680792079207920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x v="3"/>
    <n v="3.7782071713147412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x v="4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x v="6"/>
    <n v="1.5030119521912351"/>
    <n v="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x v="3"/>
    <n v="1.572857142857143"/>
    <n v="69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x v="13"/>
    <n v="1.3998765432098765"/>
    <n v="106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x v="14"/>
    <n v="3.2532258064516131"/>
    <n v="7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x v="3"/>
    <n v="0.50777777777777777"/>
    <n v="57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x v="8"/>
    <n v="1.6906818181818182"/>
    <n v="7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x v="1"/>
    <n v="2.1292857142857144"/>
    <n v="107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x v="0"/>
    <n v="4.4394444444444447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x v="15"/>
    <n v="1.859390243902439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x v="13"/>
    <n v="6.5881249999999998"/>
    <n v="108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x v="3"/>
    <n v="0.4768421052631579"/>
    <n v="94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x v="1"/>
    <n v="1.1478378378378378"/>
    <n v="4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x v="3"/>
    <n v="4.7526666666666664"/>
    <n v="4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x v="3"/>
    <n v="3.86972972972973"/>
    <n v="53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x v="1"/>
    <n v="1.89625"/>
    <n v="45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x v="16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x v="8"/>
    <n v="0.91867805186590767"/>
    <n v="99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x v="3"/>
    <n v="0.34152777777777776"/>
    <n v="33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x v="6"/>
    <n v="1.4040909090909091"/>
    <n v="59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x v="8"/>
    <n v="0.89866666666666661"/>
    <n v="45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x v="17"/>
    <n v="1.7796969696969698"/>
    <n v="90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x v="8"/>
    <n v="1.436625"/>
    <n v="70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x v="11"/>
    <n v="2.1527586206896552"/>
    <n v="31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x v="3"/>
    <n v="2.2711111111111113"/>
    <n v="29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x v="3"/>
    <n v="2.7507142857142859"/>
    <n v="30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x v="3"/>
    <n v="1.44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x v="3"/>
    <n v="0.92745983935742971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x v="2"/>
    <n v="7.226"/>
    <n v="5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x v="3"/>
    <n v="0.11851063829787234"/>
    <n v="111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x v="2"/>
    <n v="0.97642857142857142"/>
    <n v="72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x v="3"/>
    <n v="2.3614754098360655"/>
    <n v="61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x v="3"/>
    <n v="0.45068965517241377"/>
    <n v="109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x v="8"/>
    <n v="1.6238567493112948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x v="3"/>
    <n v="2.5452631578947367"/>
    <n v="59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x v="3"/>
    <n v="0.24063291139240506"/>
    <n v="11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x v="3"/>
    <n v="1.23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x v="3"/>
    <n v="1.0806666666666667"/>
    <n v="8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x v="10"/>
    <n v="6.7033333333333331"/>
    <n v="74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x v="17"/>
    <n v="6.609285714285714"/>
    <n v="10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x v="16"/>
    <n v="1.2246153846153847"/>
    <n v="5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x v="14"/>
    <n v="1.5057731958762886"/>
    <n v="86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x v="3"/>
    <n v="0.78106590724165992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x v="10"/>
    <n v="0.46947368421052632"/>
    <n v="80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x v="18"/>
    <n v="3.008"/>
    <n v="41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x v="3"/>
    <n v="0.6959861591695502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x v="11"/>
    <n v="6.374545454545455"/>
    <n v="55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x v="1"/>
    <n v="2.253392857142857"/>
    <n v="92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x v="11"/>
    <n v="14.973000000000001"/>
    <n v="83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x v="5"/>
    <n v="0.37590225563909774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x v="8"/>
    <n v="1.3236942675159236"/>
    <n v="111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x v="7"/>
    <n v="1.3122448979591836"/>
    <n v="91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x v="3"/>
    <n v="1.6763513513513513"/>
    <n v="6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x v="1"/>
    <n v="0.6198488664987406"/>
    <n v="83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x v="18"/>
    <n v="2.6074999999999999"/>
    <n v="111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x v="3"/>
    <n v="2.5258823529411765"/>
    <n v="8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x v="3"/>
    <n v="0.7861538461538462"/>
    <n v="58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x v="18"/>
    <n v="0.48404406999351912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x v="11"/>
    <n v="2.5887500000000001"/>
    <n v="104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x v="3"/>
    <n v="0.60548713235294116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x v="2"/>
    <n v="3.036896551724138"/>
    <n v="49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x v="4"/>
    <n v="1.1299999999999999"/>
    <n v="38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x v="3"/>
    <n v="2.1737876614060259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x v="0"/>
    <n v="9.2669230769230762"/>
    <n v="107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x v="11"/>
    <n v="0.33692229038854804"/>
    <n v="27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x v="3"/>
    <n v="1.9672368421052631"/>
    <n v="91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x v="3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x v="5"/>
    <n v="10.214444444444444"/>
    <n v="56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x v="8"/>
    <n v="2.8167567567567566"/>
    <n v="31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x v="5"/>
    <n v="0.24610000000000001"/>
    <n v="67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x v="7"/>
    <n v="1.4314010067114094"/>
    <n v="8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x v="2"/>
    <n v="1.4454411764705883"/>
    <n v="103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x v="3"/>
    <n v="3.5912820512820511"/>
    <n v="95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x v="3"/>
    <n v="1.8648571428571428"/>
    <n v="7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x v="4"/>
    <n v="5.9526666666666666"/>
    <n v="10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x v="19"/>
    <n v="0.5921153846153846"/>
    <n v="51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x v="0"/>
    <n v="0.14962780898876404"/>
    <n v="7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x v="15"/>
    <n v="1.1995602605863191"/>
    <n v="109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x v="2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x v="0"/>
    <n v="3.7687878787878786"/>
    <n v="95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x v="8"/>
    <n v="7.2715789473684209"/>
    <n v="110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x v="13"/>
    <n v="0.87211757648470301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x v="3"/>
    <n v="0.88"/>
    <n v="87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x v="19"/>
    <n v="1.7393877551020409"/>
    <n v="31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x v="14"/>
    <n v="1.1761111111111111"/>
    <n v="95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x v="4"/>
    <n v="2.1496"/>
    <n v="70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x v="20"/>
    <n v="1.4949667110519307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x v="11"/>
    <n v="2.1933995584988963"/>
    <n v="110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x v="13"/>
    <n v="0.64367690058479532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x v="3"/>
    <n v="0.18622397298818233"/>
    <n v="50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x v="14"/>
    <n v="3.6776923076923076"/>
    <n v="10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x v="3"/>
    <n v="1.5990566037735849"/>
    <n v="47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x v="3"/>
    <n v="0.38633185349611543"/>
    <n v="90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x v="3"/>
    <n v="0.51421511627906979"/>
    <n v="79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x v="1"/>
    <n v="0.60334277620396604"/>
    <n v="80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x v="0"/>
    <n v="3.2026936026936029E-2"/>
    <n v="86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x v="6"/>
    <n v="1.554687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x v="2"/>
    <n v="1.0085974499089254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x v="3"/>
    <n v="1.1618181818181819"/>
    <n v="43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x v="21"/>
    <n v="3.1077777777777778"/>
    <n v="88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x v="4"/>
    <n v="0.89736683417085428"/>
    <n v="95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x v="3"/>
    <n v="0.71272727272727276"/>
    <n v="47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x v="6"/>
    <n v="3.2862318840579711E-2"/>
    <n v="47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x v="9"/>
    <n v="2.617777777777778"/>
    <n v="9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x v="20"/>
    <n v="0.96"/>
    <n v="80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x v="8"/>
    <n v="0.20896851248642778"/>
    <n v="59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x v="4"/>
    <n v="2.2316363636363636"/>
    <n v="66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x v="2"/>
    <n v="1.0159097978227061"/>
    <n v="61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x v="2"/>
    <n v="2.3003999999999998"/>
    <n v="98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x v="7"/>
    <n v="1.355925925925926"/>
    <n v="105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x v="3"/>
    <n v="1.2909999999999999"/>
    <n v="86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x v="8"/>
    <n v="2.3651200000000001"/>
    <n v="77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x v="3"/>
    <n v="0.17249999999999999"/>
    <n v="30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x v="3"/>
    <n v="1.1249397590361445"/>
    <n v="47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x v="8"/>
    <n v="1.2102150537634409"/>
    <n v="105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x v="7"/>
    <n v="2.1987096774193549"/>
    <n v="70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x v="1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x v="5"/>
    <n v="0.64166909620991253"/>
    <n v="60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x v="7"/>
    <n v="4.2306746987951804"/>
    <n v="52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x v="3"/>
    <n v="0.92984160506863778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x v="7"/>
    <n v="0.58756567425569173"/>
    <n v="95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x v="3"/>
    <n v="0.65022222222222226"/>
    <n v="76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x v="1"/>
    <n v="0.73939560439560437"/>
    <n v="71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x v="14"/>
    <n v="0.52666666666666662"/>
    <n v="7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x v="1"/>
    <n v="2.2095238095238097"/>
    <n v="113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x v="3"/>
    <n v="1.0001150627615063"/>
    <n v="105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x v="8"/>
    <n v="1.6231249999999999"/>
    <n v="79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x v="2"/>
    <n v="0.78181818181818186"/>
    <n v="57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x v="1"/>
    <n v="1.4973770491803278"/>
    <n v="5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x v="14"/>
    <n v="2.5325714285714285"/>
    <n v="36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x v="3"/>
    <n v="1.0016943521594683"/>
    <n v="108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x v="2"/>
    <n v="1.2199004424778761"/>
    <n v="44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x v="14"/>
    <n v="1.3713265306122449"/>
    <n v="55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x v="3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x v="7"/>
    <n v="0.3130913348946136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x v="12"/>
    <n v="4.240815450643777"/>
    <n v="78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x v="7"/>
    <n v="2.9388623072833599E-2"/>
    <n v="83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x v="18"/>
    <n v="0.1063265306122449"/>
    <n v="104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x v="4"/>
    <n v="0.82874999999999999"/>
    <n v="26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x v="3"/>
    <n v="1.6301447776628748"/>
    <n v="101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x v="8"/>
    <n v="8.9466666666666672"/>
    <n v="112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x v="3"/>
    <n v="0.26191501103752757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x v="3"/>
    <n v="0.74834782608695649"/>
    <n v="110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x v="3"/>
    <n v="4.1647680412371137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x v="0"/>
    <n v="0.96208333333333329"/>
    <n v="33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x v="3"/>
    <n v="3.5771910112359548"/>
    <n v="45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x v="8"/>
    <n v="3.0845714285714285"/>
    <n v="82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x v="2"/>
    <n v="0.61802325581395345"/>
    <n v="39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x v="3"/>
    <n v="7.2232472324723247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x v="1"/>
    <n v="0.69117647058823528"/>
    <n v="41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x v="3"/>
    <n v="2.9305555555555554"/>
    <n v="31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x v="19"/>
    <n v="0.71799999999999997"/>
    <n v="38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x v="3"/>
    <n v="0.31934684684684683"/>
    <n v="32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x v="12"/>
    <n v="2.2987375415282392"/>
    <n v="96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x v="3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x v="3"/>
    <n v="0.23525352848928385"/>
    <n v="10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x v="3"/>
    <n v="0.68594594594594593"/>
    <n v="106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x v="3"/>
    <n v="0.37952380952380954"/>
    <n v="3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x v="1"/>
    <n v="0.19992957746478873"/>
    <n v="35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x v="7"/>
    <n v="0.45636363636363636"/>
    <n v="46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x v="16"/>
    <n v="1.227605633802817"/>
    <n v="69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x v="5"/>
    <n v="3.61753164556962"/>
    <n v="109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x v="8"/>
    <n v="0.63146341463414635"/>
    <n v="52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x v="6"/>
    <n v="2.9820475319926874"/>
    <n v="82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x v="5"/>
    <n v="9.5585443037974685E-2"/>
    <n v="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x v="1"/>
    <n v="0.5377777777777778"/>
    <n v="7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x v="3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x v="2"/>
    <n v="6.8119047619047617"/>
    <n v="9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x v="0"/>
    <n v="0.78831325301204824"/>
    <n v="80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x v="3"/>
    <n v="1.3440792216817234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x v="17"/>
    <n v="3.372E-2"/>
    <n v="6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x v="3"/>
    <n v="4.3184615384615386"/>
    <n v="70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x v="13"/>
    <n v="0.38844444444444443"/>
    <n v="61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x v="1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x v="4"/>
    <n v="1.0112239715591671"/>
    <n v="97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x v="4"/>
    <n v="0.21188688946015424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x v="22"/>
    <n v="0.67425531914893622"/>
    <n v="28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x v="3"/>
    <n v="0.9492337164750958"/>
    <n v="6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x v="3"/>
    <n v="1.5185185185185186"/>
    <n v="73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x v="7"/>
    <n v="1.9516382252559727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x v="1"/>
    <n v="10.231428571428571"/>
    <n v="87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x v="3"/>
    <n v="3.8418367346938778E-2"/>
    <n v="42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x v="3"/>
    <n v="1.5507066557107643"/>
    <n v="104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x v="22"/>
    <n v="0.4475347758887171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x v="12"/>
    <n v="2.1594736842105262"/>
    <n v="3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x v="10"/>
    <n v="3.3212709832134291"/>
    <n v="90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x v="3"/>
    <n v="8.4430379746835441E-2"/>
    <n v="39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x v="0"/>
    <n v="0.9862551440329218"/>
    <n v="55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x v="14"/>
    <n v="1.3797916666666667"/>
    <n v="48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x v="3"/>
    <n v="0.93810996563573879"/>
    <n v="8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x v="22"/>
    <n v="4.0363930885529156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x v="1"/>
    <n v="2.6017404129793511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x v="14"/>
    <n v="3.6663333333333332"/>
    <n v="98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x v="20"/>
    <n v="1.687208538587849"/>
    <n v="109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x v="10"/>
    <n v="1.1990717911530093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x v="20"/>
    <n v="1.936892523364486"/>
    <n v="6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x v="11"/>
    <n v="4.2016666666666671"/>
    <n v="100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x v="3"/>
    <n v="0.76708333333333334"/>
    <n v="82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x v="3"/>
    <n v="1.7126470588235294"/>
    <n v="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x v="10"/>
    <n v="1.5789473684210527"/>
    <n v="9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x v="11"/>
    <n v="1.0908"/>
    <n v="55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x v="10"/>
    <n v="0.41732558139534881"/>
    <n v="39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x v="1"/>
    <n v="0.10944303797468355"/>
    <n v="76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x v="10"/>
    <n v="1.593763440860215"/>
    <n v="4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x v="3"/>
    <n v="4.2241666666666671"/>
    <n v="105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x v="8"/>
    <n v="0.97718749999999999"/>
    <n v="76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x v="3"/>
    <n v="4.1878911564625847"/>
    <n v="69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x v="9"/>
    <n v="1.0191632047477746"/>
    <n v="102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x v="1"/>
    <n v="1.2772619047619047"/>
    <n v="43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x v="3"/>
    <n v="4.4521739130434783"/>
    <n v="4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x v="3"/>
    <n v="5.6971428571428575"/>
    <n v="7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x v="3"/>
    <n v="5.0934482758620687"/>
    <n v="69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x v="2"/>
    <n v="3.2553333333333332"/>
    <n v="66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x v="13"/>
    <n v="9.3261616161616168"/>
    <n v="98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x v="20"/>
    <n v="2.1133870967741935"/>
    <n v="60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x v="18"/>
    <n v="2.733252032520325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x v="1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x v="3"/>
    <n v="0.54084507042253516"/>
    <n v="3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x v="3"/>
    <n v="6.2629999999999999"/>
    <n v="10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x v="6"/>
    <n v="0.8902139917695473"/>
    <n v="8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x v="9"/>
    <n v="1.8489130434782608"/>
    <n v="97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x v="1"/>
    <n v="1.2016770186335404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x v="1"/>
    <n v="0.23390243902439026"/>
    <n v="64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x v="3"/>
    <n v="1.46"/>
    <n v="90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x v="3"/>
    <n v="2.6848000000000001"/>
    <n v="72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x v="14"/>
    <n v="5.9749999999999996"/>
    <n v="78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x v="1"/>
    <n v="1.5769841269841269"/>
    <n v="38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x v="1"/>
    <n v="0.31201660735468567"/>
    <n v="58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x v="7"/>
    <n v="3.1341176470588237"/>
    <n v="50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x v="14"/>
    <n v="3.7089655172413791"/>
    <n v="54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x v="3"/>
    <n v="3.626644736842105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x v="3"/>
    <n v="1.2308163265306122"/>
    <n v="70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x v="17"/>
    <n v="0.76766756032171579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x v="3"/>
    <n v="2.3362012987012988"/>
    <n v="52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x v="4"/>
    <n v="1.8053333333333332"/>
    <n v="56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x v="19"/>
    <n v="2.5262857142857142"/>
    <n v="102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x v="11"/>
    <n v="0.27176538240368026"/>
    <n v="25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x v="14"/>
    <n v="1.2706571242680547E-2"/>
    <n v="32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x v="3"/>
    <n v="3.0400978473581213"/>
    <n v="8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x v="3"/>
    <n v="1.3723076923076922"/>
    <n v="38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x v="3"/>
    <n v="0.32208333333333333"/>
    <n v="52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x v="18"/>
    <n v="2.4151282051282053"/>
    <n v="81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x v="11"/>
    <n v="0.96799999999999997"/>
    <n v="40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x v="3"/>
    <n v="10.664285714285715"/>
    <n v="90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x v="2"/>
    <n v="3.2588888888888889"/>
    <n v="97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x v="3"/>
    <n v="1.7070000000000001"/>
    <n v="25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x v="10"/>
    <n v="5.8144"/>
    <n v="37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x v="3"/>
    <n v="0.91520972644376897"/>
    <n v="73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x v="19"/>
    <n v="1.0804761904761904"/>
    <n v="68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x v="1"/>
    <n v="0.18728395061728395"/>
    <n v="52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x v="2"/>
    <n v="0.83193877551020412"/>
    <n v="62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x v="3"/>
    <n v="7.0633333333333335"/>
    <n v="25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x v="3"/>
    <n v="0.17446030330062445"/>
    <n v="106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x v="5"/>
    <n v="2.0973015873015872"/>
    <n v="75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x v="16"/>
    <n v="0.97785714285714287"/>
    <n v="40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x v="3"/>
    <n v="16.842500000000001"/>
    <n v="40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x v="4"/>
    <n v="0.54402135231316728"/>
    <n v="101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x v="2"/>
    <n v="4.5661111111111108"/>
    <n v="77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x v="0"/>
    <n v="9.8219178082191785E-2"/>
    <n v="72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x v="3"/>
    <n v="0.16384615384615384"/>
    <n v="33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x v="3"/>
    <n v="13.396666666666667"/>
    <n v="44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x v="3"/>
    <n v="0.35650077760497667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x v="3"/>
    <n v="0.54950819672131146"/>
    <n v="8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x v="3"/>
    <n v="0.94236111111111109"/>
    <n v="6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x v="1"/>
    <n v="1.4391428571428571"/>
    <n v="70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x v="0"/>
    <n v="0.51421052631578945"/>
    <n v="40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x v="9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x v="4"/>
    <n v="13.446666666666667"/>
    <n v="41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x v="3"/>
    <n v="0.31844940867279897"/>
    <n v="99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x v="7"/>
    <n v="0.82617647058823529"/>
    <n v="8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x v="4"/>
    <n v="5.4614285714285717"/>
    <n v="81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x v="3"/>
    <n v="2.8621428571428571"/>
    <n v="94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x v="3"/>
    <n v="7.9076923076923072E-2"/>
    <n v="73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x v="13"/>
    <n v="1.3213677811550153"/>
    <n v="66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x v="3"/>
    <n v="0.74077834179357027"/>
    <n v="109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x v="7"/>
    <n v="0.75292682926829269"/>
    <n v="41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x v="11"/>
    <n v="0.20333333333333334"/>
    <n v="99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x v="3"/>
    <n v="2.0336507936507937"/>
    <n v="10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x v="3"/>
    <n v="3.1022842639593908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x v="1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x v="4"/>
    <n v="2.9471428571428571"/>
    <n v="31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x v="3"/>
    <n v="0.33894736842105261"/>
    <n v="104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x v="0"/>
    <n v="0.66677083333333331"/>
    <n v="5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x v="3"/>
    <n v="0.19227272727272726"/>
    <n v="42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x v="1"/>
    <n v="0.15842105263157893"/>
    <n v="53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x v="2"/>
    <n v="0.38702380952380955"/>
    <n v="51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x v="13"/>
    <n v="9.5876777251184833E-2"/>
    <n v="101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x v="12"/>
    <n v="0.941443661971830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x v="3"/>
    <n v="1.6656234096692113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x v="4"/>
    <n v="0.24134831460674158"/>
    <n v="8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x v="3"/>
    <n v="1.6405633802816901"/>
    <n v="3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x v="3"/>
    <n v="0.90723076923076929"/>
    <n v="81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x v="10"/>
    <n v="0.46194444444444444"/>
    <n v="26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x v="3"/>
    <n v="0.38538461538461538"/>
    <n v="30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x v="1"/>
    <n v="1.335623100303951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x v="11"/>
    <n v="0.22896588486140726"/>
    <n v="102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x v="4"/>
    <n v="1.8495548961424333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x v="0"/>
    <n v="4.4372727272727275"/>
    <n v="77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x v="8"/>
    <n v="1.999806763285024"/>
    <n v="8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x v="3"/>
    <n v="1.2395833333333333"/>
    <n v="47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x v="1"/>
    <n v="1.8661329305135952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x v="1"/>
    <n v="1.1428538550057536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x v="1"/>
    <n v="0.97032531824611035"/>
    <n v="64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x v="3"/>
    <n v="1.2281904761904763"/>
    <n v="106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x v="3"/>
    <n v="1.7914326647564469"/>
    <n v="74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x v="3"/>
    <n v="0.79951577402787966"/>
    <n v="84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x v="14"/>
    <n v="0.94242587601078165"/>
    <n v="89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x v="7"/>
    <n v="0.84669291338582675"/>
    <n v="77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x v="3"/>
    <n v="0.66521920668058454"/>
    <n v="97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x v="3"/>
    <n v="0.53922222222222227"/>
    <n v="33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x v="11"/>
    <n v="0.41983299595141699"/>
    <n v="100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x v="6"/>
    <n v="0.14694796954314721"/>
    <n v="70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x v="7"/>
    <n v="0.34475"/>
    <n v="110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x v="2"/>
    <n v="14.007777777777777"/>
    <n v="66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x v="0"/>
    <n v="0.71770351758793971"/>
    <n v="4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x v="3"/>
    <n v="0.53074115044247783"/>
    <n v="104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x v="17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x v="1"/>
    <n v="1.2770715249662619"/>
    <n v="4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x v="3"/>
    <n v="0.34892857142857142"/>
    <n v="30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x v="3"/>
    <n v="4.105982142857143"/>
    <n v="81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x v="4"/>
    <n v="1.2373770491803278"/>
    <n v="94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x v="8"/>
    <n v="0.58973684210526311"/>
    <n v="2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x v="3"/>
    <n v="0.36892473118279567"/>
    <n v="8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x v="11"/>
    <n v="1.8491304347826087"/>
    <n v="104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x v="14"/>
    <n v="0.11814432989690722"/>
    <n v="50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x v="10"/>
    <n v="2.9870000000000001"/>
    <n v="6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x v="3"/>
    <n v="2.2635175879396985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x v="3"/>
    <n v="1.7356363636363636"/>
    <n v="10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x v="1"/>
    <n v="3.7175675675675675"/>
    <n v="7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x v="1"/>
    <n v="1.601923076923077"/>
    <n v="60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x v="7"/>
    <n v="16.163333333333334"/>
    <n v="78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x v="3"/>
    <n v="7.3343749999999996"/>
    <n v="105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x v="3"/>
    <n v="5.9211111111111112"/>
    <n v="106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x v="3"/>
    <n v="0.18888888888888888"/>
    <n v="25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x v="4"/>
    <n v="2.7680769230769231"/>
    <n v="70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x v="19"/>
    <n v="2.730185185185185"/>
    <n v="96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x v="3"/>
    <n v="1.593633125556545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x v="3"/>
    <n v="0.67869978858350954"/>
    <n v="59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x v="4"/>
    <n v="15.915555555555555"/>
    <n v="85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x v="3"/>
    <n v="7.3018222222222224"/>
    <n v="78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x v="4"/>
    <n v="0.13185782556750297"/>
    <n v="50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x v="7"/>
    <n v="0.54777777777777781"/>
    <n v="59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x v="1"/>
    <n v="3.6102941176470589"/>
    <n v="94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x v="3"/>
    <n v="0.10257545271629778"/>
    <n v="40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x v="4"/>
    <n v="0.13962962962962963"/>
    <n v="70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x v="3"/>
    <n v="0.40444444444444444"/>
    <n v="66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x v="3"/>
    <n v="1.6032"/>
    <n v="48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x v="3"/>
    <n v="1.8394339622641509"/>
    <n v="63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x v="14"/>
    <n v="0.63769230769230767"/>
    <n v="87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x v="0"/>
    <n v="2.2538095238095237"/>
    <n v="75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x v="4"/>
    <n v="1.7200961538461539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x v="9"/>
    <n v="1.4616709511568124"/>
    <n v="50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x v="3"/>
    <n v="0.76423616236162362"/>
    <n v="97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x v="8"/>
    <n v="0.39261467889908258"/>
    <n v="10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x v="7"/>
    <n v="0.11270034843205574"/>
    <n v="89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x v="3"/>
    <n v="1.2211084337349398"/>
    <n v="8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x v="14"/>
    <n v="1.8654166666666667"/>
    <n v="90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x v="9"/>
    <n v="7.27317880794702E-2"/>
    <n v="2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x v="8"/>
    <n v="0.65642371234207963"/>
    <n v="42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x v="17"/>
    <n v="2.2896178343949045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x v="4"/>
    <n v="4.6937499999999996"/>
    <n v="110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x v="3"/>
    <n v="1.3011267605633803"/>
    <n v="4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x v="6"/>
    <n v="1.6705422993492407"/>
    <n v="4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x v="1"/>
    <n v="1.738641975308642"/>
    <n v="31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x v="10"/>
    <n v="7.1776470588235295"/>
    <n v="99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x v="7"/>
    <n v="0.63850976361767731"/>
    <n v="66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x v="14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x v="3"/>
    <n v="15.302222222222222"/>
    <n v="4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x v="12"/>
    <n v="0.40356164383561643"/>
    <n v="74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x v="3"/>
    <n v="0.86220633299284988"/>
    <n v="56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x v="3"/>
    <n v="3.1558486707566464"/>
    <n v="69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x v="3"/>
    <n v="0.89618243243243245"/>
    <n v="61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x v="4"/>
    <n v="1.8214503816793892"/>
    <n v="11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x v="3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x v="4"/>
    <n v="1.3183695652173912"/>
    <n v="79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x v="1"/>
    <n v="0.46315634218289087"/>
    <n v="88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x v="20"/>
    <n v="0.36132726089785294"/>
    <n v="50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x v="3"/>
    <n v="1.0462820512820512"/>
    <n v="100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x v="13"/>
    <n v="6.6885714285714286"/>
    <n v="105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x v="10"/>
    <n v="0.62072823218997364"/>
    <n v="108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x v="0"/>
    <n v="0.84699787460148779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x v="3"/>
    <n v="0.11059030837004405"/>
    <n v="30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x v="4"/>
    <n v="0.43838781575037145"/>
    <n v="4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x v="3"/>
    <n v="0.55470588235294116"/>
    <n v="63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x v="4"/>
    <n v="0.57399511301160655"/>
    <n v="47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x v="2"/>
    <n v="1.2343497363796134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x v="3"/>
    <n v="1.2846"/>
    <n v="68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x v="8"/>
    <n v="0.63989361702127656"/>
    <n v="51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x v="3"/>
    <n v="1.2729885057471264"/>
    <n v="54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x v="0"/>
    <n v="0.10638024357239513"/>
    <n v="9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x v="7"/>
    <n v="0.40470588235294119"/>
    <n v="25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x v="14"/>
    <n v="2.8766666666666665"/>
    <n v="84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x v="3"/>
    <n v="5.7294444444444448"/>
    <n v="47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x v="3"/>
    <n v="1.129042979942693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x v="10"/>
    <n v="0.46387573964497042"/>
    <n v="63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x v="14"/>
    <n v="0.90675916230366493"/>
    <n v="81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x v="3"/>
    <n v="0.67740740740740746"/>
    <n v="65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x v="3"/>
    <n v="1.9249019607843136"/>
    <n v="10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x v="3"/>
    <n v="0.82714285714285718"/>
    <n v="70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x v="4"/>
    <n v="0.54163920922570019"/>
    <n v="83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x v="3"/>
    <n v="0.16722222222222222"/>
    <n v="90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x v="3"/>
    <n v="1.168766404199475"/>
    <n v="104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x v="17"/>
    <n v="10.521538461538462"/>
    <n v="55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x v="10"/>
    <n v="1.2307407407407407"/>
    <n v="5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x v="3"/>
    <n v="1.7863855421686747"/>
    <n v="60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x v="22"/>
    <n v="3.552816901408450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x v="19"/>
    <n v="1.6190634146341463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x v="8"/>
    <n v="0.24914285714285714"/>
    <n v="5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x v="3"/>
    <n v="1.9872222222222222"/>
    <n v="75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x v="3"/>
    <n v="0.34752688172043011"/>
    <n v="36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x v="7"/>
    <n v="1.7641935483870967"/>
    <n v="37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x v="3"/>
    <n v="5.1138095238095236"/>
    <n v="63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x v="8"/>
    <n v="0.82044117647058823"/>
    <n v="30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x v="19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x v="11"/>
    <n v="0.50482758620689661"/>
    <n v="7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x v="11"/>
    <n v="9.67"/>
    <n v="101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x v="10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x v="1"/>
    <n v="1.2284501347708894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x v="6"/>
    <n v="0.63437500000000002"/>
    <n v="98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x v="22"/>
    <n v="0.56331688596491225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x v="6"/>
    <n v="0.44074999999999998"/>
    <n v="45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x v="3"/>
    <n v="1.1837253218884121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x v="7"/>
    <n v="1.041243169398907"/>
    <n v="9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x v="3"/>
    <n v="0.26640000000000003"/>
    <n v="29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x v="3"/>
    <n v="3.5120118343195266"/>
    <n v="56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x v="4"/>
    <n v="0.90063492063492068"/>
    <n v="5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x v="3"/>
    <n v="1.7162500000000001"/>
    <n v="82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x v="6"/>
    <n v="1.4104655870445344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x v="20"/>
    <n v="0.30579449152542371"/>
    <n v="10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x v="10"/>
    <n v="1.0816455696202532"/>
    <n v="69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x v="3"/>
    <n v="1.3345505617977529"/>
    <n v="39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x v="18"/>
    <n v="1.8785106382978722"/>
    <n v="110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x v="8"/>
    <n v="3.32"/>
    <n v="95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x v="2"/>
    <n v="5.7521428571428572"/>
    <n v="58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x v="3"/>
    <n v="0.40500000000000003"/>
    <n v="101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x v="6"/>
    <n v="1.8442857142857143"/>
    <n v="65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x v="8"/>
    <n v="2.8580555555555556"/>
    <n v="27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x v="0"/>
    <n v="3.19"/>
    <n v="5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x v="1"/>
    <n v="0.39234070221066319"/>
    <n v="105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x v="5"/>
    <n v="1.7814000000000001"/>
    <n v="84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x v="19"/>
    <n v="3.6515"/>
    <n v="103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x v="18"/>
    <n v="1.1394594594594594"/>
    <n v="40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x v="13"/>
    <n v="0.29828720626631855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x v="22"/>
    <n v="0.54270588235294115"/>
    <n v="41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x v="8"/>
    <n v="2.3634156976744185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x v="0"/>
    <n v="5.1291666666666664"/>
    <n v="7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x v="14"/>
    <n v="1.0065116279069768"/>
    <n v="9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x v="3"/>
    <n v="0.81348423194303154"/>
    <n v="10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x v="13"/>
    <n v="0.16404761904761905"/>
    <n v="7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x v="3"/>
    <n v="0.52774617067833696"/>
    <n v="8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x v="0"/>
    <n v="2.6020608108108108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x v="3"/>
    <n v="0.30732891832229581"/>
    <n v="4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x v="18"/>
    <n v="0.13500000000000001"/>
    <n v="3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x v="3"/>
    <n v="1.7862556663644606"/>
    <n v="84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x v="3"/>
    <n v="2.2005660377358489"/>
    <n v="101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x v="8"/>
    <n v="1.015108695652174"/>
    <n v="110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x v="23"/>
    <n v="1.915"/>
    <n v="3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x v="0"/>
    <n v="3.0534683098591549"/>
    <n v="71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x v="12"/>
    <n v="0.23995287958115183"/>
    <n v="77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x v="14"/>
    <n v="7.2377777777777776"/>
    <n v="102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x v="8"/>
    <n v="5.4736000000000002"/>
    <n v="51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x v="3"/>
    <n v="4.1449999999999996"/>
    <n v="68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x v="10"/>
    <n v="9.0696409140369975E-3"/>
    <n v="31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x v="8"/>
    <n v="0.34173469387755101"/>
    <n v="28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x v="2"/>
    <n v="0.239488107549121"/>
    <n v="80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x v="4"/>
    <n v="0.48072649572649573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x v="3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x v="4"/>
    <n v="0.70145182291666663"/>
    <n v="60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x v="11"/>
    <n v="5.2992307692307694"/>
    <n v="37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x v="6"/>
    <n v="1.8032549019607844"/>
    <n v="100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x v="1"/>
    <n v="0.92320000000000002"/>
    <n v="112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x v="15"/>
    <n v="0.13901001112347053"/>
    <n v="36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x v="3"/>
    <n v="9.2707777777777771"/>
    <n v="66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x v="2"/>
    <n v="0.39857142857142858"/>
    <n v="44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x v="3"/>
    <n v="1.122292993630573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x v="3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x v="6"/>
    <n v="1.1908974358974358"/>
    <n v="7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x v="3"/>
    <n v="0.24017591339648173"/>
    <n v="9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x v="11"/>
    <n v="1.3931868131868133"/>
    <n v="53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x v="19"/>
    <n v="0.39277108433734942"/>
    <n v="93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x v="1"/>
    <n v="0.22439077144917088"/>
    <n v="59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x v="3"/>
    <n v="0.55779069767441858"/>
    <n v="36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x v="9"/>
    <n v="0.42523125996810207"/>
    <n v="6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x v="0"/>
    <n v="1.1200000000000001"/>
    <n v="8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x v="10"/>
    <n v="7.0681818181818179E-2"/>
    <n v="6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x v="1"/>
    <n v="1.0174563871693867"/>
    <n v="102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x v="3"/>
    <n v="4.2575000000000003"/>
    <n v="106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x v="6"/>
    <n v="1.4553947368421052"/>
    <n v="30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x v="12"/>
    <n v="0.32453465346534655"/>
    <n v="86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x v="12"/>
    <n v="7.003333333333333"/>
    <n v="71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x v="3"/>
    <n v="0.83904860392967939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x v="8"/>
    <n v="0.84190476190476193"/>
    <n v="28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x v="3"/>
    <n v="1.5595180722891566"/>
    <n v="88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x v="10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x v="7"/>
    <n v="0.80300000000000005"/>
    <n v="90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x v="11"/>
    <n v="0.11254901960784314"/>
    <n v="64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x v="13"/>
    <n v="0.91740952380952379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x v="11"/>
    <n v="0.95521156936261387"/>
    <n v="4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x v="3"/>
    <n v="5.0287499999999996"/>
    <n v="6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x v="7"/>
    <n v="1.592439446366781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x v="6"/>
    <n v="0.15022446689113356"/>
    <n v="55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x v="3"/>
    <n v="4.820384615384615"/>
    <n v="6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x v="13"/>
    <n v="1.4996938775510205"/>
    <n v="105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x v="4"/>
    <n v="1.1722156398104266"/>
    <n v="9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x v="20"/>
    <n v="0.37695968274950431"/>
    <n v="44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x v="0"/>
    <n v="0.72653061224489801"/>
    <n v="92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x v="14"/>
    <n v="2.6598113207547169"/>
    <n v="5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x v="20"/>
    <n v="0.24205617977528091"/>
    <n v="109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x v="7"/>
    <n v="2.5064935064935064E-2"/>
    <n v="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x v="11"/>
    <n v="0.1632979976442874"/>
    <n v="77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x v="1"/>
    <n v="2.7650000000000001"/>
    <n v="92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x v="3"/>
    <n v="0.88803571428571426"/>
    <n v="6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x v="3"/>
    <n v="1.6357142857142857"/>
    <n v="78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x v="6"/>
    <n v="9.69"/>
    <n v="81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x v="3"/>
    <n v="2.7091376701966716"/>
    <n v="60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x v="8"/>
    <n v="2.8421355932203389"/>
    <n v="110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x v="7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x v="2"/>
    <n v="0.58632981676846196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x v="3"/>
    <n v="0.98511111111111116"/>
    <n v="96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x v="1"/>
    <n v="0.43975381008206332"/>
    <n v="73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x v="7"/>
    <n v="1.5166315789473683"/>
    <n v="26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x v="1"/>
    <n v="2.2363492063492063"/>
    <n v="104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x v="18"/>
    <n v="2.3975"/>
    <n v="102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x v="22"/>
    <n v="1.9933333333333334"/>
    <n v="54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x v="3"/>
    <n v="1.373448275862069"/>
    <n v="63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x v="3"/>
    <n v="1.009696106362773"/>
    <n v="1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x v="10"/>
    <n v="7.9416000000000002"/>
    <n v="50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x v="3"/>
    <n v="3.6970000000000001"/>
    <n v="5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x v="1"/>
    <n v="0.12818181818181817"/>
    <n v="49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x v="4"/>
    <n v="1.3802702702702703"/>
    <n v="60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x v="3"/>
    <n v="0.83813278008298753"/>
    <n v="79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x v="3"/>
    <n v="2.0460063224446787"/>
    <n v="5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x v="5"/>
    <n v="0.44344086021505374"/>
    <n v="111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x v="1"/>
    <n v="2.1860294117647059"/>
    <n v="6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x v="3"/>
    <n v="1.8603314917127072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x v="10"/>
    <n v="2.3733830845771142"/>
    <n v="81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x v="1"/>
    <n v="3.0565384615384614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x v="12"/>
    <n v="0.94142857142857139"/>
    <n v="9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x v="1"/>
    <n v="0.54400000000000004"/>
    <n v="5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x v="23"/>
    <n v="1.1188059701492536"/>
    <n v="25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x v="0"/>
    <n v="3.6914814814814814"/>
    <n v="69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x v="3"/>
    <n v="0.62930372148859548"/>
    <n v="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x v="3"/>
    <n v="0.6492783505154639"/>
    <n v="98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x v="17"/>
    <n v="0.18853658536585366"/>
    <n v="4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x v="22"/>
    <n v="0.1675440414507772"/>
    <n v="66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x v="17"/>
    <n v="1.0111290322580646"/>
    <n v="7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x v="3"/>
    <n v="3.415022831050228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x v="2"/>
    <n v="0.64016666666666666"/>
    <n v="54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x v="11"/>
    <n v="0.5208045977011494"/>
    <n v="10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x v="4"/>
    <n v="3.2240211640211642"/>
    <n v="67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x v="2"/>
    <n v="1.1950810185185186"/>
    <n v="64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x v="18"/>
    <n v="1.4679775280898877"/>
    <n v="96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x v="1"/>
    <n v="9.5057142857142853"/>
    <n v="51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x v="0"/>
    <n v="0.72893617021276591"/>
    <n v="44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x v="3"/>
    <n v="0.7900824873096447"/>
    <n v="9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x v="4"/>
    <n v="0.64721518987341775"/>
    <n v="50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x v="15"/>
    <n v="0.82028169014084507"/>
    <n v="68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x v="11"/>
    <n v="10.376666666666667"/>
    <n v="6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x v="3"/>
    <n v="0.12910076530612244"/>
    <n v="80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x v="10"/>
    <n v="1.5484210526315789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x v="3"/>
    <n v="7.0991735537190084E-2"/>
    <n v="7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x v="3"/>
    <n v="2.0852773826458035"/>
    <n v="90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x v="6"/>
    <n v="0.99683544303797467"/>
    <n v="4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x v="3"/>
    <n v="2.0159756097560977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x v="1"/>
    <n v="1.6209032258064515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x v="4"/>
    <n v="3.6436208125445471E-2"/>
    <n v="62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x v="0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x v="8"/>
    <n v="2.0663492063492064"/>
    <n v="67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x v="3"/>
    <n v="1.2823628691983122"/>
    <n v="80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x v="3"/>
    <n v="1.1966037735849056"/>
    <n v="62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x v="3"/>
    <n v="1.7073055242390078"/>
    <n v="53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x v="9"/>
    <n v="1.8721212121212121"/>
    <n v="5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x v="1"/>
    <n v="1.8838235294117647"/>
    <n v="40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x v="0"/>
    <n v="1.3129869186046512"/>
    <n v="81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x v="17"/>
    <n v="2.8397435897435899"/>
    <n v="35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x v="22"/>
    <n v="1.2041999999999999"/>
    <n v="103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x v="3"/>
    <n v="4.1905607476635511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x v="3"/>
    <n v="0.13853658536585367"/>
    <n v="76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x v="5"/>
    <n v="1.3943548387096774"/>
    <n v="45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x v="3"/>
    <n v="1.74"/>
    <n v="74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x v="3"/>
    <n v="1.5549056603773586"/>
    <n v="57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x v="3"/>
    <n v="1.7044705882352942"/>
    <n v="85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x v="7"/>
    <n v="1.8951562500000001"/>
    <n v="51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x v="3"/>
    <n v="2.4971428571428573"/>
    <n v="64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x v="9"/>
    <n v="0.48860523665659616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x v="3"/>
    <n v="0.28461970393057684"/>
    <n v="8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x v="14"/>
    <n v="2.6802325581395348"/>
    <n v="90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x v="3"/>
    <n v="6.1980078125000002"/>
    <n v="74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x v="7"/>
    <n v="3.1301587301587303E-2"/>
    <n v="92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x v="3"/>
    <n v="1.5992152704135738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x v="14"/>
    <n v="2.793921568627451"/>
    <n v="33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x v="3"/>
    <n v="0.77373333333333338"/>
    <n v="9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x v="3"/>
    <n v="2.0632812500000002"/>
    <n v="70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x v="0"/>
    <n v="6.9424999999999999"/>
    <n v="72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x v="7"/>
    <n v="1.5178947368421052"/>
    <n v="30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x v="3"/>
    <n v="0.64582072176949945"/>
    <n v="7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x v="3"/>
    <n v="0.62873684210526315"/>
    <n v="69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x v="3"/>
    <n v="3.1039864864864866"/>
    <n v="60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x v="3"/>
    <n v="0.42859916782246882"/>
    <n v="111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x v="10"/>
    <n v="0.83119402985074631"/>
    <n v="53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x v="19"/>
    <n v="0.78531302876480547"/>
    <n v="56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x v="19"/>
    <n v="1.1409352517985611"/>
    <n v="70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x v="10"/>
    <n v="0.64537683358624176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x v="3"/>
    <n v="0.79411764705882348"/>
    <n v="10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x v="3"/>
    <n v="0.11419117647058824"/>
    <n v="99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x v="6"/>
    <n v="0.56186046511627907"/>
    <n v="107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x v="3"/>
    <n v="0.16501669449081802"/>
    <n v="77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x v="3"/>
    <n v="1.1996808510638297"/>
    <n v="58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x v="8"/>
    <n v="1.4545652173913044"/>
    <n v="10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x v="3"/>
    <n v="2.2138255033557046"/>
    <n v="88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x v="3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x v="1"/>
    <n v="0.92911504424778757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x v="11"/>
    <n v="0.88599797365754818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x v="18"/>
    <n v="0.41399999999999998"/>
    <n v="104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x v="0"/>
    <n v="0.63056795131845844"/>
    <n v="86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x v="3"/>
    <n v="0.48482333607230893"/>
    <n v="98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x v="17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x v="12"/>
    <n v="0.88479410269445857"/>
    <n v="45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x v="2"/>
    <n v="1.2684"/>
    <n v="3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x v="2"/>
    <n v="23.388333333333332"/>
    <n v="60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x v="16"/>
    <n v="5.0838857142857146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x v="14"/>
    <n v="1.9147826086956521"/>
    <n v="50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x v="0"/>
    <n v="0.42127533783783783"/>
    <n v="99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x v="22"/>
    <n v="8.2400000000000001E-2"/>
    <n v="59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x v="1"/>
    <n v="0.60064638783269964"/>
    <n v="81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x v="4"/>
    <n v="0.47232808616404309"/>
    <n v="76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x v="3"/>
    <n v="0.81736263736263737"/>
    <n v="97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x v="17"/>
    <n v="0.54187265917603"/>
    <n v="77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x v="3"/>
    <n v="0.97868131868131869"/>
    <n v="6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x v="3"/>
    <n v="0.77239999999999998"/>
    <n v="89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x v="17"/>
    <n v="0.33464735516372796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x v="4"/>
    <n v="2.3958823529411766"/>
    <n v="45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x v="3"/>
    <n v="0.64032258064516134"/>
    <n v="79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x v="23"/>
    <n v="1.7615942028985507"/>
    <n v="29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x v="3"/>
    <n v="0.20338181818181819"/>
    <n v="74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x v="3"/>
    <n v="3.5864754098360656"/>
    <n v="108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x v="7"/>
    <n v="4.6885802469135802"/>
    <n v="69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x v="3"/>
    <n v="1.220563524590164"/>
    <n v="111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x v="3"/>
    <n v="0.55931783729156137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x v="7"/>
    <n v="0.43660714285714286"/>
    <n v="42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x v="14"/>
    <n v="0.33538371411833628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x v="23"/>
    <n v="1.2297938144329896"/>
    <n v="36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x v="14"/>
    <n v="1.8974959871589085"/>
    <n v="101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x v="13"/>
    <n v="0.83622641509433959"/>
    <n v="40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x v="6"/>
    <n v="0.17968844221105529"/>
    <n v="83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x v="0"/>
    <n v="10.365"/>
    <n v="40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x v="20"/>
    <n v="0.97405219780219776"/>
    <n v="48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x v="3"/>
    <n v="0.86386203150461705"/>
    <n v="96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x v="3"/>
    <n v="1.5016666666666667"/>
    <n v="79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x v="3"/>
    <n v="3.5843478260869563"/>
    <n v="56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x v="9"/>
    <n v="5.4285714285714288"/>
    <n v="6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x v="3"/>
    <n v="0.67500714285714281"/>
    <n v="102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x v="8"/>
    <n v="1.9174666666666667"/>
    <n v="107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x v="3"/>
    <n v="9.32"/>
    <n v="52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x v="19"/>
    <n v="4.2927586206896553"/>
    <n v="71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x v="2"/>
    <n v="1.0065753424657535"/>
    <n v="106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x v="4"/>
    <n v="2.266111111111111"/>
    <n v="43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x v="4"/>
    <n v="1.4238"/>
    <n v="30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x v="1"/>
    <n v="0.90633333333333332"/>
    <n v="71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x v="3"/>
    <n v="0.63966740576496672"/>
    <n v="66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x v="3"/>
    <n v="0.84131868131868137"/>
    <n v="97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x v="1"/>
    <n v="1.3393478260869565"/>
    <n v="63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x v="3"/>
    <n v="0.59042047531992692"/>
    <n v="10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x v="5"/>
    <n v="1.5280062063615205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x v="8"/>
    <n v="4.466912114014252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x v="6"/>
    <n v="0.8439189189189189"/>
    <n v="11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x v="8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x v="3"/>
    <n v="1.7502692307692307"/>
    <n v="111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x v="8"/>
    <n v="0.54137931034482756"/>
    <n v="57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x v="18"/>
    <n v="3.1187381703470032"/>
    <n v="97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x v="10"/>
    <n v="1.2278160919540231"/>
    <n v="92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x v="9"/>
    <n v="0.99026517383618151"/>
    <n v="83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x v="2"/>
    <n v="1.278468634686347"/>
    <n v="103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x v="6"/>
    <n v="1.5861643835616439"/>
    <n v="69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x v="3"/>
    <n v="7.0705882352941174"/>
    <n v="8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x v="3"/>
    <n v="1.4238775510204082"/>
    <n v="75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x v="3"/>
    <n v="1.4786046511627906"/>
    <n v="51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x v="3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x v="3"/>
    <n v="18.40625"/>
    <n v="73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x v="15"/>
    <n v="1.6194202898550725"/>
    <n v="10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x v="1"/>
    <n v="4.7282077922077921"/>
    <n v="102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x v="20"/>
    <n v="0.24466101694915254"/>
    <n v="44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x v="3"/>
    <n v="5.1764999999999999"/>
    <n v="66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x v="4"/>
    <n v="2.4764285714285714"/>
    <n v="25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x v="8"/>
    <n v="1.0020481927710843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x v="13"/>
    <n v="1.53"/>
    <n v="8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x v="3"/>
    <n v="0.37091954022988505"/>
    <n v="8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x v="1"/>
    <n v="4.3923948220064728E-2"/>
    <n v="90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x v="4"/>
    <n v="1.5650721649484536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x v="3"/>
    <n v="2.704081632653061"/>
    <n v="92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x v="3"/>
    <n v="1.3405952380952382"/>
    <n v="93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x v="20"/>
    <n v="0.50398033126293995"/>
    <n v="6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x v="3"/>
    <n v="0.88815837937384901"/>
    <n v="92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x v="2"/>
    <n v="1.65"/>
    <n v="81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x v="3"/>
    <n v="0.17499999999999999"/>
    <n v="74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x v="6"/>
    <n v="1.8566071428571429"/>
    <n v="85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x v="8"/>
    <n v="4.1266319444444441"/>
    <n v="111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x v="2"/>
    <n v="0.90249999999999997"/>
    <n v="33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x v="1"/>
    <n v="0.91984615384615387"/>
    <n v="96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x v="16"/>
    <n v="5.2700632911392402"/>
    <n v="8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x v="3"/>
    <n v="3.1914285714285713"/>
    <n v="25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x v="14"/>
    <n v="3.5418867924528303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x v="9"/>
    <n v="0.32896103896103895"/>
    <n v="87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x v="7"/>
    <n v="1.358918918918919"/>
    <n v="28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x v="3"/>
    <n v="2.0843373493975904E-2"/>
    <n v="104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x v="7"/>
    <n v="0.61"/>
    <n v="32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x v="3"/>
    <n v="0.30037735849056602"/>
    <n v="100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x v="3"/>
    <n v="11.791666666666666"/>
    <n v="109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x v="5"/>
    <n v="11.260833333333334"/>
    <n v="11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x v="3"/>
    <n v="0.12923076923076923"/>
    <n v="30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x v="3"/>
    <n v="7.12"/>
    <n v="102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x v="8"/>
    <n v="0.30304347826086958"/>
    <n v="62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x v="2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x v="3"/>
    <n v="2.2885714285714287"/>
    <n v="40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x v="10"/>
    <n v="0.34959979476654696"/>
    <n v="111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x v="8"/>
    <n v="1.5729069767441861"/>
    <n v="37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x v="5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x v="9"/>
    <n v="2.3230555555555554"/>
    <n v="31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x v="3"/>
    <n v="0.92448275862068963"/>
    <n v="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x v="14"/>
    <n v="2.5670212765957445"/>
    <n v="88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x v="3"/>
    <n v="1.6847017045454546"/>
    <n v="37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x v="3"/>
    <n v="1.6657777777777778"/>
    <n v="26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x v="3"/>
    <n v="7.7207692307692311"/>
    <n v="68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x v="6"/>
    <n v="4.0685714285714285"/>
    <n v="50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x v="1"/>
    <n v="5.6420608108108112"/>
    <n v="110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x v="5"/>
    <n v="0.6842686567164179"/>
    <n v="90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x v="11"/>
    <n v="0.34351966873706002"/>
    <n v="79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x v="1"/>
    <n v="6.5545454545454547"/>
    <n v="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x v="17"/>
    <n v="1.7725714285714285"/>
    <n v="62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x v="3"/>
    <n v="1.1317857142857144"/>
    <n v="2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x v="1"/>
    <n v="7.2818181818181822"/>
    <n v="54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x v="7"/>
    <n v="2.0833333333333335"/>
    <n v="41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x v="22"/>
    <n v="0.31171232876712329"/>
    <n v="5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x v="18"/>
    <n v="0.56967078189300413"/>
    <n v="108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x v="3"/>
    <n v="2.31"/>
    <n v="74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x v="11"/>
    <n v="0.86867834394904464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x v="3"/>
    <n v="2.7074418604651163"/>
    <n v="54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x v="3"/>
    <n v="0.49446428571428569"/>
    <n v="107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x v="7"/>
    <n v="1.1335962566844919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x v="3"/>
    <n v="1.9055555555555554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x v="2"/>
    <n v="1.355"/>
    <n v="87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x v="1"/>
    <n v="0.10297872340425532"/>
    <n v="97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x v="3"/>
    <n v="0.65544223826714798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x v="3"/>
    <n v="0.49026652452025588"/>
    <n v="68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x v="10"/>
    <n v="7.8792307692307695"/>
    <n v="59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x v="3"/>
    <n v="0.80306347746090156"/>
    <n v="1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x v="6"/>
    <n v="1.0629411764705883"/>
    <n v="33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x v="3"/>
    <n v="0.50735632183908042"/>
    <n v="7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x v="10"/>
    <n v="2.153137254901961"/>
    <n v="68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x v="1"/>
    <n v="1.4122972972972974"/>
    <n v="7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x v="2"/>
    <n v="1.1533745781777278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x v="10"/>
    <n v="1.9311940298507462"/>
    <n v="102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x v="17"/>
    <n v="7.2973333333333334"/>
    <n v="53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x v="1"/>
    <n v="0.99663398692810456"/>
    <n v="71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x v="10"/>
    <n v="0.88166666666666671"/>
    <n v="102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x v="3"/>
    <n v="0.37233333333333335"/>
    <n v="74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x v="3"/>
    <n v="0.30540075309306081"/>
    <n v="5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x v="0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x v="3"/>
    <n v="0.34"/>
    <n v="97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x v="9"/>
    <n v="11.859090909090909"/>
    <n v="72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x v="1"/>
    <n v="1.2539393939393939"/>
    <n v="7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x v="6"/>
    <n v="0.14394366197183098"/>
    <n v="33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x v="20"/>
    <n v="0.54807692307692313"/>
    <n v="55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x v="2"/>
    <n v="1.0963157894736841"/>
    <n v="45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x v="3"/>
    <n v="1.8847058823529412"/>
    <n v="5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x v="3"/>
    <n v="0.87008284023668636"/>
    <n v="60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x v="1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x v="14"/>
    <n v="2.0291304347826089"/>
    <n v="44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x v="14"/>
    <n v="1.9703225806451612"/>
    <n v="86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x v="3"/>
    <n v="1.07"/>
    <n v="28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x v="1"/>
    <n v="2.6873076923076922"/>
    <n v="32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x v="4"/>
    <n v="0.50845360824742269"/>
    <n v="74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x v="6"/>
    <n v="11.802857142857142"/>
    <n v="109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x v="3"/>
    <n v="2.64"/>
    <n v="43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x v="0"/>
    <n v="0.30442307692307691"/>
    <n v="83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x v="4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x v="3"/>
    <n v="1.9312499999999999"/>
    <n v="56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x v="11"/>
    <n v="0.77102702702702708"/>
    <n v="105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x v="9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x v="11"/>
    <n v="2.3940625"/>
    <n v="113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x v="1"/>
    <n v="0.921875"/>
    <n v="82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x v="1"/>
    <n v="1.3023333333333333"/>
    <n v="6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x v="3"/>
    <n v="6.1521739130434785"/>
    <n v="106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x v="9"/>
    <n v="3.687953216374269"/>
    <n v="76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x v="3"/>
    <n v="10.948571428571428"/>
    <n v="111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x v="11"/>
    <n v="0.50662921348314605"/>
    <n v="96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x v="1"/>
    <n v="8.0060000000000002"/>
    <n v="43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x v="4"/>
    <n v="2.9128571428571428"/>
    <n v="68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x v="1"/>
    <n v="3.4996666666666667"/>
    <n v="90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x v="1"/>
    <n v="3.5707317073170732"/>
    <n v="58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x v="9"/>
    <n v="1.2648941176470587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x v="12"/>
    <n v="3.875"/>
    <n v="89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x v="3"/>
    <n v="4.5703571428571426"/>
    <n v="66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x v="6"/>
    <n v="2.6669565217391304"/>
    <n v="7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x v="3"/>
    <n v="0.69"/>
    <n v="70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x v="3"/>
    <n v="0.51343749999999999"/>
    <n v="32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x v="3"/>
    <n v="1.1710526315789473E-2"/>
    <n v="65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x v="14"/>
    <n v="1.089773429454171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x v="18"/>
    <n v="3.1517592592592591"/>
    <n v="105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x v="18"/>
    <n v="1.5769117647058823"/>
    <n v="6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x v="3"/>
    <n v="1.5380821917808218"/>
    <n v="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x v="2"/>
    <n v="0.89738979118329465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x v="7"/>
    <n v="0.75135802469135804"/>
    <n v="6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x v="17"/>
    <n v="8.5288135593220336"/>
    <n v="84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x v="3"/>
    <n v="1.3890625000000001"/>
    <n v="34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x v="4"/>
    <n v="1.9018181818181819"/>
    <n v="93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x v="3"/>
    <n v="1.0024333619948409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x v="2"/>
    <n v="1.4275824175824177"/>
    <n v="84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x v="8"/>
    <n v="5.6313333333333331"/>
    <n v="64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x v="14"/>
    <n v="0.30715909090909088"/>
    <n v="82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x v="4"/>
    <n v="0.99397727272727276"/>
    <n v="93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x v="2"/>
    <n v="1.9754935622317598"/>
    <n v="102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x v="2"/>
    <n v="5.085"/>
    <n v="106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x v="0"/>
    <n v="2.3774468085106384"/>
    <n v="102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x v="6"/>
    <n v="3.3846875000000001"/>
    <n v="63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x v="7"/>
    <n v="1.3308955223880596"/>
    <n v="29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x v="1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x v="5"/>
    <n v="2.0779999999999998"/>
    <n v="78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x v="11"/>
    <n v="0.51122448979591839"/>
    <n v="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x v="7"/>
    <n v="6.5205847953216374"/>
    <n v="76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x v="13"/>
    <n v="1.1363099415204678"/>
    <n v="73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x v="3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x v="0"/>
    <n v="3.5658333333333334"/>
    <n v="54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x v="12"/>
    <n v="1.3986792452830188"/>
    <n v="3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x v="0"/>
    <n v="0.69450000000000001"/>
    <n v="79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x v="3"/>
    <n v="0.35534246575342465"/>
    <n v="41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x v="8"/>
    <n v="2.5165000000000002"/>
    <n v="7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x v="3"/>
    <n v="1.0587500000000001"/>
    <n v="57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x v="3"/>
    <n v="1.8742857142857143"/>
    <n v="7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x v="19"/>
    <n v="3.8678571428571429"/>
    <n v="2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x v="12"/>
    <n v="3.4707142857142856"/>
    <n v="97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x v="3"/>
    <n v="1.8582098765432098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x v="14"/>
    <n v="0.43241247264770238"/>
    <n v="88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x v="0"/>
    <n v="1.6243749999999999"/>
    <n v="26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x v="3"/>
    <n v="1.8484285714285715"/>
    <n v="103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x v="6"/>
    <n v="0.23703520691785052"/>
    <n v="73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x v="3"/>
    <n v="0.89870129870129867"/>
    <n v="57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x v="3"/>
    <n v="2.7260419580419581"/>
    <n v="84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x v="22"/>
    <n v="1.7004255319148935"/>
    <n v="99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x v="14"/>
    <n v="1.8828503562945369"/>
    <n v="42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x v="14"/>
    <n v="3.4693532338308457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x v="1"/>
    <n v="0.6917721518987342"/>
    <n v="82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x v="14"/>
    <n v="0.25433734939759034"/>
    <n v="3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x v="0"/>
    <n v="0.77400977995110021"/>
    <n v="1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x v="16"/>
    <n v="0.37481481481481482"/>
    <n v="84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x v="9"/>
    <n v="5.4379999999999997"/>
    <n v="103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x v="5"/>
    <n v="2.2852189349112426"/>
    <n v="80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x v="3"/>
    <n v="0.38948339483394834"/>
    <n v="70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x v="3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x v="12"/>
    <n v="2.3791176470588233"/>
    <n v="42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x v="3"/>
    <n v="0.64036299765807958"/>
    <n v="58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x v="3"/>
    <n v="1.1827777777777777"/>
    <n v="41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x v="7"/>
    <n v="0.84824037184594958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x v="3"/>
    <n v="0.29346153846153844"/>
    <n v="7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x v="3"/>
    <n v="2.0989655172413793"/>
    <n v="42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x v="5"/>
    <n v="1.697857142857143"/>
    <n v="78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x v="7"/>
    <n v="1.1595907738095239"/>
    <n v="10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x v="4"/>
    <n v="2.5859999999999999"/>
    <n v="47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x v="18"/>
    <n v="2.3058333333333332"/>
    <n v="76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x v="4"/>
    <n v="1.2821428571428573"/>
    <n v="54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x v="19"/>
    <n v="1.8870588235294117"/>
    <n v="57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x v="3"/>
    <n v="6.9511889862327911E-2"/>
    <n v="10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x v="0"/>
    <n v="7.7443434343434348"/>
    <n v="105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x v="3"/>
    <n v="0.27693181818181817"/>
    <n v="90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x v="4"/>
    <n v="0.52479620323841425"/>
    <n v="77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x v="17"/>
    <n v="4.0709677419354842"/>
    <n v="103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x v="2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x v="1"/>
    <n v="1.5617857142857143"/>
    <n v="55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x v="2"/>
    <n v="2.5242857142857145"/>
    <n v="32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x v="9"/>
    <n v="1.729268292682927E-2"/>
    <n v="51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x v="15"/>
    <n v="0.12230769230769231"/>
    <n v="50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x v="3"/>
    <n v="1.6398734177215191"/>
    <n v="55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x v="4"/>
    <n v="1.6298181818181818"/>
    <n v="47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x v="3"/>
    <n v="0.20252747252747252"/>
    <n v="4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x v="11"/>
    <n v="3.1924083769633507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x v="3"/>
    <n v="4.7894444444444444"/>
    <n v="108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x v="3"/>
    <n v="0.19556634304207121"/>
    <n v="102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x v="2"/>
    <n v="1.9894827586206896"/>
    <n v="25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x v="6"/>
    <n v="7.95"/>
    <n v="80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x v="6"/>
    <n v="0.50621082621082625"/>
    <n v="68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x v="3"/>
    <n v="0.57437499999999997"/>
    <n v="26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x v="19"/>
    <n v="1.55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x v="14"/>
    <n v="0.36297297297297298"/>
    <n v="26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x v="12"/>
    <n v="0.58250000000000002"/>
    <n v="78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x v="15"/>
    <n v="2.3739473684210526"/>
    <n v="5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x v="3"/>
    <n v="0.58750000000000002"/>
    <n v="93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x v="10"/>
    <n v="1.8256603773584905"/>
    <n v="38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x v="2"/>
    <n v="7.5436408977556111E-3"/>
    <n v="32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x v="21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x v="3"/>
    <n v="2.3788235294117648"/>
    <n v="10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x v="3"/>
    <n v="4.8805076142131982"/>
    <n v="84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x v="3"/>
    <n v="2.2406666666666668"/>
    <n v="103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x v="0"/>
    <n v="0.18126436781609195"/>
    <n v="105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x v="3"/>
    <n v="0.45847222222222223"/>
    <n v="89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x v="2"/>
    <n v="1.1731541218637993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x v="3"/>
    <n v="2.173090909090909"/>
    <n v="65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x v="3"/>
    <n v="1.1228571428571428"/>
    <n v="46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x v="3"/>
    <n v="0.72518987341772156"/>
    <n v="51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x v="1"/>
    <n v="2.1230434782608696"/>
    <n v="34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x v="3"/>
    <n v="2.3974657534246577"/>
    <n v="9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x v="3"/>
    <n v="1.8193548387096774"/>
    <n v="107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x v="3"/>
    <n v="1.6413114754098361"/>
    <n v="76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x v="3"/>
    <n v="1.6375968992248063E-2"/>
    <n v="80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x v="4"/>
    <n v="0.49643859649122807"/>
    <n v="87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x v="13"/>
    <n v="1.0970652173913042"/>
    <n v="105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x v="11"/>
    <n v="0.49217948717948717"/>
    <n v="57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x v="2"/>
    <n v="0.62232323232323228"/>
    <n v="93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x v="3"/>
    <n v="0.1305813953488372"/>
    <n v="72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x v="3"/>
    <n v="0.64635416666666667"/>
    <n v="9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x v="0"/>
    <n v="1.5958666666666668"/>
    <n v="105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x v="14"/>
    <n v="0.81420000000000003"/>
    <n v="31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x v="14"/>
    <n v="0.32444767441860467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x v="3"/>
    <n v="9.9141184124918666E-2"/>
    <n v="84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x v="3"/>
    <n v="0.26694444444444443"/>
    <n v="74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x v="4"/>
    <n v="0.62957446808510642"/>
    <n v="3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x v="2"/>
    <n v="1.6135593220338984"/>
    <n v="47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x v="3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x v="1"/>
    <n v="10.969379310344827"/>
    <n v="1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x v="4"/>
    <n v="0.70094158075601376"/>
    <n v="4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x v="22"/>
    <n v="0.6"/>
    <n v="94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x v="2"/>
    <n v="3.6709859154929578"/>
    <n v="101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x v="3"/>
    <n v="11.09"/>
    <n v="97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x v="22"/>
    <n v="0.19028784648187633"/>
    <n v="43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x v="3"/>
    <n v="1.2687755102040816"/>
    <n v="95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x v="10"/>
    <n v="7.3463636363636367"/>
    <n v="72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x v="18"/>
    <n v="4.5731034482758622E-2"/>
    <n v="5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x v="2"/>
    <n v="0.85054545454545449"/>
    <n v="8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x v="18"/>
    <n v="1.1929824561403508"/>
    <n v="44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x v="0"/>
    <n v="2.9602777777777778"/>
    <n v="40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x v="14"/>
    <n v="0.84694915254237291"/>
    <n v="44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x v="3"/>
    <n v="3.5578378378378379"/>
    <n v="85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x v="1"/>
    <n v="3.8640909090909092"/>
    <n v="41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x v="3"/>
    <n v="7.9223529411764702"/>
    <n v="55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x v="21"/>
    <n v="1.3703393665158372"/>
    <n v="77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x v="0"/>
    <n v="3.3820833333333336"/>
    <n v="71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x v="3"/>
    <n v="1.0822784810126582"/>
    <n v="92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x v="3"/>
    <n v="0.60757639620653314"/>
    <n v="9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x v="19"/>
    <n v="0.27725490196078434"/>
    <n v="59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x v="2"/>
    <n v="2.283934426229508"/>
    <n v="58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x v="3"/>
    <n v="0.21615194054500414"/>
    <n v="104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x v="7"/>
    <n v="3.73875"/>
    <n v="93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x v="3"/>
    <n v="1.5492592592592593"/>
    <n v="62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x v="3"/>
    <n v="3.2214999999999998"/>
    <n v="92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x v="0"/>
    <n v="0.73957142857142855"/>
    <n v="7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x v="11"/>
    <n v="8.641"/>
    <n v="94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x v="3"/>
    <n v="1.432624584717608"/>
    <n v="85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x v="9"/>
    <n v="0.40281762295081969"/>
    <n v="106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x v="2"/>
    <n v="1.7822388059701493"/>
    <n v="3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x v="4"/>
    <n v="0.84930555555555554"/>
    <n v="82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x v="4"/>
    <n v="1.4593648334624323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x v="3"/>
    <n v="1.5246153846153847"/>
    <n v="26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x v="1"/>
    <n v="0.67129542790152408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x v="1"/>
    <n v="0.40307692307692305"/>
    <n v="34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x v="4"/>
    <n v="2.16790322580645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x v="15"/>
    <n v="0.52117021276595743"/>
    <n v="77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x v="18"/>
    <n v="4.9958333333333336"/>
    <n v="53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x v="6"/>
    <n v="0.87679487179487181"/>
    <n v="107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x v="1"/>
    <n v="1.131734693877551"/>
    <n v="46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x v="6"/>
    <n v="4.2654838709677421"/>
    <n v="100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x v="14"/>
    <n v="0.77632653061224488"/>
    <n v="101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x v="18"/>
    <n v="0.52496810772501767"/>
    <n v="88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x v="0"/>
    <n v="1.5746762589928058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x v="3"/>
    <n v="0.72939393939393937"/>
    <n v="43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x v="3"/>
    <n v="0.60565789473684206"/>
    <n v="33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x v="7"/>
    <n v="0.5679129129129129"/>
    <n v="101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x v="0"/>
    <n v="0.56542754275427543"/>
    <n v="56"/>
    <x v="0"/>
    <s v="food trucks"/>
    <x v="878"/>
    <d v="2016-07-06T05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n v="92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s v="technology/web"/>
    <n v="100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s v="music/rock"/>
    <n v="103"/>
    <x v="1"/>
    <x v="1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s v="theater/plays"/>
    <n v="99"/>
    <x v="3"/>
    <x v="3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s v="theater/plays"/>
    <n v="76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s v="film &amp; video/documentary"/>
    <n v="61"/>
    <x v="4"/>
    <x v="4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s v="theater/plays"/>
    <n v="65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s v="theater/plays"/>
    <n v="31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s v="music/electric music"/>
    <n v="73"/>
    <x v="1"/>
    <x v="5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s v="film &amp; video/drama"/>
    <n v="63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s v="theater/plays"/>
    <n v="112"/>
    <x v="3"/>
    <x v="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s v="film &amp; video/drama"/>
    <n v="102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s v="music/indie rock"/>
    <n v="105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s v="music/indie rock"/>
    <n v="94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s v="technology/wearables"/>
    <n v="85"/>
    <x v="2"/>
    <x v="8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s v="publishing/nonfiction"/>
    <n v="110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s v="film &amp; video/animation"/>
    <n v="108"/>
    <x v="4"/>
    <x v="10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s v="theater/plays"/>
    <n v="45"/>
    <x v="3"/>
    <x v="3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s v="theater/plays"/>
    <n v="45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s v="film &amp; video/drama"/>
    <n v="106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s v="theater/plays"/>
    <n v="69"/>
    <x v="3"/>
    <x v="3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s v="theater/plays"/>
    <n v="85"/>
    <x v="3"/>
    <x v="3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s v="film &amp; video/documentary"/>
    <n v="105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s v="technology/wearables"/>
    <n v="39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s v="games/video games"/>
    <n v="73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s v="theater/plays"/>
    <n v="35"/>
    <x v="3"/>
    <x v="3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s v="music/rock"/>
    <n v="107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s v="theater/plays"/>
    <n v="62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s v="film &amp; video/shorts"/>
    <n v="94"/>
    <x v="4"/>
    <x v="12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s v="film &amp; video/animation"/>
    <n v="112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n v="48"/>
    <x v="6"/>
    <x v="11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s v="film &amp; video/documentary"/>
    <n v="38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s v="theater/plays"/>
    <n v="35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s v="film &amp; video/drama"/>
    <n v="96"/>
    <x v="4"/>
    <x v="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s v="theater/plays"/>
    <n v="69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s v="publishing/fiction"/>
    <n v="106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s v="photography/photography books"/>
    <n v="75"/>
    <x v="7"/>
    <x v="14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s v="theater/plays"/>
    <n v="57"/>
    <x v="3"/>
    <x v="3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s v="technology/wearables"/>
    <n v="75"/>
    <x v="2"/>
    <x v="8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s v="music/rock"/>
    <n v="107"/>
    <x v="1"/>
    <x v="1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s v="food/food trucks"/>
    <n v="36"/>
    <x v="0"/>
    <x v="0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s v="publishing/radio &amp; podcasts"/>
    <n v="27"/>
    <x v="5"/>
    <x v="15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s v="publishing/fiction"/>
    <n v="108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s v="theater/plays"/>
    <n v="94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s v="music/rock"/>
    <n v="46"/>
    <x v="1"/>
    <x v="1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s v="theater/plays"/>
    <n v="48"/>
    <x v="3"/>
    <x v="3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s v="theater/plays"/>
    <n v="53"/>
    <x v="3"/>
    <x v="3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s v="music/rock"/>
    <n v="45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s v="technology/wearables"/>
    <n v="99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s v="theater/plays"/>
    <n v="33"/>
    <x v="3"/>
    <x v="3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s v="film &amp; video/drama"/>
    <n v="59"/>
    <x v="4"/>
    <x v="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s v="technology/wearables"/>
    <n v="45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s v="music/jazz"/>
    <n v="90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s v="technology/wearables"/>
    <n v="70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s v="games/video games"/>
    <n v="31"/>
    <x v="6"/>
    <x v="11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s v="theater/plays"/>
    <n v="29"/>
    <x v="3"/>
    <x v="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s v="theater/plays"/>
    <n v="30"/>
    <x v="3"/>
    <x v="3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s v="theater/plays"/>
    <n v="85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s v="theater/plays"/>
    <n v="82"/>
    <x v="3"/>
    <x v="3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s v="technology/web"/>
    <n v="58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s v="theater/plays"/>
    <n v="111"/>
    <x v="3"/>
    <x v="3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s v="technology/web"/>
    <n v="72"/>
    <x v="2"/>
    <x v="2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s v="theater/plays"/>
    <n v="61"/>
    <x v="3"/>
    <x v="3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s v="theater/plays"/>
    <n v="109"/>
    <x v="3"/>
    <x v="3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s v="technology/wearables"/>
    <n v="29"/>
    <x v="2"/>
    <x v="8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s v="theater/plays"/>
    <n v="59"/>
    <x v="3"/>
    <x v="3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s v="theater/plays"/>
    <n v="112"/>
    <x v="3"/>
    <x v="3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s v="theater/plays"/>
    <n v="64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s v="theater/plays"/>
    <n v="85"/>
    <x v="3"/>
    <x v="3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s v="film &amp; video/animation"/>
    <n v="74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s v="music/jazz"/>
    <n v="105"/>
    <x v="1"/>
    <x v="1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s v="music/metal"/>
    <n v="56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s v="photography/photography books"/>
    <n v="86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s v="theater/plays"/>
    <n v="57"/>
    <x v="3"/>
    <x v="3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s v="film &amp; video/animation"/>
    <n v="80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s v="publishing/translations"/>
    <n v="41"/>
    <x v="5"/>
    <x v="18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s v="theater/plays"/>
    <n v="48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s v="games/video games"/>
    <n v="55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s v="music/rock"/>
    <n v="92"/>
    <x v="1"/>
    <x v="1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s v="games/video games"/>
    <n v="83"/>
    <x v="6"/>
    <x v="11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s v="music/electric music"/>
    <n v="40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s v="technology/wearables"/>
    <n v="111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s v="music/indie rock"/>
    <n v="91"/>
    <x v="1"/>
    <x v="7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s v="theater/plays"/>
    <n v="61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s v="music/rock"/>
    <n v="83"/>
    <x v="1"/>
    <x v="1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s v="publishing/translations"/>
    <n v="111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s v="theater/plays"/>
    <n v="89"/>
    <x v="3"/>
    <x v="3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s v="theater/plays"/>
    <n v="58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s v="publishing/translations"/>
    <n v="110"/>
    <x v="5"/>
    <x v="18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s v="games/video games"/>
    <n v="104"/>
    <x v="6"/>
    <x v="11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s v="theater/plays"/>
    <n v="108"/>
    <x v="3"/>
    <x v="3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s v="technology/web"/>
    <n v="49"/>
    <x v="2"/>
    <x v="2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s v="film &amp; video/documentary"/>
    <n v="38"/>
    <x v="4"/>
    <x v="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s v="theater/plays"/>
    <n v="65"/>
    <x v="3"/>
    <x v="3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s v="food/food trucks"/>
    <n v="107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s v="games/video games"/>
    <n v="27"/>
    <x v="6"/>
    <x v="11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s v="theater/plays"/>
    <n v="91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s v="music/electric music"/>
    <n v="56"/>
    <x v="1"/>
    <x v="5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s v="technology/wearables"/>
    <n v="31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s v="music/electric music"/>
    <n v="67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s v="music/indie rock"/>
    <n v="89"/>
    <x v="1"/>
    <x v="7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s v="technology/web"/>
    <n v="103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s v="theater/plays"/>
    <n v="95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s v="theater/plays"/>
    <n v="76"/>
    <x v="3"/>
    <x v="3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s v="film &amp; video/documentary"/>
    <n v="108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s v="film &amp; video/television"/>
    <n v="51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s v="food/food trucks"/>
    <n v="72"/>
    <x v="0"/>
    <x v="0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s v="publishing/radio &amp; podcasts"/>
    <n v="109"/>
    <x v="5"/>
    <x v="15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s v="food/food trucks"/>
    <n v="95"/>
    <x v="0"/>
    <x v="0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s v="technology/wearables"/>
    <n v="110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s v="publishing/fiction"/>
    <n v="44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n v="87"/>
    <x v="3"/>
    <x v="3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s v="film &amp; video/television"/>
    <n v="31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s v="photography/photography books"/>
    <n v="95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s v="film &amp; video/documentary"/>
    <n v="70"/>
    <x v="4"/>
    <x v="4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s v="games/mobile games"/>
    <n v="63"/>
    <x v="6"/>
    <x v="20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s v="games/video games"/>
    <n v="110"/>
    <x v="6"/>
    <x v="11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s v="publishing/fiction"/>
    <n v="26"/>
    <x v="5"/>
    <x v="13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s v="theater/plays"/>
    <n v="50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s v="photography/photography books"/>
    <n v="102"/>
    <x v="7"/>
    <x v="14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s v="theater/plays"/>
    <n v="47"/>
    <x v="3"/>
    <x v="3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s v="theater/plays"/>
    <n v="90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s v="theater/plays"/>
    <n v="79"/>
    <x v="3"/>
    <x v="3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s v="music/rock"/>
    <n v="80"/>
    <x v="1"/>
    <x v="1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s v="food/food trucks"/>
    <n v="86"/>
    <x v="0"/>
    <x v="0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s v="film &amp; video/drama"/>
    <n v="28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s v="technology/web"/>
    <n v="68"/>
    <x v="2"/>
    <x v="2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s v="theater/plays"/>
    <n v="43"/>
    <x v="3"/>
    <x v="3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s v="music/world music"/>
    <n v="88"/>
    <x v="1"/>
    <x v="21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s v="film &amp; video/documentary"/>
    <n v="95"/>
    <x v="4"/>
    <x v="4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s v="theater/plays"/>
    <n v="47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s v="film &amp; video/drama"/>
    <n v="47"/>
    <x v="4"/>
    <x v="6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s v="publishing/nonfiction"/>
    <n v="9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n v="80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s v="technology/wearables"/>
    <n v="59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s v="film &amp; video/documentary"/>
    <n v="66"/>
    <x v="4"/>
    <x v="4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s v="technology/web"/>
    <n v="61"/>
    <x v="2"/>
    <x v="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s v="technology/web"/>
    <n v="98"/>
    <x v="2"/>
    <x v="2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s v="music/indie rock"/>
    <n v="105"/>
    <x v="1"/>
    <x v="7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s v="theater/plays"/>
    <n v="86"/>
    <x v="3"/>
    <x v="3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s v="technology/wearables"/>
    <n v="77"/>
    <x v="2"/>
    <x v="8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s v="theater/plays"/>
    <n v="30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s v="theater/plays"/>
    <n v="47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s v="technology/wearables"/>
    <n v="105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s v="music/indie rock"/>
    <n v="70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s v="music/electric music"/>
    <n v="60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s v="music/indie rock"/>
    <n v="52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s v="theater/plays"/>
    <n v="31"/>
    <x v="3"/>
    <x v="3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s v="music/indie rock"/>
    <n v="95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s v="theater/plays"/>
    <n v="76"/>
    <x v="3"/>
    <x v="3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s v="music/rock"/>
    <n v="71"/>
    <x v="1"/>
    <x v="1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s v="photography/photography books"/>
    <n v="74"/>
    <x v="7"/>
    <x v="1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s v="music/rock"/>
    <n v="113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s v="theater/plays"/>
    <n v="105"/>
    <x v="3"/>
    <x v="3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s v="technology/wearables"/>
    <n v="79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s v="technology/web"/>
    <n v="57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s v="music/rock"/>
    <n v="58"/>
    <x v="1"/>
    <x v="1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s v="photography/photography books"/>
    <n v="36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s v="theater/plays"/>
    <n v="108"/>
    <x v="3"/>
    <x v="3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s v="technology/web"/>
    <n v="44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s v="photography/photography books"/>
    <n v="55"/>
    <x v="7"/>
    <x v="14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s v="music/indie rock"/>
    <n v="42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s v="film &amp; video/shorts"/>
    <n v="78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s v="music/indie rock"/>
    <n v="83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s v="publishing/translations"/>
    <n v="104"/>
    <x v="5"/>
    <x v="18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s v="film &amp; video/documentary"/>
    <n v="26"/>
    <x v="4"/>
    <x v="4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s v="theater/plays"/>
    <n v="101"/>
    <x v="3"/>
    <x v="3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s v="technology/wearables"/>
    <n v="112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s v="theater/plays"/>
    <n v="42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s v="theater/plays"/>
    <n v="110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s v="theater/plays"/>
    <n v="59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s v="food/food trucks"/>
    <n v="33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s v="theater/plays"/>
    <n v="45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s v="technology/wearables"/>
    <n v="82"/>
    <x v="2"/>
    <x v="8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s v="technology/web"/>
    <n v="39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s v="theater/plays"/>
    <n v="59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s v="music/rock"/>
    <n v="41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s v="theater/plays"/>
    <n v="31"/>
    <x v="3"/>
    <x v="3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s v="film &amp; video/television"/>
    <n v="38"/>
    <x v="4"/>
    <x v="19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s v="theater/plays"/>
    <n v="32"/>
    <x v="3"/>
    <x v="3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s v="film &amp; video/shorts"/>
    <n v="96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s v="theater/plays"/>
    <n v="102"/>
    <x v="3"/>
    <x v="3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s v="theater/plays"/>
    <n v="106"/>
    <x v="3"/>
    <x v="3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s v="theater/plays"/>
    <n v="37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s v="music/rock"/>
    <n v="35"/>
    <x v="1"/>
    <x v="1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s v="music/indie rock"/>
    <n v="46"/>
    <x v="1"/>
    <x v="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s v="music/metal"/>
    <n v="69"/>
    <x v="1"/>
    <x v="16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s v="music/electric music"/>
    <n v="109"/>
    <x v="1"/>
    <x v="5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s v="technology/wearables"/>
    <n v="52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s v="film &amp; video/drama"/>
    <n v="82"/>
    <x v="4"/>
    <x v="6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s v="music/electric music"/>
    <n v="36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s v="music/rock"/>
    <n v="74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s v="technology/web"/>
    <n v="91"/>
    <x v="2"/>
    <x v="2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s v="food/food trucks"/>
    <n v="80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s v="theater/plays"/>
    <n v="43"/>
    <x v="3"/>
    <x v="3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s v="music/jazz"/>
    <n v="63"/>
    <x v="1"/>
    <x v="17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s v="theater/plays"/>
    <n v="70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s v="publishing/fiction"/>
    <n v="61"/>
    <x v="5"/>
    <x v="13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s v="film &amp; video/documentary"/>
    <n v="97"/>
    <x v="4"/>
    <x v="4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s v="film &amp; video/documentary"/>
    <n v="51"/>
    <x v="4"/>
    <x v="4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s v="film &amp; video/science fiction"/>
    <n v="28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s v="theater/plays"/>
    <n v="61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s v="theater/plays"/>
    <n v="73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s v="music/indie rock"/>
    <n v="40"/>
    <x v="1"/>
    <x v="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s v="music/rock"/>
    <n v="87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s v="theater/plays"/>
    <n v="42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s v="theater/plays"/>
    <n v="104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s v="film &amp; video/science fiction"/>
    <n v="62"/>
    <x v="4"/>
    <x v="22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s v="film &amp; video/shorts"/>
    <n v="31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s v="film &amp; video/animation"/>
    <n v="90"/>
    <x v="4"/>
    <x v="10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s v="theater/plays"/>
    <n v="39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s v="food/food trucks"/>
    <n v="55"/>
    <x v="0"/>
    <x v="0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s v="photography/photography books"/>
    <n v="48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s v="theater/plays"/>
    <n v="88"/>
    <x v="3"/>
    <x v="3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s v="film &amp; video/science fiction"/>
    <n v="52"/>
    <x v="4"/>
    <x v="22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s v="music/rock"/>
    <n v="30"/>
    <x v="1"/>
    <x v="1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s v="photography/photography books"/>
    <n v="98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s v="games/mobile games"/>
    <n v="109"/>
    <x v="6"/>
    <x v="20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s v="film &amp; video/animation"/>
    <n v="67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s v="games/mobile games"/>
    <n v="65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s v="games/video games"/>
    <n v="100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s v="theater/plays"/>
    <n v="82"/>
    <x v="3"/>
    <x v="3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s v="theater/plays"/>
    <n v="63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s v="film &amp; video/animation"/>
    <n v="97"/>
    <x v="4"/>
    <x v="10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s v="games/video games"/>
    <n v="55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s v="film &amp; video/animation"/>
    <n v="39"/>
    <x v="4"/>
    <x v="10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s v="music/rock"/>
    <n v="76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s v="film &amp; video/animation"/>
    <n v="45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s v="theater/plays"/>
    <n v="105"/>
    <x v="3"/>
    <x v="3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s v="technology/wearables"/>
    <n v="76"/>
    <x v="2"/>
    <x v="8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s v="theater/plays"/>
    <n v="69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s v="publishing/nonfiction"/>
    <n v="102"/>
    <x v="5"/>
    <x v="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s v="music/rock"/>
    <n v="43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s v="theater/plays"/>
    <n v="43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s v="theater/plays"/>
    <n v="75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s v="theater/plays"/>
    <n v="69"/>
    <x v="3"/>
    <x v="3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s v="technology/web"/>
    <n v="66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s v="publishing/fiction"/>
    <n v="98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s v="games/mobile games"/>
    <n v="60"/>
    <x v="6"/>
    <x v="20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s v="publishing/translations"/>
    <n v="26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s v="theater/plays"/>
    <n v="38"/>
    <x v="3"/>
    <x v="3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s v="theater/plays"/>
    <n v="106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s v="film &amp; video/drama"/>
    <n v="81"/>
    <x v="4"/>
    <x v="6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s v="publishing/nonfiction"/>
    <n v="97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s v="music/rock"/>
    <n v="57"/>
    <x v="1"/>
    <x v="1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s v="music/rock"/>
    <n v="64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n v="90"/>
    <x v="3"/>
    <x v="3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s v="theater/plays"/>
    <n v="72"/>
    <x v="3"/>
    <x v="3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s v="photography/photography books"/>
    <n v="78"/>
    <x v="7"/>
    <x v="14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s v="music/rock"/>
    <n v="38"/>
    <x v="1"/>
    <x v="1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s v="music/rock"/>
    <n v="58"/>
    <x v="1"/>
    <x v="1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s v="music/indie rock"/>
    <n v="50"/>
    <x v="1"/>
    <x v="7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s v="photography/photography books"/>
    <n v="54"/>
    <x v="7"/>
    <x v="14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s v="theater/plays"/>
    <n v="30"/>
    <x v="3"/>
    <x v="3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s v="theater/plays"/>
    <n v="70"/>
    <x v="3"/>
    <x v="3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s v="music/jazz"/>
    <n v="27"/>
    <x v="1"/>
    <x v="17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s v="theater/plays"/>
    <n v="52"/>
    <x v="3"/>
    <x v="3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s v="film &amp; video/documentary"/>
    <n v="56"/>
    <x v="4"/>
    <x v="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s v="film &amp; video/television"/>
    <n v="102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s v="games/video games"/>
    <n v="25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s v="photography/photography books"/>
    <n v="32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s v="theater/plays"/>
    <n v="82"/>
    <x v="3"/>
    <x v="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s v="theater/plays"/>
    <n v="38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s v="theater/plays"/>
    <n v="52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s v="publishing/translations"/>
    <n v="81"/>
    <x v="5"/>
    <x v="18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s v="games/video games"/>
    <n v="40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s v="theater/plays"/>
    <n v="90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s v="technology/web"/>
    <n v="97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s v="theater/plays"/>
    <n v="25"/>
    <x v="3"/>
    <x v="3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s v="film &amp; video/animation"/>
    <n v="37"/>
    <x v="4"/>
    <x v="10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s v="theater/plays"/>
    <n v="73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s v="film &amp; video/television"/>
    <n v="68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s v="music/rock"/>
    <n v="52"/>
    <x v="1"/>
    <x v="1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s v="technology/web"/>
    <n v="62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s v="theater/plays"/>
    <n v="25"/>
    <x v="3"/>
    <x v="3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s v="theater/plays"/>
    <n v="106"/>
    <x v="3"/>
    <x v="3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s v="music/electric music"/>
    <n v="75"/>
    <x v="1"/>
    <x v="5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s v="music/metal"/>
    <n v="40"/>
    <x v="1"/>
    <x v="16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s v="theater/plays"/>
    <n v="40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s v="film &amp; video/documentary"/>
    <n v="101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s v="technology/web"/>
    <n v="77"/>
    <x v="2"/>
    <x v="2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s v="food/food trucks"/>
    <n v="72"/>
    <x v="0"/>
    <x v="0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s v="theater/plays"/>
    <n v="33"/>
    <x v="3"/>
    <x v="3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s v="theater/plays"/>
    <n v="44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s v="theater/plays"/>
    <n v="36"/>
    <x v="3"/>
    <x v="3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s v="theater/plays"/>
    <n v="88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s v="theater/plays"/>
    <n v="65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s v="music/rock"/>
    <n v="70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s v="food/food trucks"/>
    <n v="40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s v="film &amp; video/documentary"/>
    <n v="41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s v="theater/plays"/>
    <n v="99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s v="music/indie rock"/>
    <n v="88"/>
    <x v="1"/>
    <x v="7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s v="film &amp; video/documentary"/>
    <n v="81"/>
    <x v="4"/>
    <x v="4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s v="theater/plays"/>
    <n v="94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s v="theater/plays"/>
    <n v="73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s v="publishing/fiction"/>
    <n v="66"/>
    <x v="5"/>
    <x v="13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s v="theater/plays"/>
    <n v="109"/>
    <x v="3"/>
    <x v="3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s v="music/indie rock"/>
    <n v="41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s v="games/video games"/>
    <n v="99"/>
    <x v="6"/>
    <x v="11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s v="theater/plays"/>
    <n v="106"/>
    <x v="3"/>
    <x v="3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s v="theater/plays"/>
    <n v="49"/>
    <x v="3"/>
    <x v="3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s v="film &amp; video/documentary"/>
    <n v="31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s v="theater/plays"/>
    <n v="104"/>
    <x v="3"/>
    <x v="3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s v="food/food trucks"/>
    <n v="59"/>
    <x v="0"/>
    <x v="0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s v="theater/plays"/>
    <n v="42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s v="music/rock"/>
    <n v="53"/>
    <x v="1"/>
    <x v="1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s v="technology/web"/>
    <n v="51"/>
    <x v="2"/>
    <x v="2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s v="publishing/fiction"/>
    <n v="101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s v="film &amp; video/shorts"/>
    <n v="65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s v="theater/plays"/>
    <n v="38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s v="film &amp; video/documentary"/>
    <n v="83"/>
    <x v="4"/>
    <x v="4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s v="theater/plays"/>
    <n v="38"/>
    <x v="3"/>
    <x v="3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s v="theater/plays"/>
    <n v="81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s v="film &amp; video/animation"/>
    <n v="26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s v="theater/plays"/>
    <n v="30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s v="music/rock"/>
    <n v="54"/>
    <x v="1"/>
    <x v="1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s v="games/video games"/>
    <n v="102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s v="film &amp; video/documentary"/>
    <n v="45"/>
    <x v="4"/>
    <x v="4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s v="food/food trucks"/>
    <n v="77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s v="technology/wearables"/>
    <n v="88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s v="theater/plays"/>
    <n v="47"/>
    <x v="3"/>
    <x v="3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s v="music/rock"/>
    <n v="111"/>
    <x v="1"/>
    <x v="1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s v="music/rock"/>
    <n v="87"/>
    <x v="1"/>
    <x v="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s v="music/rock"/>
    <n v="64"/>
    <x v="1"/>
    <x v="1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s v="theater/plays"/>
    <n v="106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s v="theater/plays"/>
    <n v="74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s v="theater/plays"/>
    <n v="84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s v="photography/photography books"/>
    <n v="89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s v="music/indie rock"/>
    <n v="77"/>
    <x v="1"/>
    <x v="7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s v="theater/plays"/>
    <n v="97"/>
    <x v="3"/>
    <x v="3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s v="theater/plays"/>
    <n v="33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s v="games/video games"/>
    <n v="100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s v="film &amp; video/drama"/>
    <n v="70"/>
    <x v="4"/>
    <x v="6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s v="music/indie rock"/>
    <n v="110"/>
    <x v="1"/>
    <x v="7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s v="technology/web"/>
    <n v="66"/>
    <x v="2"/>
    <x v="2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s v="food/food trucks"/>
    <n v="41"/>
    <x v="0"/>
    <x v="0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s v="theater/plays"/>
    <n v="104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s v="music/rock"/>
    <n v="47"/>
    <x v="1"/>
    <x v="1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s v="theater/plays"/>
    <n v="30"/>
    <x v="3"/>
    <x v="3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s v="theater/plays"/>
    <n v="81"/>
    <x v="3"/>
    <x v="3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s v="film &amp; video/documentary"/>
    <n v="94"/>
    <x v="4"/>
    <x v="4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s v="technology/wearables"/>
    <n v="26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s v="theater/plays"/>
    <n v="86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s v="games/video games"/>
    <n v="104"/>
    <x v="6"/>
    <x v="11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s v="photography/photography books"/>
    <n v="50"/>
    <x v="7"/>
    <x v="14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s v="film &amp; video/animation"/>
    <n v="64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s v="theater/plays"/>
    <n v="47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s v="theater/plays"/>
    <n v="108"/>
    <x v="3"/>
    <x v="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s v="music/rock"/>
    <n v="72"/>
    <x v="1"/>
    <x v="1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s v="music/rock"/>
    <n v="60"/>
    <x v="1"/>
    <x v="1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s v="music/indie rock"/>
    <n v="78"/>
    <x v="1"/>
    <x v="7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s v="theater/plays"/>
    <n v="105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s v="theater/plays"/>
    <n v="106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s v="theater/plays"/>
    <n v="25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s v="film &amp; video/documentary"/>
    <n v="70"/>
    <x v="4"/>
    <x v="4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s v="film &amp; video/television"/>
    <n v="96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s v="theater/plays"/>
    <n v="30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s v="theater/plays"/>
    <n v="59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s v="film &amp; video/documentary"/>
    <n v="85"/>
    <x v="4"/>
    <x v="4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s v="theater/plays"/>
    <n v="78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s v="film &amp; video/documentary"/>
    <n v="50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s v="music/indie rock"/>
    <n v="59"/>
    <x v="1"/>
    <x v="7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s v="music/rock"/>
    <n v="94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s v="theater/plays"/>
    <n v="40"/>
    <x v="3"/>
    <x v="3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s v="film &amp; video/documentary"/>
    <n v="70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s v="theater/plays"/>
    <n v="66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s v="theater/plays"/>
    <n v="48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s v="theater/plays"/>
    <n v="63"/>
    <x v="3"/>
    <x v="3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s v="photography/photography books"/>
    <n v="87"/>
    <x v="7"/>
    <x v="14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s v="food/food trucks"/>
    <n v="75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s v="film &amp; video/documentary"/>
    <n v="41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s v="publishing/nonfiction"/>
    <n v="50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s v="theater/plays"/>
    <n v="97"/>
    <x v="3"/>
    <x v="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s v="technology/wearables"/>
    <n v="101"/>
    <x v="2"/>
    <x v="8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s v="music/indie rock"/>
    <n v="89"/>
    <x v="1"/>
    <x v="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s v="theater/plays"/>
    <n v="88"/>
    <x v="3"/>
    <x v="3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s v="photography/photography books"/>
    <n v="90"/>
    <x v="7"/>
    <x v="1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s v="publishing/nonfiction"/>
    <n v="29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s v="technology/wearables"/>
    <n v="42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s v="music/jazz"/>
    <n v="47"/>
    <x v="1"/>
    <x v="17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s v="film &amp; video/documentary"/>
    <n v="110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s v="theater/plays"/>
    <n v="42"/>
    <x v="3"/>
    <x v="3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s v="film &amp; video/drama"/>
    <n v="48"/>
    <x v="4"/>
    <x v="6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s v="music/rock"/>
    <n v="31"/>
    <x v="1"/>
    <x v="1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s v="film &amp; video/animation"/>
    <n v="99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s v="music/indie rock"/>
    <n v="66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s v="theater/plays"/>
    <n v="46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s v="film &amp; video/shorts"/>
    <n v="74"/>
    <x v="4"/>
    <x v="12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s v="theater/plays"/>
    <n v="56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s v="theater/plays"/>
    <n v="69"/>
    <x v="3"/>
    <x v="3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s v="theater/plays"/>
    <n v="61"/>
    <x v="3"/>
    <x v="3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s v="film &amp; video/documentary"/>
    <n v="111"/>
    <x v="4"/>
    <x v="4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s v="film &amp; video/documentary"/>
    <n v="79"/>
    <x v="4"/>
    <x v="4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s v="music/rock"/>
    <n v="88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s v="games/mobile games"/>
    <n v="50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s v="theater/plays"/>
    <n v="100"/>
    <x v="3"/>
    <x v="3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s v="publishing/fiction"/>
    <n v="105"/>
    <x v="5"/>
    <x v="13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s v="film &amp; video/animation"/>
    <n v="108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s v="food/food trucks"/>
    <n v="29"/>
    <x v="0"/>
    <x v="0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s v="theater/plays"/>
    <n v="30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s v="film &amp; video/documentary"/>
    <n v="41"/>
    <x v="4"/>
    <x v="4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s v="theater/plays"/>
    <n v="63"/>
    <x v="3"/>
    <x v="3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s v="film &amp; video/documentary"/>
    <n v="47"/>
    <x v="4"/>
    <x v="4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s v="technology/web"/>
    <n v="27"/>
    <x v="2"/>
    <x v="2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s v="theater/plays"/>
    <n v="68"/>
    <x v="3"/>
    <x v="3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s v="technology/wearables"/>
    <n v="51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s v="theater/plays"/>
    <n v="54"/>
    <x v="3"/>
    <x v="3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s v="food/food trucks"/>
    <n v="97"/>
    <x v="0"/>
    <x v="0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s v="music/indie rock"/>
    <n v="25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s v="photography/photography books"/>
    <n v="84"/>
    <x v="7"/>
    <x v="14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s v="theater/plays"/>
    <n v="47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s v="theater/plays"/>
    <n v="78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s v="film &amp; video/animation"/>
    <n v="63"/>
    <x v="4"/>
    <x v="10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s v="photography/photography books"/>
    <n v="81"/>
    <x v="7"/>
    <x v="14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s v="theater/plays"/>
    <n v="65"/>
    <x v="3"/>
    <x v="3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s v="theater/plays"/>
    <n v="104"/>
    <x v="3"/>
    <x v="3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s v="theater/plays"/>
    <n v="70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s v="film &amp; video/documentary"/>
    <n v="83"/>
    <x v="4"/>
    <x v="4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s v="theater/plays"/>
    <n v="90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s v="theater/plays"/>
    <n v="104"/>
    <x v="3"/>
    <x v="3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s v="music/jazz"/>
    <n v="55"/>
    <x v="1"/>
    <x v="17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s v="film &amp; video/animation"/>
    <n v="52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s v="theater/plays"/>
    <n v="60"/>
    <x v="3"/>
    <x v="3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s v="film &amp; video/science fiction"/>
    <n v="44"/>
    <x v="4"/>
    <x v="22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s v="film &amp; video/television"/>
    <n v="53"/>
    <x v="4"/>
    <x v="19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s v="technology/wearables"/>
    <n v="55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s v="theater/plays"/>
    <n v="75"/>
    <x v="3"/>
    <x v="3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s v="theater/plays"/>
    <n v="36"/>
    <x v="3"/>
    <x v="3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s v="music/indie rock"/>
    <n v="37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s v="theater/plays"/>
    <n v="63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s v="technology/wearables"/>
    <n v="30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s v="games/video games"/>
    <n v="7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n v="101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s v="music/rock"/>
    <n v="29"/>
    <x v="1"/>
    <x v="1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s v="film &amp; video/drama"/>
    <n v="98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s v="film &amp; video/science fiction"/>
    <n v="87"/>
    <x v="4"/>
    <x v="22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s v="film &amp; video/drama"/>
    <n v="45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s v="theater/plays"/>
    <n v="37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s v="music/indie rock"/>
    <n v="95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s v="theater/plays"/>
    <n v="29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s v="theater/plays"/>
    <n v="56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s v="film &amp; video/documentary"/>
    <n v="54"/>
    <x v="4"/>
    <x v="4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s v="theater/plays"/>
    <n v="82"/>
    <x v="3"/>
    <x v="3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s v="film &amp; video/drama"/>
    <n v="67"/>
    <x v="4"/>
    <x v="6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s v="games/mobile games"/>
    <n v="108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s v="film &amp; video/animation"/>
    <n v="69"/>
    <x v="4"/>
    <x v="10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s v="theater/plays"/>
    <n v="39"/>
    <x v="3"/>
    <x v="3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s v="publishing/translations"/>
    <n v="110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n v="95"/>
    <x v="2"/>
    <x v="8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s v="technology/web"/>
    <n v="58"/>
    <x v="2"/>
    <x v="2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s v="theater/plays"/>
    <n v="101"/>
    <x v="3"/>
    <x v="3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s v="film &amp; video/drama"/>
    <n v="65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s v="technology/wearables"/>
    <n v="27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n v="51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s v="music/rock"/>
    <n v="105"/>
    <x v="1"/>
    <x v="1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s v="music/electric music"/>
    <n v="84"/>
    <x v="1"/>
    <x v="5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s v="film &amp; video/television"/>
    <n v="103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s v="publishing/translations"/>
    <n v="40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s v="publishing/fiction"/>
    <n v="51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s v="film &amp; video/science fiction"/>
    <n v="41"/>
    <x v="4"/>
    <x v="22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s v="technology/wearables"/>
    <n v="59"/>
    <x v="2"/>
    <x v="8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s v="food/food trucks"/>
    <n v="71"/>
    <x v="0"/>
    <x v="0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s v="photography/photography books"/>
    <n v="99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s v="theater/plays"/>
    <n v="104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s v="publishing/fiction"/>
    <n v="77"/>
    <x v="5"/>
    <x v="13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s v="theater/plays"/>
    <n v="87"/>
    <x v="3"/>
    <x v="3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s v="food/food trucks"/>
    <n v="49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s v="theater/plays"/>
    <n v="43"/>
    <x v="3"/>
    <x v="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s v="publishing/translations"/>
    <n v="33"/>
    <x v="5"/>
    <x v="18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s v="theater/plays"/>
    <n v="84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s v="theater/plays"/>
    <n v="101"/>
    <x v="3"/>
    <x v="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s v="technology/wearables"/>
    <n v="110"/>
    <x v="2"/>
    <x v="8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s v="journalism/audio"/>
    <n v="32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s v="food/food trucks"/>
    <n v="71"/>
    <x v="0"/>
    <x v="0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s v="film &amp; video/shorts"/>
    <n v="77"/>
    <x v="4"/>
    <x v="12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s v="photography/photography books"/>
    <n v="102"/>
    <x v="7"/>
    <x v="14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s v="technology/wearables"/>
    <n v="51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s v="theater/plays"/>
    <n v="68"/>
    <x v="3"/>
    <x v="3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s v="film &amp; video/animation"/>
    <n v="31"/>
    <x v="4"/>
    <x v="10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s v="technology/wearables"/>
    <n v="28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s v="technology/web"/>
    <n v="80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s v="film &amp; video/documentary"/>
    <n v="38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s v="film &amp; video/documentary"/>
    <n v="60"/>
    <x v="4"/>
    <x v="4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s v="games/video games"/>
    <n v="37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s v="film &amp; video/drama"/>
    <n v="100"/>
    <x v="4"/>
    <x v="6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s v="music/rock"/>
    <n v="112"/>
    <x v="1"/>
    <x v="1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s v="publishing/radio &amp; podcasts"/>
    <n v="36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s v="theater/plays"/>
    <n v="66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s v="technology/web"/>
    <n v="44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s v="theater/plays"/>
    <n v="53"/>
    <x v="3"/>
    <x v="3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s v="film &amp; video/drama"/>
    <n v="71"/>
    <x v="4"/>
    <x v="6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s v="theater/plays"/>
    <n v="98"/>
    <x v="3"/>
    <x v="3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s v="games/video games"/>
    <n v="53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s v="film &amp; video/television"/>
    <n v="93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s v="music/rock"/>
    <n v="59"/>
    <x v="1"/>
    <x v="1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s v="theater/plays"/>
    <n v="36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s v="publishing/nonfiction"/>
    <n v="63"/>
    <x v="5"/>
    <x v="9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s v="food/food trucks"/>
    <n v="85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s v="film &amp; video/animation"/>
    <n v="62"/>
    <x v="4"/>
    <x v="10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s v="music/rock"/>
    <n v="102"/>
    <x v="1"/>
    <x v="1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s v="theater/plays"/>
    <n v="106"/>
    <x v="3"/>
    <x v="3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s v="film &amp; video/drama"/>
    <n v="30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s v="film &amp; video/shorts"/>
    <n v="86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s v="film &amp; video/shorts"/>
    <n v="71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s v="theater/plays"/>
    <n v="41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s v="technology/wearables"/>
    <n v="28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s v="theater/plays"/>
    <n v="88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s v="music/indie rock"/>
    <n v="90"/>
    <x v="1"/>
    <x v="7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s v="games/video games"/>
    <n v="64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s v="publishing/fiction"/>
    <n v="54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s v="games/video games"/>
    <n v="49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s v="theater/plays"/>
    <n v="64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s v="music/indie rock"/>
    <n v="83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s v="film &amp; video/drama"/>
    <n v="55"/>
    <x v="4"/>
    <x v="6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s v="theater/plays"/>
    <n v="62"/>
    <x v="3"/>
    <x v="3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s v="publishing/fiction"/>
    <n v="105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s v="film &amp; video/documentary"/>
    <n v="94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s v="games/mobile games"/>
    <n v="44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s v="food/food trucks"/>
    <n v="92"/>
    <x v="0"/>
    <x v="0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s v="photography/photography books"/>
    <n v="57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s v="games/mobile games"/>
    <n v="109"/>
    <x v="6"/>
    <x v="20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s v="music/indie rock"/>
    <n v="39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s v="games/video games"/>
    <n v="77"/>
    <x v="6"/>
    <x v="11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s v="music/rock"/>
    <n v="92"/>
    <x v="1"/>
    <x v="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s v="theater/plays"/>
    <n v="61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s v="theater/plays"/>
    <n v="78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n v="81"/>
    <x v="4"/>
    <x v="6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s v="theater/plays"/>
    <n v="60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s v="technology/wearables"/>
    <n v="110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s v="technology/web"/>
    <n v="38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s v="theater/plays"/>
    <n v="96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s v="music/rock"/>
    <n v="73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s v="music/indie rock"/>
    <n v="26"/>
    <x v="1"/>
    <x v="7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s v="music/rock"/>
    <n v="104"/>
    <x v="1"/>
    <x v="1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s v="publishing/translations"/>
    <n v="102"/>
    <x v="5"/>
    <x v="18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s v="film &amp; video/science fiction"/>
    <n v="54"/>
    <x v="4"/>
    <x v="22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s v="theater/plays"/>
    <n v="63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s v="theater/plays"/>
    <n v="104"/>
    <x v="3"/>
    <x v="3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s v="film &amp; video/animation"/>
    <n v="50"/>
    <x v="4"/>
    <x v="10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s v="theater/plays"/>
    <n v="56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s v="music/rock"/>
    <n v="49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s v="film &amp; video/documentary"/>
    <n v="60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s v="theater/plays"/>
    <n v="79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s v="theater/plays"/>
    <n v="54"/>
    <x v="3"/>
    <x v="3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s v="music/electric music"/>
    <n v="111"/>
    <x v="1"/>
    <x v="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s v="music/rock"/>
    <n v="61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s v="theater/plays"/>
    <n v="26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s v="film &amp; video/animation"/>
    <n v="81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s v="music/rock"/>
    <n v="35"/>
    <x v="1"/>
    <x v="1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s v="film &amp; video/shorts"/>
    <n v="94"/>
    <x v="4"/>
    <x v="12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s v="music/rock"/>
    <n v="52"/>
    <x v="1"/>
    <x v="1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s v="journalism/audio"/>
    <n v="25"/>
    <x v="8"/>
    <x v="23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s v="food/food trucks"/>
    <n v="69"/>
    <x v="0"/>
    <x v="0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s v="theater/plays"/>
    <n v="94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s v="theater/plays"/>
    <n v="98"/>
    <x v="3"/>
    <x v="3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s v="music/jazz"/>
    <n v="42"/>
    <x v="1"/>
    <x v="17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s v="film &amp; video/science fiction"/>
    <n v="66"/>
    <x v="4"/>
    <x v="22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s v="music/jazz"/>
    <n v="72"/>
    <x v="1"/>
    <x v="17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s v="theater/plays"/>
    <n v="48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s v="technology/web"/>
    <n v="54"/>
    <x v="2"/>
    <x v="2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s v="games/video games"/>
    <n v="108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s v="film &amp; video/documentary"/>
    <n v="67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s v="technology/web"/>
    <n v="64"/>
    <x v="2"/>
    <x v="2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s v="publishing/translations"/>
    <n v="96"/>
    <x v="5"/>
    <x v="18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s v="music/rock"/>
    <n v="51"/>
    <x v="1"/>
    <x v="1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s v="food/food trucks"/>
    <n v="44"/>
    <x v="0"/>
    <x v="0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s v="theater/plays"/>
    <n v="91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s v="film &amp; video/documentary"/>
    <n v="50"/>
    <x v="4"/>
    <x v="4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s v="publishing/radio &amp; podcasts"/>
    <n v="68"/>
    <x v="5"/>
    <x v="15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s v="games/video games"/>
    <n v="61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s v="theater/plays"/>
    <n v="80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s v="film &amp; video/animation"/>
    <n v="47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s v="theater/plays"/>
    <n v="71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s v="theater/plays"/>
    <n v="90"/>
    <x v="3"/>
    <x v="3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s v="film &amp; video/drama"/>
    <n v="43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s v="theater/plays"/>
    <n v="68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s v="music/rock"/>
    <n v="73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s v="film &amp; video/documentary"/>
    <n v="62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s v="technology/wearables"/>
    <n v="67"/>
    <x v="2"/>
    <x v="8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s v="theater/plays"/>
    <n v="80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s v="theater/plays"/>
    <n v="62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s v="theater/plays"/>
    <n v="53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s v="publishing/nonfiction"/>
    <n v="58"/>
    <x v="5"/>
    <x v="9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s v="music/rock"/>
    <n v="40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s v="food/food trucks"/>
    <n v="81"/>
    <x v="0"/>
    <x v="0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s v="music/jazz"/>
    <n v="35"/>
    <x v="1"/>
    <x v="17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s v="film &amp; video/science fiction"/>
    <n v="103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s v="theater/plays"/>
    <n v="28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s v="theater/plays"/>
    <n v="76"/>
    <x v="3"/>
    <x v="3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s v="music/electric music"/>
    <n v="45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n v="74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s v="theater/plays"/>
    <n v="57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s v="theater/plays"/>
    <n v="85"/>
    <x v="3"/>
    <x v="3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s v="music/indie rock"/>
    <n v="51"/>
    <x v="1"/>
    <x v="7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s v="theater/plays"/>
    <n v="64"/>
    <x v="3"/>
    <x v="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s v="publishing/nonfiction"/>
    <n v="81"/>
    <x v="5"/>
    <x v="9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s v="theater/plays"/>
    <n v="86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s v="photography/photography books"/>
    <n v="90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s v="theater/plays"/>
    <n v="74"/>
    <x v="3"/>
    <x v="3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s v="music/indie rock"/>
    <n v="92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s v="theater/plays"/>
    <n v="56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s v="photography/photography books"/>
    <n v="33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s v="theater/plays"/>
    <n v="94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s v="theater/plays"/>
    <n v="70"/>
    <x v="3"/>
    <x v="3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s v="food/food trucks"/>
    <n v="72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s v="music/indie rock"/>
    <n v="30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s v="theater/plays"/>
    <n v="74"/>
    <x v="3"/>
    <x v="3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s v="theater/plays"/>
    <n v="69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s v="theater/plays"/>
    <n v="60"/>
    <x v="3"/>
    <x v="3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s v="theater/plays"/>
    <n v="111"/>
    <x v="3"/>
    <x v="3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s v="film &amp; video/animation"/>
    <n v="53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s v="film &amp; video/television"/>
    <n v="56"/>
    <x v="4"/>
    <x v="19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s v="film &amp; video/television"/>
    <n v="70"/>
    <x v="4"/>
    <x v="19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s v="film &amp; video/animation"/>
    <n v="49"/>
    <x v="4"/>
    <x v="10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s v="theater/plays"/>
    <n v="104"/>
    <x v="3"/>
    <x v="3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s v="theater/plays"/>
    <n v="99"/>
    <x v="3"/>
    <x v="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s v="film &amp; video/drama"/>
    <n v="107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s v="theater/plays"/>
    <n v="77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s v="theater/plays"/>
    <n v="58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s v="technology/wearables"/>
    <n v="104"/>
    <x v="2"/>
    <x v="8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s v="theater/plays"/>
    <n v="88"/>
    <x v="3"/>
    <x v="3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s v="music/rock"/>
    <n v="38"/>
    <x v="1"/>
    <x v="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s v="games/video games"/>
    <n v="30"/>
    <x v="6"/>
    <x v="11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s v="publishing/translations"/>
    <n v="104"/>
    <x v="5"/>
    <x v="18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s v="food/food trucks"/>
    <n v="86"/>
    <x v="0"/>
    <x v="0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s v="theater/plays"/>
    <n v="98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s v="film &amp; video/shorts"/>
    <n v="45"/>
    <x v="4"/>
    <x v="12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s v="technology/web"/>
    <n v="31"/>
    <x v="2"/>
    <x v="2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s v="technology/web"/>
    <n v="60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s v="music/metal"/>
    <n v="59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s v="photography/photography books"/>
    <n v="50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s v="food/food trucks"/>
    <n v="99"/>
    <x v="0"/>
    <x v="0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s v="film &amp; video/science fiction"/>
    <n v="59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s v="music/rock"/>
    <n v="81"/>
    <x v="1"/>
    <x v="1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s v="film &amp; video/documentary"/>
    <n v="76"/>
    <x v="4"/>
    <x v="4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s v="theater/plays"/>
    <n v="97"/>
    <x v="3"/>
    <x v="3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s v="music/jazz"/>
    <n v="77"/>
    <x v="1"/>
    <x v="17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s v="theater/plays"/>
    <n v="68"/>
    <x v="3"/>
    <x v="3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s v="theater/plays"/>
    <n v="89"/>
    <x v="3"/>
    <x v="3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s v="music/jazz"/>
    <n v="25"/>
    <x v="1"/>
    <x v="17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s v="film &amp; video/documentary"/>
    <n v="45"/>
    <x v="4"/>
    <x v="4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s v="theater/plays"/>
    <n v="79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s v="journalism/audio"/>
    <n v="29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s v="theater/plays"/>
    <n v="74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s v="theater/plays"/>
    <n v="108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s v="music/indie rock"/>
    <n v="69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s v="theater/plays"/>
    <n v="111"/>
    <x v="3"/>
    <x v="3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s v="theater/plays"/>
    <n v="25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s v="music/indie rock"/>
    <n v="42"/>
    <x v="1"/>
    <x v="7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s v="photography/photography books"/>
    <n v="47"/>
    <x v="7"/>
    <x v="14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s v="journalism/audio"/>
    <n v="36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s v="photography/photography books"/>
    <n v="101"/>
    <x v="7"/>
    <x v="1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s v="publishing/fiction"/>
    <n v="40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s v="film &amp; video/drama"/>
    <n v="83"/>
    <x v="4"/>
    <x v="6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s v="food/food trucks"/>
    <n v="40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s v="games/mobile games"/>
    <n v="48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s v="theater/plays"/>
    <n v="96"/>
    <x v="3"/>
    <x v="3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s v="theater/plays"/>
    <n v="79"/>
    <x v="3"/>
    <x v="3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s v="theater/plays"/>
    <n v="56"/>
    <x v="3"/>
    <x v="3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s v="publishing/nonfiction"/>
    <n v="69"/>
    <x v="5"/>
    <x v="9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s v="theater/plays"/>
    <n v="102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s v="technology/wearables"/>
    <n v="107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n v="52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s v="film &amp; video/television"/>
    <n v="71"/>
    <x v="4"/>
    <x v="19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s v="technology/web"/>
    <n v="106"/>
    <x v="2"/>
    <x v="2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s v="film &amp; video/documentary"/>
    <n v="43"/>
    <x v="4"/>
    <x v="4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s v="film &amp; video/documentary"/>
    <n v="30"/>
    <x v="4"/>
    <x v="4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s v="music/rock"/>
    <n v="71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s v="theater/plays"/>
    <n v="66"/>
    <x v="3"/>
    <x v="3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s v="theater/plays"/>
    <n v="97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s v="music/rock"/>
    <n v="63"/>
    <x v="1"/>
    <x v="1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s v="theater/plays"/>
    <n v="109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s v="music/electric music"/>
    <n v="27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s v="technology/wearables"/>
    <n v="65"/>
    <x v="2"/>
    <x v="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s v="film &amp; video/drama"/>
    <n v="112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s v="theater/plays"/>
    <n v="111"/>
    <x v="3"/>
    <x v="3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s v="technology/wearables"/>
    <n v="57"/>
    <x v="2"/>
    <x v="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s v="publishing/translations"/>
    <n v="97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s v="film &amp; video/animation"/>
    <n v="92"/>
    <x v="4"/>
    <x v="10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s v="publishing/nonfiction"/>
    <n v="83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s v="technology/web"/>
    <n v="103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s v="film &amp; video/drama"/>
    <n v="69"/>
    <x v="4"/>
    <x v="6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s v="theater/plays"/>
    <n v="88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s v="theater/plays"/>
    <n v="75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s v="theater/plays"/>
    <n v="51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s v="theater/plays"/>
    <n v="73"/>
    <x v="3"/>
    <x v="3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s v="publishing/radio &amp; podcasts"/>
    <n v="108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s v="music/rock"/>
    <n v="102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s v="games/mobile games"/>
    <n v="44"/>
    <x v="6"/>
    <x v="20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s v="theater/plays"/>
    <n v="66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s v="film &amp; video/documentary"/>
    <n v="25"/>
    <x v="4"/>
    <x v="4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s v="technology/wearables"/>
    <n v="28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n v="86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s v="theater/plays"/>
    <n v="85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s v="music/rock"/>
    <n v="90"/>
    <x v="1"/>
    <x v="1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s v="film &amp; video/documentary"/>
    <n v="25"/>
    <x v="4"/>
    <x v="4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s v="theater/plays"/>
    <n v="92"/>
    <x v="3"/>
    <x v="3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s v="theater/plays"/>
    <n v="93"/>
    <x v="3"/>
    <x v="3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s v="games/mobile games"/>
    <n v="61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s v="theater/plays"/>
    <n v="92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n v="81"/>
    <x v="2"/>
    <x v="2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s v="theater/plays"/>
    <n v="74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s v="film &amp; video/drama"/>
    <n v="85"/>
    <x v="4"/>
    <x v="6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s v="technology/wearables"/>
    <n v="111"/>
    <x v="2"/>
    <x v="8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s v="technology/web"/>
    <n v="33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s v="music/rock"/>
    <n v="96"/>
    <x v="1"/>
    <x v="1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s v="music/metal"/>
    <n v="85"/>
    <x v="1"/>
    <x v="16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s v="theater/plays"/>
    <n v="25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s v="photography/photography books"/>
    <n v="66"/>
    <x v="7"/>
    <x v="14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s v="publishing/nonfiction"/>
    <n v="87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s v="music/indie rock"/>
    <n v="28"/>
    <x v="1"/>
    <x v="7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s v="theater/plays"/>
    <n v="104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n v="32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s v="theater/plays"/>
    <n v="100"/>
    <x v="3"/>
    <x v="3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s v="theater/plays"/>
    <n v="109"/>
    <x v="3"/>
    <x v="3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s v="music/electric music"/>
    <n v="111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s v="theater/plays"/>
    <n v="30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n v="102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s v="technology/wearables"/>
    <n v="62"/>
    <x v="2"/>
    <x v="8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s v="theater/plays"/>
    <n v="40"/>
    <x v="3"/>
    <x v="3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s v="film &amp; video/animation"/>
    <n v="111"/>
    <x v="4"/>
    <x v="10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s v="technology/wearables"/>
    <n v="37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s v="publishing/nonfiction"/>
    <n v="31"/>
    <x v="5"/>
    <x v="9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s v="theater/plays"/>
    <n v="47"/>
    <x v="3"/>
    <x v="3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s v="photography/photography books"/>
    <n v="88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s v="theater/plays"/>
    <n v="37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s v="theater/plays"/>
    <n v="26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s v="theater/plays"/>
    <n v="68"/>
    <x v="3"/>
    <x v="3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s v="film &amp; video/drama"/>
    <n v="50"/>
    <x v="4"/>
    <x v="6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s v="music/rock"/>
    <n v="110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s v="music/electric music"/>
    <n v="90"/>
    <x v="1"/>
    <x v="5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s v="games/video games"/>
    <n v="79"/>
    <x v="6"/>
    <x v="11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s v="music/rock"/>
    <n v="87"/>
    <x v="1"/>
    <x v="1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s v="music/jazz"/>
    <n v="62"/>
    <x v="1"/>
    <x v="17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s v="theater/plays"/>
    <n v="27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s v="music/rock"/>
    <n v="54"/>
    <x v="1"/>
    <x v="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s v="music/indie rock"/>
    <n v="41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s v="film &amp; video/science fiction"/>
    <n v="55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s v="publishing/translations"/>
    <n v="108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n v="74"/>
    <x v="3"/>
    <x v="3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s v="games/video games"/>
    <n v="32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s v="theater/plays"/>
    <n v="54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s v="theater/plays"/>
    <n v="107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s v="music/indie rock"/>
    <n v="33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s v="theater/plays"/>
    <n v="43"/>
    <x v="3"/>
    <x v="3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s v="technology/web"/>
    <n v="87"/>
    <x v="2"/>
    <x v="2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s v="music/rock"/>
    <n v="97"/>
    <x v="1"/>
    <x v="1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s v="theater/plays"/>
    <n v="33"/>
    <x v="3"/>
    <x v="3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s v="theater/plays"/>
    <n v="68"/>
    <x v="3"/>
    <x v="3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s v="film &amp; video/animation"/>
    <n v="59"/>
    <x v="4"/>
    <x v="10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s v="theater/plays"/>
    <n v="105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s v="film &amp; video/drama"/>
    <n v="33"/>
    <x v="4"/>
    <x v="6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s v="theater/plays"/>
    <n v="79"/>
    <x v="3"/>
    <x v="3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s v="film &amp; video/animation"/>
    <n v="68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s v="music/rock"/>
    <n v="76"/>
    <x v="1"/>
    <x v="1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s v="technology/web"/>
    <n v="31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s v="film &amp; video/animation"/>
    <n v="102"/>
    <x v="4"/>
    <x v="10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s v="music/jazz"/>
    <n v="53"/>
    <x v="1"/>
    <x v="17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s v="music/rock"/>
    <n v="71"/>
    <x v="1"/>
    <x v="1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s v="film &amp; video/animation"/>
    <n v="102"/>
    <x v="4"/>
    <x v="10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s v="theater/plays"/>
    <n v="74"/>
    <x v="3"/>
    <x v="3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s v="theater/plays"/>
    <n v="51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n v="97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s v="publishing/nonfiction"/>
    <n v="72"/>
    <x v="5"/>
    <x v="9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s v="music/rock"/>
    <n v="75"/>
    <x v="1"/>
    <x v="1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s v="film &amp; video/drama"/>
    <n v="33"/>
    <x v="4"/>
    <x v="6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s v="games/mobile games"/>
    <n v="55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s v="technology/web"/>
    <n v="45"/>
    <x v="2"/>
    <x v="2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s v="theater/plays"/>
    <n v="53"/>
    <x v="3"/>
    <x v="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s v="theater/plays"/>
    <n v="60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s v="photography/photography books"/>
    <n v="44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s v="photography/photography books"/>
    <n v="86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n v="28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s v="music/rock"/>
    <n v="32"/>
    <x v="1"/>
    <x v="1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s v="film &amp; video/documentary"/>
    <n v="74"/>
    <x v="4"/>
    <x v="4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s v="film &amp; video/drama"/>
    <n v="109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n v="43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s v="food/food trucks"/>
    <n v="83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s v="theater/plays"/>
    <n v="56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s v="games/video games"/>
    <n v="105"/>
    <x v="6"/>
    <x v="11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s v="games/video games"/>
    <n v="113"/>
    <x v="6"/>
    <x v="11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s v="music/rock"/>
    <n v="82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s v="music/rock"/>
    <n v="64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s v="theater/plays"/>
    <n v="106"/>
    <x v="3"/>
    <x v="3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s v="publishing/nonfiction"/>
    <n v="76"/>
    <x v="5"/>
    <x v="9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s v="theater/plays"/>
    <n v="111"/>
    <x v="3"/>
    <x v="3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s v="games/video games"/>
    <n v="96"/>
    <x v="6"/>
    <x v="11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s v="music/rock"/>
    <n v="43"/>
    <x v="1"/>
    <x v="1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s v="film &amp; video/documentary"/>
    <n v="68"/>
    <x v="4"/>
    <x v="4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s v="music/rock"/>
    <n v="90"/>
    <x v="1"/>
    <x v="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s v="music/rock"/>
    <n v="58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s v="publishing/nonfiction"/>
    <n v="84"/>
    <x v="5"/>
    <x v="9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s v="film &amp; video/shorts"/>
    <n v="89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s v="theater/plays"/>
    <n v="66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s v="film &amp; video/drama"/>
    <n v="7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n v="70"/>
    <x v="3"/>
    <x v="3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s v="theater/plays"/>
    <n v="32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s v="theater/plays"/>
    <n v="65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s v="photography/photography books"/>
    <n v="25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s v="publishing/translations"/>
    <n v="105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s v="publishing/translations"/>
    <n v="65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s v="theater/plays"/>
    <n v="94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s v="technology/web"/>
    <n v="44"/>
    <x v="2"/>
    <x v="2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s v="music/indie rock"/>
    <n v="65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s v="music/jazz"/>
    <n v="84"/>
    <x v="1"/>
    <x v="17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s v="theater/plays"/>
    <n v="34"/>
    <x v="3"/>
    <x v="3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s v="film &amp; video/documentary"/>
    <n v="93"/>
    <x v="4"/>
    <x v="4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s v="theater/plays"/>
    <n v="33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s v="technology/web"/>
    <n v="84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s v="technology/wearables"/>
    <n v="64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s v="photography/photography books"/>
    <n v="82"/>
    <x v="7"/>
    <x v="14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s v="film &amp; video/documentary"/>
    <n v="93"/>
    <x v="4"/>
    <x v="4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s v="technology/web"/>
    <n v="102"/>
    <x v="2"/>
    <x v="2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s v="technology/web"/>
    <n v="106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s v="food/food trucks"/>
    <n v="102"/>
    <x v="0"/>
    <x v="0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s v="film &amp; video/drama"/>
    <n v="63"/>
    <x v="4"/>
    <x v="6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s v="music/indie rock"/>
    <n v="29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s v="music/electric music"/>
    <n v="78"/>
    <x v="1"/>
    <x v="5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s v="games/video games"/>
    <n v="81"/>
    <x v="6"/>
    <x v="1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s v="music/indie rock"/>
    <n v="76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s v="publishing/fiction"/>
    <n v="73"/>
    <x v="5"/>
    <x v="13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s v="food/food trucks"/>
    <n v="54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s v="film &amp; video/shorts"/>
    <n v="33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s v="food/food trucks"/>
    <n v="79"/>
    <x v="0"/>
    <x v="0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s v="theater/plays"/>
    <n v="41"/>
    <x v="3"/>
    <x v="3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s v="technology/wearables"/>
    <n v="77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s v="theater/plays"/>
    <n v="57"/>
    <x v="3"/>
    <x v="3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s v="theater/plays"/>
    <n v="77"/>
    <x v="3"/>
    <x v="3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s v="film &amp; video/television"/>
    <n v="25"/>
    <x v="4"/>
    <x v="19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s v="film &amp; video/shorts"/>
    <n v="97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s v="theater/plays"/>
    <n v="46"/>
    <x v="3"/>
    <x v="3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s v="photography/photography books"/>
    <n v="88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s v="food/food trucks"/>
    <n v="26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s v="theater/plays"/>
    <n v="103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s v="film &amp; video/drama"/>
    <n v="73"/>
    <x v="4"/>
    <x v="6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s v="theater/plays"/>
    <n v="57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s v="theater/plays"/>
    <n v="84"/>
    <x v="3"/>
    <x v="3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s v="film &amp; video/science fiction"/>
    <n v="99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s v="photography/photography books"/>
    <n v="42"/>
    <x v="7"/>
    <x v="14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s v="photography/photography books"/>
    <n v="32"/>
    <x v="7"/>
    <x v="14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s v="music/rock"/>
    <n v="82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s v="photography/photography books"/>
    <n v="37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s v="food/food trucks"/>
    <n v="103"/>
    <x v="0"/>
    <x v="0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s v="music/metal"/>
    <n v="84"/>
    <x v="1"/>
    <x v="16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s v="publishing/nonfiction"/>
    <n v="103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s v="music/electric music"/>
    <n v="80"/>
    <x v="1"/>
    <x v="5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s v="theater/plays"/>
    <n v="70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s v="film &amp; video/shorts"/>
    <n v="42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s v="theater/plays"/>
    <n v="58"/>
    <x v="3"/>
    <x v="3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s v="theater/plays"/>
    <n v="41"/>
    <x v="3"/>
    <x v="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s v="music/indie rock"/>
    <n v="70"/>
    <x v="1"/>
    <x v="7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s v="theater/plays"/>
    <n v="74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s v="theater/plays"/>
    <n v="42"/>
    <x v="3"/>
    <x v="3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s v="music/electric music"/>
    <n v="78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s v="music/indie rock"/>
    <n v="106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s v="film &amp; video/documentary"/>
    <n v="47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s v="publishing/translations"/>
    <n v="76"/>
    <x v="5"/>
    <x v="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s v="film &amp; video/documentary"/>
    <n v="54"/>
    <x v="4"/>
    <x v="4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s v="film &amp; video/television"/>
    <n v="57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s v="theater/plays"/>
    <n v="104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s v="food/food trucks"/>
    <n v="105"/>
    <x v="0"/>
    <x v="0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s v="theater/plays"/>
    <n v="90"/>
    <x v="3"/>
    <x v="3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s v="film &amp; video/documentary"/>
    <n v="77"/>
    <x v="4"/>
    <x v="4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s v="music/jazz"/>
    <n v="103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s v="music/rock"/>
    <n v="55"/>
    <x v="1"/>
    <x v="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s v="technology/web"/>
    <n v="32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s v="publishing/nonfiction"/>
    <n v="51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s v="publishing/radio &amp; podcasts"/>
    <n v="50"/>
    <x v="5"/>
    <x v="1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s v="theater/plays"/>
    <n v="55"/>
    <x v="3"/>
    <x v="3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s v="film &amp; video/documentary"/>
    <n v="47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s v="theater/plays"/>
    <n v="45"/>
    <x v="3"/>
    <x v="3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s v="games/video games"/>
    <n v="31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s v="theater/plays"/>
    <n v="108"/>
    <x v="3"/>
    <x v="3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s v="theater/plays"/>
    <n v="102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s v="technology/web"/>
    <n v="25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n v="80"/>
    <x v="4"/>
    <x v="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s v="film &amp; video/drama"/>
    <n v="68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s v="theater/plays"/>
    <n v="26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s v="film &amp; video/television"/>
    <n v="105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s v="photography/photography books"/>
    <n v="26"/>
    <x v="7"/>
    <x v="14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s v="film &amp; video/shorts"/>
    <n v="78"/>
    <x v="4"/>
    <x v="12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s v="publishing/radio &amp; podcasts"/>
    <n v="58"/>
    <x v="5"/>
    <x v="15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s v="theater/plays"/>
    <n v="93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s v="film &amp; video/animation"/>
    <n v="38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s v="technology/web"/>
    <n v="32"/>
    <x v="2"/>
    <x v="2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s v="theater/plays"/>
    <n v="101"/>
    <x v="3"/>
    <x v="3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s v="theater/plays"/>
    <n v="84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s v="theater/plays"/>
    <n v="103"/>
    <x v="3"/>
    <x v="3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s v="food/food trucks"/>
    <n v="105"/>
    <x v="0"/>
    <x v="0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s v="theater/plays"/>
    <n v="89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s v="technology/web"/>
    <n v="52"/>
    <x v="2"/>
    <x v="2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s v="theater/plays"/>
    <n v="65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s v="theater/plays"/>
    <n v="46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s v="theater/plays"/>
    <n v="51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s v="music/rock"/>
    <n v="34"/>
    <x v="1"/>
    <x v="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s v="theater/plays"/>
    <n v="92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s v="theater/plays"/>
    <n v="107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s v="theater/plays"/>
    <n v="76"/>
    <x v="3"/>
    <x v="3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s v="theater/plays"/>
    <n v="80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s v="film &amp; video/documentary"/>
    <n v="87"/>
    <x v="4"/>
    <x v="4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s v="publishing/fiction"/>
    <n v="105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s v="games/video games"/>
    <n v="57"/>
    <x v="6"/>
    <x v="11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s v="technology/web"/>
    <n v="93"/>
    <x v="2"/>
    <x v="2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s v="theater/plays"/>
    <n v="72"/>
    <x v="3"/>
    <x v="3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s v="theater/plays"/>
    <n v="93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s v="food/food trucks"/>
    <n v="105"/>
    <x v="0"/>
    <x v="0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s v="photography/photography books"/>
    <n v="31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s v="photography/photography books"/>
    <n v="33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s v="theater/plays"/>
    <n v="84"/>
    <x v="3"/>
    <x v="3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s v="theater/plays"/>
    <n v="74"/>
    <x v="3"/>
    <x v="3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s v="film &amp; video/documentary"/>
    <n v="37"/>
    <x v="4"/>
    <x v="4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s v="technology/web"/>
    <n v="47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s v="music/rock"/>
    <n v="102"/>
    <x v="1"/>
    <x v="1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s v="film &amp; video/documentary"/>
    <n v="4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n v="94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s v="technology/web"/>
    <n v="101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n v="97"/>
    <x v="3"/>
    <x v="3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s v="film &amp; video/science fiction"/>
    <n v="43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s v="theater/plays"/>
    <n v="95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s v="film &amp; video/animation"/>
    <n v="72"/>
    <x v="4"/>
    <x v="10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s v="publishing/translations"/>
    <n v="51"/>
    <x v="5"/>
    <x v="18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s v="technology/web"/>
    <n v="85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s v="publishing/translations"/>
    <n v="44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s v="food/food trucks"/>
    <n v="40"/>
    <x v="0"/>
    <x v="0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s v="photography/photography books"/>
    <n v="44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s v="theater/plays"/>
    <n v="85"/>
    <x v="3"/>
    <x v="3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s v="music/rock"/>
    <n v="41"/>
    <x v="1"/>
    <x v="1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s v="theater/plays"/>
    <n v="55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s v="music/world music"/>
    <n v="77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s v="food/food trucks"/>
    <n v="71"/>
    <x v="0"/>
    <x v="0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s v="theater/plays"/>
    <n v="92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s v="theater/plays"/>
    <n v="97"/>
    <x v="3"/>
    <x v="3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s v="film &amp; video/television"/>
    <n v="59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s v="technology/web"/>
    <n v="58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s v="theater/plays"/>
    <n v="104"/>
    <x v="3"/>
    <x v="3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s v="music/indie rock"/>
    <n v="93"/>
    <x v="1"/>
    <x v="7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s v="theater/plays"/>
    <n v="62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s v="theater/plays"/>
    <n v="92"/>
    <x v="3"/>
    <x v="3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s v="food/food trucks"/>
    <n v="77"/>
    <x v="0"/>
    <x v="0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s v="games/video games"/>
    <n v="94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s v="theater/plays"/>
    <n v="85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s v="publishing/nonfiction"/>
    <n v="106"/>
    <x v="5"/>
    <x v="9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s v="technology/web"/>
    <n v="37"/>
    <x v="2"/>
    <x v="2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s v="film &amp; video/documentary"/>
    <n v="82"/>
    <x v="4"/>
    <x v="4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s v="film &amp; video/documentary"/>
    <n v="81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s v="theater/plays"/>
    <n v="26"/>
    <x v="3"/>
    <x v="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s v="music/rock"/>
    <n v="26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s v="music/rock"/>
    <n v="34"/>
    <x v="1"/>
    <x v="1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s v="film &amp; video/documentary"/>
    <n v="28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s v="publishing/radio &amp; podcasts"/>
    <n v="77"/>
    <x v="5"/>
    <x v="1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s v="publishing/translations"/>
    <n v="53"/>
    <x v="5"/>
    <x v="18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s v="film &amp; video/drama"/>
    <n v="107"/>
    <x v="4"/>
    <x v="6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s v="music/rock"/>
    <n v="46"/>
    <x v="1"/>
    <x v="1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s v="film &amp; video/drama"/>
    <n v="100"/>
    <x v="4"/>
    <x v="6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s v="photography/photography books"/>
    <n v="101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s v="publishing/translations"/>
    <n v="88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s v="food/food trucks"/>
    <n v="75"/>
    <x v="0"/>
    <x v="0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s v="theater/plays"/>
    <n v="43"/>
    <x v="3"/>
    <x v="3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s v="theater/plays"/>
    <n v="33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s v="music/indie rock"/>
    <n v="101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s v="food/food trucks"/>
    <n v="5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41BA3-C8AD-4282-B2EC-864D75D76F8F}" name="PivotTable2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B8251-AFE3-4EBB-B538-C6DD4BD4823E}" name="PivotTable2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id" fld="0" subtotal="count" baseField="16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0DA6A-86D8-4B57-B4F1-A0B1203FE91C}" name="PivotTable3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id" fld="0" subtotal="count" baseField="20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2" customWidth="1"/>
    <col min="6" max="6" width="14.5" bestFit="1" customWidth="1"/>
    <col min="8" max="8" width="13" bestFit="1" customWidth="1"/>
    <col min="11" max="12" width="11.1640625" bestFit="1" customWidth="1"/>
    <col min="15" max="15" width="28" bestFit="1" customWidth="1"/>
    <col min="18" max="18" width="16.9140625" bestFit="1" customWidth="1"/>
    <col min="19" max="20" width="16.9140625" customWidth="1"/>
  </cols>
  <sheetData>
    <row r="1" spans="1:20" s="1" customFormat="1" ht="36" customHeight="1" x14ac:dyDescent="0.3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2" t="s">
        <v>13</v>
      </c>
      <c r="D2">
        <v>100</v>
      </c>
      <c r="E2">
        <v>0</v>
      </c>
      <c r="F2" s="9">
        <f t="shared" ref="F2:F65" si="0">(E2/D2)*100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f t="shared" ref="P2:P65" si="1">ROUND(IFERROR(E2/H2,0),0)</f>
        <v>0</v>
      </c>
      <c r="Q2" t="str">
        <f t="shared" ref="Q2:Q65" si="2">_xlfn.TEXTBEFORE(O2,"/")</f>
        <v>food</v>
      </c>
      <c r="R2" t="str">
        <f t="shared" ref="R2:R65" si="3">_xlfn.TEXTAFTER(O2,"/")</f>
        <v>food trucks</v>
      </c>
      <c r="S2" s="4">
        <f>(((K2/60)/60)/24)+DATE(1970,1,1)</f>
        <v>42336.25</v>
      </c>
      <c r="T2" s="4">
        <f>(((L2/60)/60)/24)+DATE(1970,1,1)</f>
        <v>42353.25</v>
      </c>
    </row>
    <row r="3" spans="1:20" x14ac:dyDescent="0.35">
      <c r="A3">
        <v>1</v>
      </c>
      <c r="B3" t="s">
        <v>18</v>
      </c>
      <c r="C3" s="2" t="s">
        <v>19</v>
      </c>
      <c r="D3">
        <v>1400</v>
      </c>
      <c r="E3">
        <v>14560</v>
      </c>
      <c r="F3" s="9">
        <f t="shared" si="0"/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 t="shared" si="1"/>
        <v>92</v>
      </c>
      <c r="Q3" t="str">
        <f t="shared" si="2"/>
        <v>music</v>
      </c>
      <c r="R3" t="str">
        <f t="shared" si="3"/>
        <v>rock</v>
      </c>
      <c r="S3" s="4">
        <f t="shared" ref="S3:S66" si="4">(((K3/60)/60)/24)+DATE(1970,1,1)</f>
        <v>41870.208333333336</v>
      </c>
      <c r="T3" s="4">
        <f t="shared" ref="T3:T66" si="5">(((L3/60)/60)/24)+DATE(1970,1,1)</f>
        <v>41872.208333333336</v>
      </c>
    </row>
    <row r="4" spans="1:20" ht="31" x14ac:dyDescent="0.35">
      <c r="A4">
        <v>2</v>
      </c>
      <c r="B4" t="s">
        <v>24</v>
      </c>
      <c r="C4" s="2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 t="shared" si="1"/>
        <v>100</v>
      </c>
      <c r="Q4" t="str">
        <f t="shared" si="2"/>
        <v>technology</v>
      </c>
      <c r="R4" t="str">
        <f t="shared" si="3"/>
        <v>web</v>
      </c>
      <c r="S4" s="4">
        <f t="shared" si="4"/>
        <v>41595.25</v>
      </c>
      <c r="T4" s="4">
        <f t="shared" si="5"/>
        <v>41597.25</v>
      </c>
    </row>
    <row r="5" spans="1:20" ht="31" x14ac:dyDescent="0.35">
      <c r="A5">
        <v>3</v>
      </c>
      <c r="B5" t="s">
        <v>29</v>
      </c>
      <c r="C5" s="2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si="1"/>
        <v>103</v>
      </c>
      <c r="Q5" t="str">
        <f t="shared" si="2"/>
        <v>music</v>
      </c>
      <c r="R5" t="str">
        <f t="shared" si="3"/>
        <v>rock</v>
      </c>
      <c r="S5" s="4">
        <f t="shared" si="4"/>
        <v>43688.208333333328</v>
      </c>
      <c r="T5" s="4">
        <f t="shared" si="5"/>
        <v>43728.208333333328</v>
      </c>
    </row>
    <row r="6" spans="1:20" x14ac:dyDescent="0.35">
      <c r="A6">
        <v>4</v>
      </c>
      <c r="B6" t="s">
        <v>31</v>
      </c>
      <c r="C6" s="2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1"/>
        <v>99</v>
      </c>
      <c r="Q6" t="str">
        <f t="shared" si="2"/>
        <v>theater</v>
      </c>
      <c r="R6" t="str">
        <f t="shared" si="3"/>
        <v>plays</v>
      </c>
      <c r="S6" s="4">
        <f t="shared" si="4"/>
        <v>43485.25</v>
      </c>
      <c r="T6" s="4">
        <f t="shared" si="5"/>
        <v>43489.25</v>
      </c>
    </row>
    <row r="7" spans="1:20" x14ac:dyDescent="0.35">
      <c r="A7">
        <v>5</v>
      </c>
      <c r="B7" t="s">
        <v>34</v>
      </c>
      <c r="C7" s="2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1"/>
        <v>76</v>
      </c>
      <c r="Q7" t="str">
        <f t="shared" si="2"/>
        <v>theater</v>
      </c>
      <c r="R7" t="str">
        <f t="shared" si="3"/>
        <v>plays</v>
      </c>
      <c r="S7" s="4">
        <f t="shared" si="4"/>
        <v>41149.208333333336</v>
      </c>
      <c r="T7" s="4">
        <f t="shared" si="5"/>
        <v>41160.208333333336</v>
      </c>
    </row>
    <row r="8" spans="1:20" x14ac:dyDescent="0.35">
      <c r="A8">
        <v>6</v>
      </c>
      <c r="B8" t="s">
        <v>38</v>
      </c>
      <c r="C8" s="2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1"/>
        <v>61</v>
      </c>
      <c r="Q8" t="str">
        <f t="shared" si="2"/>
        <v>film &amp; video</v>
      </c>
      <c r="R8" t="str">
        <f t="shared" si="3"/>
        <v>documentary</v>
      </c>
      <c r="S8" s="4">
        <f t="shared" si="4"/>
        <v>42991.208333333328</v>
      </c>
      <c r="T8" s="4">
        <f t="shared" si="5"/>
        <v>42992.208333333328</v>
      </c>
    </row>
    <row r="9" spans="1:20" x14ac:dyDescent="0.35">
      <c r="A9">
        <v>7</v>
      </c>
      <c r="B9" t="s">
        <v>43</v>
      </c>
      <c r="C9" s="2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1"/>
        <v>65</v>
      </c>
      <c r="Q9" t="str">
        <f t="shared" si="2"/>
        <v>theater</v>
      </c>
      <c r="R9" t="str">
        <f t="shared" si="3"/>
        <v>plays</v>
      </c>
      <c r="S9" s="4">
        <f t="shared" si="4"/>
        <v>42229.208333333328</v>
      </c>
      <c r="T9" s="4">
        <f t="shared" si="5"/>
        <v>42231.208333333328</v>
      </c>
    </row>
    <row r="10" spans="1:20" x14ac:dyDescent="0.3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1"/>
        <v>31</v>
      </c>
      <c r="Q10" t="str">
        <f t="shared" si="2"/>
        <v>theater</v>
      </c>
      <c r="R10" t="str">
        <f t="shared" si="3"/>
        <v>plays</v>
      </c>
      <c r="S10" s="4">
        <f t="shared" si="4"/>
        <v>40399.208333333336</v>
      </c>
      <c r="T10" s="4">
        <f t="shared" si="5"/>
        <v>40401.208333333336</v>
      </c>
    </row>
    <row r="11" spans="1:20" x14ac:dyDescent="0.3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1"/>
        <v>73</v>
      </c>
      <c r="Q11" t="str">
        <f t="shared" si="2"/>
        <v>music</v>
      </c>
      <c r="R11" t="str">
        <f t="shared" si="3"/>
        <v>electric music</v>
      </c>
      <c r="S11" s="4">
        <f t="shared" si="4"/>
        <v>41536.208333333336</v>
      </c>
      <c r="T11" s="4">
        <f t="shared" si="5"/>
        <v>41585.25</v>
      </c>
    </row>
    <row r="12" spans="1:20" x14ac:dyDescent="0.3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1"/>
        <v>63</v>
      </c>
      <c r="Q12" t="str">
        <f t="shared" si="2"/>
        <v>film &amp; video</v>
      </c>
      <c r="R12" t="str">
        <f t="shared" si="3"/>
        <v>drama</v>
      </c>
      <c r="S12" s="4">
        <f t="shared" si="4"/>
        <v>40404.208333333336</v>
      </c>
      <c r="T12" s="4">
        <f t="shared" si="5"/>
        <v>40452.208333333336</v>
      </c>
    </row>
    <row r="13" spans="1:20" ht="31" x14ac:dyDescent="0.3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1"/>
        <v>112</v>
      </c>
      <c r="Q13" t="str">
        <f t="shared" si="2"/>
        <v>theater</v>
      </c>
      <c r="R13" t="str">
        <f t="shared" si="3"/>
        <v>plays</v>
      </c>
      <c r="S13" s="4">
        <f t="shared" si="4"/>
        <v>40442.208333333336</v>
      </c>
      <c r="T13" s="4">
        <f t="shared" si="5"/>
        <v>40448.208333333336</v>
      </c>
    </row>
    <row r="14" spans="1:20" x14ac:dyDescent="0.3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1"/>
        <v>102</v>
      </c>
      <c r="Q14" t="str">
        <f t="shared" si="2"/>
        <v>film &amp; video</v>
      </c>
      <c r="R14" t="str">
        <f t="shared" si="3"/>
        <v>drama</v>
      </c>
      <c r="S14" s="4">
        <f t="shared" si="4"/>
        <v>43760.208333333328</v>
      </c>
      <c r="T14" s="4">
        <f t="shared" si="5"/>
        <v>43768.208333333328</v>
      </c>
    </row>
    <row r="15" spans="1:20" ht="31" x14ac:dyDescent="0.3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1"/>
        <v>105</v>
      </c>
      <c r="Q15" t="str">
        <f t="shared" si="2"/>
        <v>music</v>
      </c>
      <c r="R15" t="str">
        <f t="shared" si="3"/>
        <v>indie rock</v>
      </c>
      <c r="S15" s="4">
        <f t="shared" si="4"/>
        <v>42532.208333333328</v>
      </c>
      <c r="T15" s="4">
        <f t="shared" si="5"/>
        <v>42544.208333333328</v>
      </c>
    </row>
    <row r="16" spans="1:20" x14ac:dyDescent="0.3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1"/>
        <v>94</v>
      </c>
      <c r="Q16" t="str">
        <f t="shared" si="2"/>
        <v>music</v>
      </c>
      <c r="R16" t="str">
        <f t="shared" si="3"/>
        <v>indie rock</v>
      </c>
      <c r="S16" s="4">
        <f t="shared" si="4"/>
        <v>40974.25</v>
      </c>
      <c r="T16" s="4">
        <f t="shared" si="5"/>
        <v>41001.208333333336</v>
      </c>
    </row>
    <row r="17" spans="1:20" x14ac:dyDescent="0.3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1"/>
        <v>85</v>
      </c>
      <c r="Q17" t="str">
        <f t="shared" si="2"/>
        <v>technology</v>
      </c>
      <c r="R17" t="str">
        <f t="shared" si="3"/>
        <v>wearables</v>
      </c>
      <c r="S17" s="4">
        <f t="shared" si="4"/>
        <v>43809.25</v>
      </c>
      <c r="T17" s="4">
        <f t="shared" si="5"/>
        <v>43813.25</v>
      </c>
    </row>
    <row r="18" spans="1:20" x14ac:dyDescent="0.3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1"/>
        <v>110</v>
      </c>
      <c r="Q18" t="str">
        <f t="shared" si="2"/>
        <v>publishing</v>
      </c>
      <c r="R18" t="str">
        <f t="shared" si="3"/>
        <v>nonfiction</v>
      </c>
      <c r="S18" s="4">
        <f t="shared" si="4"/>
        <v>41661.25</v>
      </c>
      <c r="T18" s="4">
        <f t="shared" si="5"/>
        <v>41683.25</v>
      </c>
    </row>
    <row r="19" spans="1:20" x14ac:dyDescent="0.3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1"/>
        <v>108</v>
      </c>
      <c r="Q19" t="str">
        <f t="shared" si="2"/>
        <v>film &amp; video</v>
      </c>
      <c r="R19" t="str">
        <f t="shared" si="3"/>
        <v>animation</v>
      </c>
      <c r="S19" s="4">
        <f t="shared" si="4"/>
        <v>40555.25</v>
      </c>
      <c r="T19" s="4">
        <f t="shared" si="5"/>
        <v>40556.25</v>
      </c>
    </row>
    <row r="20" spans="1:20" x14ac:dyDescent="0.3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1"/>
        <v>45</v>
      </c>
      <c r="Q20" t="str">
        <f t="shared" si="2"/>
        <v>theater</v>
      </c>
      <c r="R20" t="str">
        <f t="shared" si="3"/>
        <v>plays</v>
      </c>
      <c r="S20" s="4">
        <f t="shared" si="4"/>
        <v>43351.208333333328</v>
      </c>
      <c r="T20" s="4">
        <f t="shared" si="5"/>
        <v>43359.208333333328</v>
      </c>
    </row>
    <row r="21" spans="1:20" x14ac:dyDescent="0.3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1"/>
        <v>45</v>
      </c>
      <c r="Q21" t="str">
        <f t="shared" si="2"/>
        <v>theater</v>
      </c>
      <c r="R21" t="str">
        <f t="shared" si="3"/>
        <v>plays</v>
      </c>
      <c r="S21" s="4">
        <f t="shared" si="4"/>
        <v>43528.25</v>
      </c>
      <c r="T21" s="4">
        <f t="shared" si="5"/>
        <v>43549.208333333328</v>
      </c>
    </row>
    <row r="22" spans="1:20" x14ac:dyDescent="0.3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1"/>
        <v>106</v>
      </c>
      <c r="Q22" t="str">
        <f t="shared" si="2"/>
        <v>film &amp; video</v>
      </c>
      <c r="R22" t="str">
        <f t="shared" si="3"/>
        <v>drama</v>
      </c>
      <c r="S22" s="4">
        <f t="shared" si="4"/>
        <v>41848.208333333336</v>
      </c>
      <c r="T22" s="4">
        <f t="shared" si="5"/>
        <v>41848.208333333336</v>
      </c>
    </row>
    <row r="23" spans="1:20" x14ac:dyDescent="0.3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1"/>
        <v>69</v>
      </c>
      <c r="Q23" t="str">
        <f t="shared" si="2"/>
        <v>theater</v>
      </c>
      <c r="R23" t="str">
        <f t="shared" si="3"/>
        <v>plays</v>
      </c>
      <c r="S23" s="4">
        <f t="shared" si="4"/>
        <v>40770.208333333336</v>
      </c>
      <c r="T23" s="4">
        <f t="shared" si="5"/>
        <v>40804.208333333336</v>
      </c>
    </row>
    <row r="24" spans="1:20" x14ac:dyDescent="0.3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1"/>
        <v>85</v>
      </c>
      <c r="Q24" t="str">
        <f t="shared" si="2"/>
        <v>theater</v>
      </c>
      <c r="R24" t="str">
        <f t="shared" si="3"/>
        <v>plays</v>
      </c>
      <c r="S24" s="4">
        <f t="shared" si="4"/>
        <v>43193.208333333328</v>
      </c>
      <c r="T24" s="4">
        <f t="shared" si="5"/>
        <v>43208.208333333328</v>
      </c>
    </row>
    <row r="25" spans="1:20" x14ac:dyDescent="0.3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1"/>
        <v>105</v>
      </c>
      <c r="Q25" t="str">
        <f t="shared" si="2"/>
        <v>film &amp; video</v>
      </c>
      <c r="R25" t="str">
        <f t="shared" si="3"/>
        <v>documentary</v>
      </c>
      <c r="S25" s="4">
        <f t="shared" si="4"/>
        <v>43510.25</v>
      </c>
      <c r="T25" s="4">
        <f t="shared" si="5"/>
        <v>43563.208333333328</v>
      </c>
    </row>
    <row r="26" spans="1:20" x14ac:dyDescent="0.3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1"/>
        <v>39</v>
      </c>
      <c r="Q26" t="str">
        <f t="shared" si="2"/>
        <v>technology</v>
      </c>
      <c r="R26" t="str">
        <f t="shared" si="3"/>
        <v>wearables</v>
      </c>
      <c r="S26" s="4">
        <f t="shared" si="4"/>
        <v>41811.208333333336</v>
      </c>
      <c r="T26" s="4">
        <f t="shared" si="5"/>
        <v>41813.208333333336</v>
      </c>
    </row>
    <row r="27" spans="1:20" x14ac:dyDescent="0.3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1"/>
        <v>73</v>
      </c>
      <c r="Q27" t="str">
        <f t="shared" si="2"/>
        <v>games</v>
      </c>
      <c r="R27" t="str">
        <f t="shared" si="3"/>
        <v>video games</v>
      </c>
      <c r="S27" s="4">
        <f t="shared" si="4"/>
        <v>40681.208333333336</v>
      </c>
      <c r="T27" s="4">
        <f t="shared" si="5"/>
        <v>40701.208333333336</v>
      </c>
    </row>
    <row r="28" spans="1:20" x14ac:dyDescent="0.3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1"/>
        <v>35</v>
      </c>
      <c r="Q28" t="str">
        <f t="shared" si="2"/>
        <v>theater</v>
      </c>
      <c r="R28" t="str">
        <f t="shared" si="3"/>
        <v>plays</v>
      </c>
      <c r="S28" s="4">
        <f t="shared" si="4"/>
        <v>43312.208333333328</v>
      </c>
      <c r="T28" s="4">
        <f t="shared" si="5"/>
        <v>43339.208333333328</v>
      </c>
    </row>
    <row r="29" spans="1:20" x14ac:dyDescent="0.3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1"/>
        <v>107</v>
      </c>
      <c r="Q29" t="str">
        <f t="shared" si="2"/>
        <v>music</v>
      </c>
      <c r="R29" t="str">
        <f t="shared" si="3"/>
        <v>rock</v>
      </c>
      <c r="S29" s="4">
        <f t="shared" si="4"/>
        <v>42280.208333333328</v>
      </c>
      <c r="T29" s="4">
        <f t="shared" si="5"/>
        <v>42288.208333333328</v>
      </c>
    </row>
    <row r="30" spans="1:20" x14ac:dyDescent="0.3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1"/>
        <v>62</v>
      </c>
      <c r="Q30" t="str">
        <f t="shared" si="2"/>
        <v>theater</v>
      </c>
      <c r="R30" t="str">
        <f t="shared" si="3"/>
        <v>plays</v>
      </c>
      <c r="S30" s="4">
        <f t="shared" si="4"/>
        <v>40218.25</v>
      </c>
      <c r="T30" s="4">
        <f t="shared" si="5"/>
        <v>40241.25</v>
      </c>
    </row>
    <row r="31" spans="1:20" x14ac:dyDescent="0.3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1"/>
        <v>94</v>
      </c>
      <c r="Q31" t="str">
        <f t="shared" si="2"/>
        <v>film &amp; video</v>
      </c>
      <c r="R31" t="str">
        <f t="shared" si="3"/>
        <v>shorts</v>
      </c>
      <c r="S31" s="4">
        <f t="shared" si="4"/>
        <v>43301.208333333328</v>
      </c>
      <c r="T31" s="4">
        <f t="shared" si="5"/>
        <v>43341.208333333328</v>
      </c>
    </row>
    <row r="32" spans="1:20" x14ac:dyDescent="0.3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1"/>
        <v>112</v>
      </c>
      <c r="Q32" t="str">
        <f t="shared" si="2"/>
        <v>film &amp; video</v>
      </c>
      <c r="R32" t="str">
        <f t="shared" si="3"/>
        <v>animation</v>
      </c>
      <c r="S32" s="4">
        <f t="shared" si="4"/>
        <v>43609.208333333328</v>
      </c>
      <c r="T32" s="4">
        <f t="shared" si="5"/>
        <v>43614.208333333328</v>
      </c>
    </row>
    <row r="33" spans="1:20" x14ac:dyDescent="0.3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1"/>
        <v>48</v>
      </c>
      <c r="Q33" t="str">
        <f t="shared" si="2"/>
        <v>games</v>
      </c>
      <c r="R33" t="str">
        <f t="shared" si="3"/>
        <v>video games</v>
      </c>
      <c r="S33" s="4">
        <f t="shared" si="4"/>
        <v>42374.25</v>
      </c>
      <c r="T33" s="4">
        <f t="shared" si="5"/>
        <v>42402.25</v>
      </c>
    </row>
    <row r="34" spans="1:20" x14ac:dyDescent="0.3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1"/>
        <v>38</v>
      </c>
      <c r="Q34" t="str">
        <f t="shared" si="2"/>
        <v>film &amp; video</v>
      </c>
      <c r="R34" t="str">
        <f t="shared" si="3"/>
        <v>documentary</v>
      </c>
      <c r="S34" s="4">
        <f t="shared" si="4"/>
        <v>43110.25</v>
      </c>
      <c r="T34" s="4">
        <f t="shared" si="5"/>
        <v>43137.25</v>
      </c>
    </row>
    <row r="35" spans="1:20" x14ac:dyDescent="0.3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1"/>
        <v>35</v>
      </c>
      <c r="Q35" t="str">
        <f t="shared" si="2"/>
        <v>theater</v>
      </c>
      <c r="R35" t="str">
        <f t="shared" si="3"/>
        <v>plays</v>
      </c>
      <c r="S35" s="4">
        <f t="shared" si="4"/>
        <v>41917.208333333336</v>
      </c>
      <c r="T35" s="4">
        <f t="shared" si="5"/>
        <v>41954.25</v>
      </c>
    </row>
    <row r="36" spans="1:20" ht="31" x14ac:dyDescent="0.3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4">
        <f t="shared" si="4"/>
        <v>42817.208333333328</v>
      </c>
      <c r="T36" s="4">
        <f t="shared" si="5"/>
        <v>42822.208333333328</v>
      </c>
    </row>
    <row r="37" spans="1:20" x14ac:dyDescent="0.3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1"/>
        <v>96</v>
      </c>
      <c r="Q37" t="str">
        <f t="shared" si="2"/>
        <v>film &amp; video</v>
      </c>
      <c r="R37" t="str">
        <f t="shared" si="3"/>
        <v>drama</v>
      </c>
      <c r="S37" s="4">
        <f t="shared" si="4"/>
        <v>43484.25</v>
      </c>
      <c r="T37" s="4">
        <f t="shared" si="5"/>
        <v>43526.25</v>
      </c>
    </row>
    <row r="38" spans="1:20" x14ac:dyDescent="0.3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1"/>
        <v>69</v>
      </c>
      <c r="Q38" t="str">
        <f t="shared" si="2"/>
        <v>theater</v>
      </c>
      <c r="R38" t="str">
        <f t="shared" si="3"/>
        <v>plays</v>
      </c>
      <c r="S38" s="4">
        <f t="shared" si="4"/>
        <v>40600.25</v>
      </c>
      <c r="T38" s="4">
        <f t="shared" si="5"/>
        <v>40625.208333333336</v>
      </c>
    </row>
    <row r="39" spans="1:20" ht="31" x14ac:dyDescent="0.3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1"/>
        <v>106</v>
      </c>
      <c r="Q39" t="str">
        <f t="shared" si="2"/>
        <v>publishing</v>
      </c>
      <c r="R39" t="str">
        <f t="shared" si="3"/>
        <v>fiction</v>
      </c>
      <c r="S39" s="4">
        <f t="shared" si="4"/>
        <v>43744.208333333328</v>
      </c>
      <c r="T39" s="4">
        <f t="shared" si="5"/>
        <v>43777.25</v>
      </c>
    </row>
    <row r="40" spans="1:20" x14ac:dyDescent="0.3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1"/>
        <v>75</v>
      </c>
      <c r="Q40" t="str">
        <f t="shared" si="2"/>
        <v>photography</v>
      </c>
      <c r="R40" t="str">
        <f t="shared" si="3"/>
        <v>photography books</v>
      </c>
      <c r="S40" s="4">
        <f t="shared" si="4"/>
        <v>40469.208333333336</v>
      </c>
      <c r="T40" s="4">
        <f t="shared" si="5"/>
        <v>40474.208333333336</v>
      </c>
    </row>
    <row r="41" spans="1:20" x14ac:dyDescent="0.3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1"/>
        <v>57</v>
      </c>
      <c r="Q41" t="str">
        <f t="shared" si="2"/>
        <v>theater</v>
      </c>
      <c r="R41" t="str">
        <f t="shared" si="3"/>
        <v>plays</v>
      </c>
      <c r="S41" s="4">
        <f t="shared" si="4"/>
        <v>41330.25</v>
      </c>
      <c r="T41" s="4">
        <f t="shared" si="5"/>
        <v>41344.208333333336</v>
      </c>
    </row>
    <row r="42" spans="1:20" x14ac:dyDescent="0.3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1"/>
        <v>75</v>
      </c>
      <c r="Q42" t="str">
        <f t="shared" si="2"/>
        <v>technology</v>
      </c>
      <c r="R42" t="str">
        <f t="shared" si="3"/>
        <v>wearables</v>
      </c>
      <c r="S42" s="4">
        <f t="shared" si="4"/>
        <v>40334.208333333336</v>
      </c>
      <c r="T42" s="4">
        <f t="shared" si="5"/>
        <v>40353.208333333336</v>
      </c>
    </row>
    <row r="43" spans="1:20" x14ac:dyDescent="0.3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1"/>
        <v>107</v>
      </c>
      <c r="Q43" t="str">
        <f t="shared" si="2"/>
        <v>music</v>
      </c>
      <c r="R43" t="str">
        <f t="shared" si="3"/>
        <v>rock</v>
      </c>
      <c r="S43" s="4">
        <f t="shared" si="4"/>
        <v>41156.208333333336</v>
      </c>
      <c r="T43" s="4">
        <f t="shared" si="5"/>
        <v>41182.208333333336</v>
      </c>
    </row>
    <row r="44" spans="1:20" x14ac:dyDescent="0.3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1"/>
        <v>36</v>
      </c>
      <c r="Q44" t="str">
        <f t="shared" si="2"/>
        <v>food</v>
      </c>
      <c r="R44" t="str">
        <f t="shared" si="3"/>
        <v>food trucks</v>
      </c>
      <c r="S44" s="4">
        <f t="shared" si="4"/>
        <v>40728.208333333336</v>
      </c>
      <c r="T44" s="4">
        <f t="shared" si="5"/>
        <v>40737.208333333336</v>
      </c>
    </row>
    <row r="45" spans="1:20" x14ac:dyDescent="0.3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1"/>
        <v>27</v>
      </c>
      <c r="Q45" t="str">
        <f t="shared" si="2"/>
        <v>publishing</v>
      </c>
      <c r="R45" t="str">
        <f t="shared" si="3"/>
        <v>radio &amp; podcasts</v>
      </c>
      <c r="S45" s="4">
        <f t="shared" si="4"/>
        <v>41844.208333333336</v>
      </c>
      <c r="T45" s="4">
        <f t="shared" si="5"/>
        <v>41860.208333333336</v>
      </c>
    </row>
    <row r="46" spans="1:20" x14ac:dyDescent="0.3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1"/>
        <v>108</v>
      </c>
      <c r="Q46" t="str">
        <f t="shared" si="2"/>
        <v>publishing</v>
      </c>
      <c r="R46" t="str">
        <f t="shared" si="3"/>
        <v>fiction</v>
      </c>
      <c r="S46" s="4">
        <f t="shared" si="4"/>
        <v>43541.208333333328</v>
      </c>
      <c r="T46" s="4">
        <f t="shared" si="5"/>
        <v>43542.208333333328</v>
      </c>
    </row>
    <row r="47" spans="1:20" ht="31" x14ac:dyDescent="0.3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1"/>
        <v>94</v>
      </c>
      <c r="Q47" t="str">
        <f t="shared" si="2"/>
        <v>theater</v>
      </c>
      <c r="R47" t="str">
        <f t="shared" si="3"/>
        <v>plays</v>
      </c>
      <c r="S47" s="4">
        <f t="shared" si="4"/>
        <v>42676.208333333328</v>
      </c>
      <c r="T47" s="4">
        <f t="shared" si="5"/>
        <v>42691.25</v>
      </c>
    </row>
    <row r="48" spans="1:20" x14ac:dyDescent="0.3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1"/>
        <v>46</v>
      </c>
      <c r="Q48" t="str">
        <f t="shared" si="2"/>
        <v>music</v>
      </c>
      <c r="R48" t="str">
        <f t="shared" si="3"/>
        <v>rock</v>
      </c>
      <c r="S48" s="4">
        <f t="shared" si="4"/>
        <v>40367.208333333336</v>
      </c>
      <c r="T48" s="4">
        <f t="shared" si="5"/>
        <v>40390.208333333336</v>
      </c>
    </row>
    <row r="49" spans="1:20" x14ac:dyDescent="0.3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1"/>
        <v>48</v>
      </c>
      <c r="Q49" t="str">
        <f t="shared" si="2"/>
        <v>theater</v>
      </c>
      <c r="R49" t="str">
        <f t="shared" si="3"/>
        <v>plays</v>
      </c>
      <c r="S49" s="4">
        <f t="shared" si="4"/>
        <v>41727.208333333336</v>
      </c>
      <c r="T49" s="4">
        <f t="shared" si="5"/>
        <v>41757.208333333336</v>
      </c>
    </row>
    <row r="50" spans="1:20" x14ac:dyDescent="0.3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1"/>
        <v>53</v>
      </c>
      <c r="Q50" t="str">
        <f t="shared" si="2"/>
        <v>theater</v>
      </c>
      <c r="R50" t="str">
        <f t="shared" si="3"/>
        <v>plays</v>
      </c>
      <c r="S50" s="4">
        <f t="shared" si="4"/>
        <v>42180.208333333328</v>
      </c>
      <c r="T50" s="4">
        <f t="shared" si="5"/>
        <v>42192.208333333328</v>
      </c>
    </row>
    <row r="51" spans="1:20" x14ac:dyDescent="0.3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1"/>
        <v>45</v>
      </c>
      <c r="Q51" t="str">
        <f t="shared" si="2"/>
        <v>music</v>
      </c>
      <c r="R51" t="str">
        <f t="shared" si="3"/>
        <v>rock</v>
      </c>
      <c r="S51" s="4">
        <f t="shared" si="4"/>
        <v>43758.208333333328</v>
      </c>
      <c r="T51" s="4">
        <f t="shared" si="5"/>
        <v>43803.25</v>
      </c>
    </row>
    <row r="52" spans="1:20" ht="31" x14ac:dyDescent="0.35">
      <c r="A52">
        <v>50</v>
      </c>
      <c r="B52" t="s">
        <v>146</v>
      </c>
      <c r="C52" s="2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4">
        <f t="shared" si="4"/>
        <v>41487.208333333336</v>
      </c>
      <c r="T52" s="4">
        <f t="shared" si="5"/>
        <v>41515.208333333336</v>
      </c>
    </row>
    <row r="53" spans="1:20" x14ac:dyDescent="0.3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1"/>
        <v>99</v>
      </c>
      <c r="Q53" t="str">
        <f t="shared" si="2"/>
        <v>technology</v>
      </c>
      <c r="R53" t="str">
        <f t="shared" si="3"/>
        <v>wearables</v>
      </c>
      <c r="S53" s="4">
        <f t="shared" si="4"/>
        <v>40995.208333333336</v>
      </c>
      <c r="T53" s="4">
        <f t="shared" si="5"/>
        <v>41011.208333333336</v>
      </c>
    </row>
    <row r="54" spans="1:20" x14ac:dyDescent="0.3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1"/>
        <v>33</v>
      </c>
      <c r="Q54" t="str">
        <f t="shared" si="2"/>
        <v>theater</v>
      </c>
      <c r="R54" t="str">
        <f t="shared" si="3"/>
        <v>plays</v>
      </c>
      <c r="S54" s="4">
        <f t="shared" si="4"/>
        <v>40436.208333333336</v>
      </c>
      <c r="T54" s="4">
        <f t="shared" si="5"/>
        <v>40440.208333333336</v>
      </c>
    </row>
    <row r="55" spans="1:20" x14ac:dyDescent="0.3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1"/>
        <v>59</v>
      </c>
      <c r="Q55" t="str">
        <f t="shared" si="2"/>
        <v>film &amp; video</v>
      </c>
      <c r="R55" t="str">
        <f t="shared" si="3"/>
        <v>drama</v>
      </c>
      <c r="S55" s="4">
        <f t="shared" si="4"/>
        <v>41779.208333333336</v>
      </c>
      <c r="T55" s="4">
        <f t="shared" si="5"/>
        <v>41818.208333333336</v>
      </c>
    </row>
    <row r="56" spans="1:20" ht="31" x14ac:dyDescent="0.3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1"/>
        <v>45</v>
      </c>
      <c r="Q56" t="str">
        <f t="shared" si="2"/>
        <v>technology</v>
      </c>
      <c r="R56" t="str">
        <f t="shared" si="3"/>
        <v>wearables</v>
      </c>
      <c r="S56" s="4">
        <f t="shared" si="4"/>
        <v>43170.25</v>
      </c>
      <c r="T56" s="4">
        <f t="shared" si="5"/>
        <v>43176.208333333328</v>
      </c>
    </row>
    <row r="57" spans="1:20" x14ac:dyDescent="0.3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1"/>
        <v>90</v>
      </c>
      <c r="Q57" t="str">
        <f t="shared" si="2"/>
        <v>music</v>
      </c>
      <c r="R57" t="str">
        <f t="shared" si="3"/>
        <v>jazz</v>
      </c>
      <c r="S57" s="4">
        <f t="shared" si="4"/>
        <v>43311.208333333328</v>
      </c>
      <c r="T57" s="4">
        <f t="shared" si="5"/>
        <v>43316.208333333328</v>
      </c>
    </row>
    <row r="58" spans="1:20" ht="31" x14ac:dyDescent="0.3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1"/>
        <v>70</v>
      </c>
      <c r="Q58" t="str">
        <f t="shared" si="2"/>
        <v>technology</v>
      </c>
      <c r="R58" t="str">
        <f t="shared" si="3"/>
        <v>wearables</v>
      </c>
      <c r="S58" s="4">
        <f t="shared" si="4"/>
        <v>42014.25</v>
      </c>
      <c r="T58" s="4">
        <f t="shared" si="5"/>
        <v>42021.25</v>
      </c>
    </row>
    <row r="59" spans="1:20" x14ac:dyDescent="0.3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1"/>
        <v>31</v>
      </c>
      <c r="Q59" t="str">
        <f t="shared" si="2"/>
        <v>games</v>
      </c>
      <c r="R59" t="str">
        <f t="shared" si="3"/>
        <v>video games</v>
      </c>
      <c r="S59" s="4">
        <f t="shared" si="4"/>
        <v>42979.208333333328</v>
      </c>
      <c r="T59" s="4">
        <f t="shared" si="5"/>
        <v>42991.208333333328</v>
      </c>
    </row>
    <row r="60" spans="1:20" x14ac:dyDescent="0.3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1"/>
        <v>29</v>
      </c>
      <c r="Q60" t="str">
        <f t="shared" si="2"/>
        <v>theater</v>
      </c>
      <c r="R60" t="str">
        <f t="shared" si="3"/>
        <v>plays</v>
      </c>
      <c r="S60" s="4">
        <f t="shared" si="4"/>
        <v>42268.208333333328</v>
      </c>
      <c r="T60" s="4">
        <f t="shared" si="5"/>
        <v>42281.208333333328</v>
      </c>
    </row>
    <row r="61" spans="1:20" x14ac:dyDescent="0.3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1"/>
        <v>30</v>
      </c>
      <c r="Q61" t="str">
        <f t="shared" si="2"/>
        <v>theater</v>
      </c>
      <c r="R61" t="str">
        <f t="shared" si="3"/>
        <v>plays</v>
      </c>
      <c r="S61" s="4">
        <f t="shared" si="4"/>
        <v>42898.208333333328</v>
      </c>
      <c r="T61" s="4">
        <f t="shared" si="5"/>
        <v>42913.208333333328</v>
      </c>
    </row>
    <row r="62" spans="1:20" x14ac:dyDescent="0.3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1"/>
        <v>85</v>
      </c>
      <c r="Q62" t="str">
        <f t="shared" si="2"/>
        <v>theater</v>
      </c>
      <c r="R62" t="str">
        <f t="shared" si="3"/>
        <v>plays</v>
      </c>
      <c r="S62" s="4">
        <f t="shared" si="4"/>
        <v>41107.208333333336</v>
      </c>
      <c r="T62" s="4">
        <f t="shared" si="5"/>
        <v>41110.208333333336</v>
      </c>
    </row>
    <row r="63" spans="1:20" ht="31" x14ac:dyDescent="0.3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1"/>
        <v>82</v>
      </c>
      <c r="Q63" t="str">
        <f t="shared" si="2"/>
        <v>theater</v>
      </c>
      <c r="R63" t="str">
        <f t="shared" si="3"/>
        <v>plays</v>
      </c>
      <c r="S63" s="4">
        <f t="shared" si="4"/>
        <v>40595.25</v>
      </c>
      <c r="T63" s="4">
        <f t="shared" si="5"/>
        <v>40635.208333333336</v>
      </c>
    </row>
    <row r="64" spans="1:20" x14ac:dyDescent="0.3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1"/>
        <v>58</v>
      </c>
      <c r="Q64" t="str">
        <f t="shared" si="2"/>
        <v>technology</v>
      </c>
      <c r="R64" t="str">
        <f t="shared" si="3"/>
        <v>web</v>
      </c>
      <c r="S64" s="4">
        <f t="shared" si="4"/>
        <v>42160.208333333328</v>
      </c>
      <c r="T64" s="4">
        <f t="shared" si="5"/>
        <v>42161.208333333328</v>
      </c>
    </row>
    <row r="65" spans="1:20" x14ac:dyDescent="0.3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1"/>
        <v>111</v>
      </c>
      <c r="Q65" t="str">
        <f t="shared" si="2"/>
        <v>theater</v>
      </c>
      <c r="R65" t="str">
        <f t="shared" si="3"/>
        <v>plays</v>
      </c>
      <c r="S65" s="4">
        <f t="shared" si="4"/>
        <v>42853.208333333328</v>
      </c>
      <c r="T65" s="4">
        <f t="shared" si="5"/>
        <v>42859.208333333328</v>
      </c>
    </row>
    <row r="66" spans="1:20" x14ac:dyDescent="0.3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9">
        <f t="shared" ref="F66:F129" si="6">(E66/D66)*100</f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ref="P66:P129" si="7">ROUND(IFERROR(E66/H66,0),0)</f>
        <v>72</v>
      </c>
      <c r="Q66" t="str">
        <f t="shared" ref="Q66:Q129" si="8">_xlfn.TEXTBEFORE(O66,"/")</f>
        <v>technology</v>
      </c>
      <c r="R66" t="str">
        <f t="shared" ref="R66:R129" si="9">_xlfn.TEXTAFTER(O66,"/")</f>
        <v>web</v>
      </c>
      <c r="S66" s="4">
        <f t="shared" si="4"/>
        <v>43283.208333333328</v>
      </c>
      <c r="T66" s="4">
        <f t="shared" si="5"/>
        <v>43298.208333333328</v>
      </c>
    </row>
    <row r="67" spans="1:20" x14ac:dyDescent="0.3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9">
        <f t="shared" si="6"/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si="7"/>
        <v>61</v>
      </c>
      <c r="Q67" t="str">
        <f t="shared" si="8"/>
        <v>theater</v>
      </c>
      <c r="R67" t="str">
        <f t="shared" si="9"/>
        <v>plays</v>
      </c>
      <c r="S67" s="4">
        <f t="shared" ref="S67:S130" si="10">(((K67/60)/60)/24)+DATE(1970,1,1)</f>
        <v>40570.25</v>
      </c>
      <c r="T67" s="4">
        <f t="shared" ref="T67:T130" si="11">(((L67/60)/60)/24)+DATE(1970,1,1)</f>
        <v>40577.25</v>
      </c>
    </row>
    <row r="68" spans="1:20" x14ac:dyDescent="0.3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9">
        <f t="shared" si="6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si="7"/>
        <v>109</v>
      </c>
      <c r="Q68" t="str">
        <f t="shared" si="8"/>
        <v>theater</v>
      </c>
      <c r="R68" t="str">
        <f t="shared" si="9"/>
        <v>plays</v>
      </c>
      <c r="S68" s="4">
        <f t="shared" si="10"/>
        <v>42102.208333333328</v>
      </c>
      <c r="T68" s="4">
        <f t="shared" si="11"/>
        <v>42107.208333333328</v>
      </c>
    </row>
    <row r="69" spans="1:20" ht="31" x14ac:dyDescent="0.3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9">
        <f t="shared" si="6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7"/>
        <v>29</v>
      </c>
      <c r="Q69" t="str">
        <f t="shared" si="8"/>
        <v>technology</v>
      </c>
      <c r="R69" t="str">
        <f t="shared" si="9"/>
        <v>wearables</v>
      </c>
      <c r="S69" s="4">
        <f t="shared" si="10"/>
        <v>40203.25</v>
      </c>
      <c r="T69" s="4">
        <f t="shared" si="11"/>
        <v>40208.25</v>
      </c>
    </row>
    <row r="70" spans="1:20" x14ac:dyDescent="0.3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9">
        <f t="shared" si="6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7"/>
        <v>59</v>
      </c>
      <c r="Q70" t="str">
        <f t="shared" si="8"/>
        <v>theater</v>
      </c>
      <c r="R70" t="str">
        <f t="shared" si="9"/>
        <v>plays</v>
      </c>
      <c r="S70" s="4">
        <f t="shared" si="10"/>
        <v>42943.208333333328</v>
      </c>
      <c r="T70" s="4">
        <f t="shared" si="11"/>
        <v>42990.208333333328</v>
      </c>
    </row>
    <row r="71" spans="1:20" x14ac:dyDescent="0.3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9">
        <f t="shared" si="6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7"/>
        <v>112</v>
      </c>
      <c r="Q71" t="str">
        <f t="shared" si="8"/>
        <v>theater</v>
      </c>
      <c r="R71" t="str">
        <f t="shared" si="9"/>
        <v>plays</v>
      </c>
      <c r="S71" s="4">
        <f t="shared" si="10"/>
        <v>40531.25</v>
      </c>
      <c r="T71" s="4">
        <f t="shared" si="11"/>
        <v>40565.25</v>
      </c>
    </row>
    <row r="72" spans="1:20" x14ac:dyDescent="0.3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9">
        <f t="shared" si="6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7"/>
        <v>64</v>
      </c>
      <c r="Q72" t="str">
        <f t="shared" si="8"/>
        <v>theater</v>
      </c>
      <c r="R72" t="str">
        <f t="shared" si="9"/>
        <v>plays</v>
      </c>
      <c r="S72" s="4">
        <f t="shared" si="10"/>
        <v>40484.208333333336</v>
      </c>
      <c r="T72" s="4">
        <f t="shared" si="11"/>
        <v>40533.25</v>
      </c>
    </row>
    <row r="73" spans="1:20" ht="31" x14ac:dyDescent="0.3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9">
        <f t="shared" si="6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7"/>
        <v>85</v>
      </c>
      <c r="Q73" t="str">
        <f t="shared" si="8"/>
        <v>theater</v>
      </c>
      <c r="R73" t="str">
        <f t="shared" si="9"/>
        <v>plays</v>
      </c>
      <c r="S73" s="4">
        <f t="shared" si="10"/>
        <v>43799.25</v>
      </c>
      <c r="T73" s="4">
        <f t="shared" si="11"/>
        <v>43803.25</v>
      </c>
    </row>
    <row r="74" spans="1:20" x14ac:dyDescent="0.3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9">
        <f t="shared" si="6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7"/>
        <v>74</v>
      </c>
      <c r="Q74" t="str">
        <f t="shared" si="8"/>
        <v>film &amp; video</v>
      </c>
      <c r="R74" t="str">
        <f t="shared" si="9"/>
        <v>animation</v>
      </c>
      <c r="S74" s="4">
        <f t="shared" si="10"/>
        <v>42186.208333333328</v>
      </c>
      <c r="T74" s="4">
        <f t="shared" si="11"/>
        <v>42222.208333333328</v>
      </c>
    </row>
    <row r="75" spans="1:20" x14ac:dyDescent="0.3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9">
        <f t="shared" si="6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7"/>
        <v>105</v>
      </c>
      <c r="Q75" t="str">
        <f t="shared" si="8"/>
        <v>music</v>
      </c>
      <c r="R75" t="str">
        <f t="shared" si="9"/>
        <v>jazz</v>
      </c>
      <c r="S75" s="4">
        <f t="shared" si="10"/>
        <v>42701.25</v>
      </c>
      <c r="T75" s="4">
        <f t="shared" si="11"/>
        <v>42704.25</v>
      </c>
    </row>
    <row r="76" spans="1:20" x14ac:dyDescent="0.3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9">
        <f t="shared" si="6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7"/>
        <v>56</v>
      </c>
      <c r="Q76" t="str">
        <f t="shared" si="8"/>
        <v>music</v>
      </c>
      <c r="R76" t="str">
        <f t="shared" si="9"/>
        <v>metal</v>
      </c>
      <c r="S76" s="4">
        <f t="shared" si="10"/>
        <v>42456.208333333328</v>
      </c>
      <c r="T76" s="4">
        <f t="shared" si="11"/>
        <v>42457.208333333328</v>
      </c>
    </row>
    <row r="77" spans="1:20" x14ac:dyDescent="0.3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9">
        <f t="shared" si="6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7"/>
        <v>86</v>
      </c>
      <c r="Q77" t="str">
        <f t="shared" si="8"/>
        <v>photography</v>
      </c>
      <c r="R77" t="str">
        <f t="shared" si="9"/>
        <v>photography books</v>
      </c>
      <c r="S77" s="4">
        <f t="shared" si="10"/>
        <v>43296.208333333328</v>
      </c>
      <c r="T77" s="4">
        <f t="shared" si="11"/>
        <v>43304.208333333328</v>
      </c>
    </row>
    <row r="78" spans="1:20" x14ac:dyDescent="0.3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9">
        <f t="shared" si="6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7"/>
        <v>57</v>
      </c>
      <c r="Q78" t="str">
        <f t="shared" si="8"/>
        <v>theater</v>
      </c>
      <c r="R78" t="str">
        <f t="shared" si="9"/>
        <v>plays</v>
      </c>
      <c r="S78" s="4">
        <f t="shared" si="10"/>
        <v>42027.25</v>
      </c>
      <c r="T78" s="4">
        <f t="shared" si="11"/>
        <v>42076.208333333328</v>
      </c>
    </row>
    <row r="79" spans="1:20" x14ac:dyDescent="0.3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9">
        <f t="shared" si="6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7"/>
        <v>80</v>
      </c>
      <c r="Q79" t="str">
        <f t="shared" si="8"/>
        <v>film &amp; video</v>
      </c>
      <c r="R79" t="str">
        <f t="shared" si="9"/>
        <v>animation</v>
      </c>
      <c r="S79" s="4">
        <f t="shared" si="10"/>
        <v>40448.208333333336</v>
      </c>
      <c r="T79" s="4">
        <f t="shared" si="11"/>
        <v>40462.208333333336</v>
      </c>
    </row>
    <row r="80" spans="1:20" x14ac:dyDescent="0.3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9">
        <f t="shared" si="6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7"/>
        <v>41</v>
      </c>
      <c r="Q80" t="str">
        <f t="shared" si="8"/>
        <v>publishing</v>
      </c>
      <c r="R80" t="str">
        <f t="shared" si="9"/>
        <v>translations</v>
      </c>
      <c r="S80" s="4">
        <f t="shared" si="10"/>
        <v>43206.208333333328</v>
      </c>
      <c r="T80" s="4">
        <f t="shared" si="11"/>
        <v>43207.208333333328</v>
      </c>
    </row>
    <row r="81" spans="1:20" x14ac:dyDescent="0.3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9">
        <f t="shared" si="6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7"/>
        <v>48</v>
      </c>
      <c r="Q81" t="str">
        <f t="shared" si="8"/>
        <v>theater</v>
      </c>
      <c r="R81" t="str">
        <f t="shared" si="9"/>
        <v>plays</v>
      </c>
      <c r="S81" s="4">
        <f t="shared" si="10"/>
        <v>43267.208333333328</v>
      </c>
      <c r="T81" s="4">
        <f t="shared" si="11"/>
        <v>43272.208333333328</v>
      </c>
    </row>
    <row r="82" spans="1:20" x14ac:dyDescent="0.3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9">
        <f t="shared" si="6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7"/>
        <v>55</v>
      </c>
      <c r="Q82" t="str">
        <f t="shared" si="8"/>
        <v>games</v>
      </c>
      <c r="R82" t="str">
        <f t="shared" si="9"/>
        <v>video games</v>
      </c>
      <c r="S82" s="4">
        <f t="shared" si="10"/>
        <v>42976.208333333328</v>
      </c>
      <c r="T82" s="4">
        <f t="shared" si="11"/>
        <v>43006.208333333328</v>
      </c>
    </row>
    <row r="83" spans="1:20" x14ac:dyDescent="0.3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9">
        <f t="shared" si="6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7"/>
        <v>92</v>
      </c>
      <c r="Q83" t="str">
        <f t="shared" si="8"/>
        <v>music</v>
      </c>
      <c r="R83" t="str">
        <f t="shared" si="9"/>
        <v>rock</v>
      </c>
      <c r="S83" s="4">
        <f t="shared" si="10"/>
        <v>43062.25</v>
      </c>
      <c r="T83" s="4">
        <f t="shared" si="11"/>
        <v>43087.25</v>
      </c>
    </row>
    <row r="84" spans="1:20" x14ac:dyDescent="0.3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9">
        <f t="shared" si="6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7"/>
        <v>83</v>
      </c>
      <c r="Q84" t="str">
        <f t="shared" si="8"/>
        <v>games</v>
      </c>
      <c r="R84" t="str">
        <f t="shared" si="9"/>
        <v>video games</v>
      </c>
      <c r="S84" s="4">
        <f t="shared" si="10"/>
        <v>43482.25</v>
      </c>
      <c r="T84" s="4">
        <f t="shared" si="11"/>
        <v>43489.25</v>
      </c>
    </row>
    <row r="85" spans="1:20" x14ac:dyDescent="0.3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9">
        <f t="shared" si="6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7"/>
        <v>40</v>
      </c>
      <c r="Q85" t="str">
        <f t="shared" si="8"/>
        <v>music</v>
      </c>
      <c r="R85" t="str">
        <f t="shared" si="9"/>
        <v>electric music</v>
      </c>
      <c r="S85" s="4">
        <f t="shared" si="10"/>
        <v>42579.208333333328</v>
      </c>
      <c r="T85" s="4">
        <f t="shared" si="11"/>
        <v>42601.208333333328</v>
      </c>
    </row>
    <row r="86" spans="1:20" x14ac:dyDescent="0.3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9">
        <f t="shared" si="6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7"/>
        <v>111</v>
      </c>
      <c r="Q86" t="str">
        <f t="shared" si="8"/>
        <v>technology</v>
      </c>
      <c r="R86" t="str">
        <f t="shared" si="9"/>
        <v>wearables</v>
      </c>
      <c r="S86" s="4">
        <f t="shared" si="10"/>
        <v>41118.208333333336</v>
      </c>
      <c r="T86" s="4">
        <f t="shared" si="11"/>
        <v>41128.208333333336</v>
      </c>
    </row>
    <row r="87" spans="1:20" x14ac:dyDescent="0.3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9">
        <f t="shared" si="6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7"/>
        <v>91</v>
      </c>
      <c r="Q87" t="str">
        <f t="shared" si="8"/>
        <v>music</v>
      </c>
      <c r="R87" t="str">
        <f t="shared" si="9"/>
        <v>indie rock</v>
      </c>
      <c r="S87" s="4">
        <f t="shared" si="10"/>
        <v>40797.208333333336</v>
      </c>
      <c r="T87" s="4">
        <f t="shared" si="11"/>
        <v>40805.208333333336</v>
      </c>
    </row>
    <row r="88" spans="1:20" x14ac:dyDescent="0.3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9">
        <f t="shared" si="6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7"/>
        <v>61</v>
      </c>
      <c r="Q88" t="str">
        <f t="shared" si="8"/>
        <v>theater</v>
      </c>
      <c r="R88" t="str">
        <f t="shared" si="9"/>
        <v>plays</v>
      </c>
      <c r="S88" s="4">
        <f t="shared" si="10"/>
        <v>42128.208333333328</v>
      </c>
      <c r="T88" s="4">
        <f t="shared" si="11"/>
        <v>42141.208333333328</v>
      </c>
    </row>
    <row r="89" spans="1:20" ht="31" x14ac:dyDescent="0.3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9">
        <f t="shared" si="6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7"/>
        <v>83</v>
      </c>
      <c r="Q89" t="str">
        <f t="shared" si="8"/>
        <v>music</v>
      </c>
      <c r="R89" t="str">
        <f t="shared" si="9"/>
        <v>rock</v>
      </c>
      <c r="S89" s="4">
        <f t="shared" si="10"/>
        <v>40610.25</v>
      </c>
      <c r="T89" s="4">
        <f t="shared" si="11"/>
        <v>40621.208333333336</v>
      </c>
    </row>
    <row r="90" spans="1:20" x14ac:dyDescent="0.3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9">
        <f t="shared" si="6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7"/>
        <v>111</v>
      </c>
      <c r="Q90" t="str">
        <f t="shared" si="8"/>
        <v>publishing</v>
      </c>
      <c r="R90" t="str">
        <f t="shared" si="9"/>
        <v>translations</v>
      </c>
      <c r="S90" s="4">
        <f t="shared" si="10"/>
        <v>42110.208333333328</v>
      </c>
      <c r="T90" s="4">
        <f t="shared" si="11"/>
        <v>42132.208333333328</v>
      </c>
    </row>
    <row r="91" spans="1:20" x14ac:dyDescent="0.3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9">
        <f t="shared" si="6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7"/>
        <v>89</v>
      </c>
      <c r="Q91" t="str">
        <f t="shared" si="8"/>
        <v>theater</v>
      </c>
      <c r="R91" t="str">
        <f t="shared" si="9"/>
        <v>plays</v>
      </c>
      <c r="S91" s="4">
        <f t="shared" si="10"/>
        <v>40283.208333333336</v>
      </c>
      <c r="T91" s="4">
        <f t="shared" si="11"/>
        <v>40285.208333333336</v>
      </c>
    </row>
    <row r="92" spans="1:20" x14ac:dyDescent="0.3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9">
        <f t="shared" si="6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7"/>
        <v>58</v>
      </c>
      <c r="Q92" t="str">
        <f t="shared" si="8"/>
        <v>theater</v>
      </c>
      <c r="R92" t="str">
        <f t="shared" si="9"/>
        <v>plays</v>
      </c>
      <c r="S92" s="4">
        <f t="shared" si="10"/>
        <v>42425.25</v>
      </c>
      <c r="T92" s="4">
        <f t="shared" si="11"/>
        <v>42425.25</v>
      </c>
    </row>
    <row r="93" spans="1:20" x14ac:dyDescent="0.3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9">
        <f t="shared" si="6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7"/>
        <v>110</v>
      </c>
      <c r="Q93" t="str">
        <f t="shared" si="8"/>
        <v>publishing</v>
      </c>
      <c r="R93" t="str">
        <f t="shared" si="9"/>
        <v>translations</v>
      </c>
      <c r="S93" s="4">
        <f t="shared" si="10"/>
        <v>42588.208333333328</v>
      </c>
      <c r="T93" s="4">
        <f t="shared" si="11"/>
        <v>42616.208333333328</v>
      </c>
    </row>
    <row r="94" spans="1:20" ht="31" x14ac:dyDescent="0.3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9">
        <f t="shared" si="6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7"/>
        <v>104</v>
      </c>
      <c r="Q94" t="str">
        <f t="shared" si="8"/>
        <v>games</v>
      </c>
      <c r="R94" t="str">
        <f t="shared" si="9"/>
        <v>video games</v>
      </c>
      <c r="S94" s="4">
        <f t="shared" si="10"/>
        <v>40352.208333333336</v>
      </c>
      <c r="T94" s="4">
        <f t="shared" si="11"/>
        <v>40353.208333333336</v>
      </c>
    </row>
    <row r="95" spans="1:20" x14ac:dyDescent="0.3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9">
        <f t="shared" si="6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7"/>
        <v>108</v>
      </c>
      <c r="Q95" t="str">
        <f t="shared" si="8"/>
        <v>theater</v>
      </c>
      <c r="R95" t="str">
        <f t="shared" si="9"/>
        <v>plays</v>
      </c>
      <c r="S95" s="4">
        <f t="shared" si="10"/>
        <v>41202.208333333336</v>
      </c>
      <c r="T95" s="4">
        <f t="shared" si="11"/>
        <v>41206.208333333336</v>
      </c>
    </row>
    <row r="96" spans="1:20" x14ac:dyDescent="0.3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9">
        <f t="shared" si="6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7"/>
        <v>49</v>
      </c>
      <c r="Q96" t="str">
        <f t="shared" si="8"/>
        <v>technology</v>
      </c>
      <c r="R96" t="str">
        <f t="shared" si="9"/>
        <v>web</v>
      </c>
      <c r="S96" s="4">
        <f t="shared" si="10"/>
        <v>43562.208333333328</v>
      </c>
      <c r="T96" s="4">
        <f t="shared" si="11"/>
        <v>43573.208333333328</v>
      </c>
    </row>
    <row r="97" spans="1:20" ht="31" x14ac:dyDescent="0.3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9">
        <f t="shared" si="6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7"/>
        <v>38</v>
      </c>
      <c r="Q97" t="str">
        <f t="shared" si="8"/>
        <v>film &amp; video</v>
      </c>
      <c r="R97" t="str">
        <f t="shared" si="9"/>
        <v>documentary</v>
      </c>
      <c r="S97" s="4">
        <f t="shared" si="10"/>
        <v>43752.208333333328</v>
      </c>
      <c r="T97" s="4">
        <f t="shared" si="11"/>
        <v>43759.208333333328</v>
      </c>
    </row>
    <row r="98" spans="1:20" x14ac:dyDescent="0.3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9">
        <f t="shared" si="6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7"/>
        <v>65</v>
      </c>
      <c r="Q98" t="str">
        <f t="shared" si="8"/>
        <v>theater</v>
      </c>
      <c r="R98" t="str">
        <f t="shared" si="9"/>
        <v>plays</v>
      </c>
      <c r="S98" s="4">
        <f t="shared" si="10"/>
        <v>40612.25</v>
      </c>
      <c r="T98" s="4">
        <f t="shared" si="11"/>
        <v>40625.208333333336</v>
      </c>
    </row>
    <row r="99" spans="1:20" x14ac:dyDescent="0.3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9">
        <f t="shared" si="6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7"/>
        <v>107</v>
      </c>
      <c r="Q99" t="str">
        <f t="shared" si="8"/>
        <v>food</v>
      </c>
      <c r="R99" t="str">
        <f t="shared" si="9"/>
        <v>food trucks</v>
      </c>
      <c r="S99" s="4">
        <f t="shared" si="10"/>
        <v>42180.208333333328</v>
      </c>
      <c r="T99" s="4">
        <f t="shared" si="11"/>
        <v>42234.208333333328</v>
      </c>
    </row>
    <row r="100" spans="1:20" x14ac:dyDescent="0.3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9">
        <f t="shared" si="6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7"/>
        <v>27</v>
      </c>
      <c r="Q100" t="str">
        <f t="shared" si="8"/>
        <v>games</v>
      </c>
      <c r="R100" t="str">
        <f t="shared" si="9"/>
        <v>video games</v>
      </c>
      <c r="S100" s="4">
        <f t="shared" si="10"/>
        <v>42212.208333333328</v>
      </c>
      <c r="T100" s="4">
        <f t="shared" si="11"/>
        <v>42216.208333333328</v>
      </c>
    </row>
    <row r="101" spans="1:20" ht="31" x14ac:dyDescent="0.3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9">
        <f t="shared" si="6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7"/>
        <v>91</v>
      </c>
      <c r="Q101" t="str">
        <f t="shared" si="8"/>
        <v>theater</v>
      </c>
      <c r="R101" t="str">
        <f t="shared" si="9"/>
        <v>plays</v>
      </c>
      <c r="S101" s="4">
        <f t="shared" si="10"/>
        <v>41968.25</v>
      </c>
      <c r="T101" s="4">
        <f t="shared" si="11"/>
        <v>41997.25</v>
      </c>
    </row>
    <row r="102" spans="1:20" x14ac:dyDescent="0.3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9">
        <f t="shared" si="6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4">
        <f t="shared" si="10"/>
        <v>40835.208333333336</v>
      </c>
      <c r="T102" s="4">
        <f t="shared" si="11"/>
        <v>40853.208333333336</v>
      </c>
    </row>
    <row r="103" spans="1:20" x14ac:dyDescent="0.3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9">
        <f t="shared" si="6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7"/>
        <v>56</v>
      </c>
      <c r="Q103" t="str">
        <f t="shared" si="8"/>
        <v>music</v>
      </c>
      <c r="R103" t="str">
        <f t="shared" si="9"/>
        <v>electric music</v>
      </c>
      <c r="S103" s="4">
        <f t="shared" si="10"/>
        <v>42056.25</v>
      </c>
      <c r="T103" s="4">
        <f t="shared" si="11"/>
        <v>42063.25</v>
      </c>
    </row>
    <row r="104" spans="1:20" x14ac:dyDescent="0.3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9">
        <f t="shared" si="6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7"/>
        <v>31</v>
      </c>
      <c r="Q104" t="str">
        <f t="shared" si="8"/>
        <v>technology</v>
      </c>
      <c r="R104" t="str">
        <f t="shared" si="9"/>
        <v>wearables</v>
      </c>
      <c r="S104" s="4">
        <f t="shared" si="10"/>
        <v>43234.208333333328</v>
      </c>
      <c r="T104" s="4">
        <f t="shared" si="11"/>
        <v>43241.208333333328</v>
      </c>
    </row>
    <row r="105" spans="1:20" x14ac:dyDescent="0.3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9">
        <f t="shared" si="6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7"/>
        <v>67</v>
      </c>
      <c r="Q105" t="str">
        <f t="shared" si="8"/>
        <v>music</v>
      </c>
      <c r="R105" t="str">
        <f t="shared" si="9"/>
        <v>electric music</v>
      </c>
      <c r="S105" s="4">
        <f t="shared" si="10"/>
        <v>40475.208333333336</v>
      </c>
      <c r="T105" s="4">
        <f t="shared" si="11"/>
        <v>40484.208333333336</v>
      </c>
    </row>
    <row r="106" spans="1:20" x14ac:dyDescent="0.3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9">
        <f t="shared" si="6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7"/>
        <v>89</v>
      </c>
      <c r="Q106" t="str">
        <f t="shared" si="8"/>
        <v>music</v>
      </c>
      <c r="R106" t="str">
        <f t="shared" si="9"/>
        <v>indie rock</v>
      </c>
      <c r="S106" s="4">
        <f t="shared" si="10"/>
        <v>42878.208333333328</v>
      </c>
      <c r="T106" s="4">
        <f t="shared" si="11"/>
        <v>42879.208333333328</v>
      </c>
    </row>
    <row r="107" spans="1:20" x14ac:dyDescent="0.3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9">
        <f t="shared" si="6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7"/>
        <v>103</v>
      </c>
      <c r="Q107" t="str">
        <f t="shared" si="8"/>
        <v>technology</v>
      </c>
      <c r="R107" t="str">
        <f t="shared" si="9"/>
        <v>web</v>
      </c>
      <c r="S107" s="4">
        <f t="shared" si="10"/>
        <v>41366.208333333336</v>
      </c>
      <c r="T107" s="4">
        <f t="shared" si="11"/>
        <v>41384.208333333336</v>
      </c>
    </row>
    <row r="108" spans="1:20" x14ac:dyDescent="0.3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9">
        <f t="shared" si="6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7"/>
        <v>95</v>
      </c>
      <c r="Q108" t="str">
        <f t="shared" si="8"/>
        <v>theater</v>
      </c>
      <c r="R108" t="str">
        <f t="shared" si="9"/>
        <v>plays</v>
      </c>
      <c r="S108" s="4">
        <f t="shared" si="10"/>
        <v>43716.208333333328</v>
      </c>
      <c r="T108" s="4">
        <f t="shared" si="11"/>
        <v>43721.208333333328</v>
      </c>
    </row>
    <row r="109" spans="1:20" ht="31" x14ac:dyDescent="0.3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9">
        <f t="shared" si="6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7"/>
        <v>76</v>
      </c>
      <c r="Q109" t="str">
        <f t="shared" si="8"/>
        <v>theater</v>
      </c>
      <c r="R109" t="str">
        <f t="shared" si="9"/>
        <v>plays</v>
      </c>
      <c r="S109" s="4">
        <f t="shared" si="10"/>
        <v>43213.208333333328</v>
      </c>
      <c r="T109" s="4">
        <f t="shared" si="11"/>
        <v>43230.208333333328</v>
      </c>
    </row>
    <row r="110" spans="1:20" ht="31" x14ac:dyDescent="0.3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9">
        <f t="shared" si="6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7"/>
        <v>108</v>
      </c>
      <c r="Q110" t="str">
        <f t="shared" si="8"/>
        <v>film &amp; video</v>
      </c>
      <c r="R110" t="str">
        <f t="shared" si="9"/>
        <v>documentary</v>
      </c>
      <c r="S110" s="4">
        <f t="shared" si="10"/>
        <v>41005.208333333336</v>
      </c>
      <c r="T110" s="4">
        <f t="shared" si="11"/>
        <v>41042.208333333336</v>
      </c>
    </row>
    <row r="111" spans="1:20" x14ac:dyDescent="0.3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9">
        <f t="shared" si="6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7"/>
        <v>51</v>
      </c>
      <c r="Q111" t="str">
        <f t="shared" si="8"/>
        <v>film &amp; video</v>
      </c>
      <c r="R111" t="str">
        <f t="shared" si="9"/>
        <v>television</v>
      </c>
      <c r="S111" s="4">
        <f t="shared" si="10"/>
        <v>41651.25</v>
      </c>
      <c r="T111" s="4">
        <f t="shared" si="11"/>
        <v>41653.25</v>
      </c>
    </row>
    <row r="112" spans="1:20" ht="31" x14ac:dyDescent="0.3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9">
        <f t="shared" si="6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7"/>
        <v>72</v>
      </c>
      <c r="Q112" t="str">
        <f t="shared" si="8"/>
        <v>food</v>
      </c>
      <c r="R112" t="str">
        <f t="shared" si="9"/>
        <v>food trucks</v>
      </c>
      <c r="S112" s="4">
        <f t="shared" si="10"/>
        <v>43354.208333333328</v>
      </c>
      <c r="T112" s="4">
        <f t="shared" si="11"/>
        <v>43373.208333333328</v>
      </c>
    </row>
    <row r="113" spans="1:20" x14ac:dyDescent="0.3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9">
        <f t="shared" si="6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7"/>
        <v>109</v>
      </c>
      <c r="Q113" t="str">
        <f t="shared" si="8"/>
        <v>publishing</v>
      </c>
      <c r="R113" t="str">
        <f t="shared" si="9"/>
        <v>radio &amp; podcasts</v>
      </c>
      <c r="S113" s="4">
        <f t="shared" si="10"/>
        <v>41174.208333333336</v>
      </c>
      <c r="T113" s="4">
        <f t="shared" si="11"/>
        <v>41180.208333333336</v>
      </c>
    </row>
    <row r="114" spans="1:20" x14ac:dyDescent="0.3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9">
        <f t="shared" si="6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4">
        <f t="shared" si="10"/>
        <v>41875.208333333336</v>
      </c>
      <c r="T114" s="4">
        <f t="shared" si="11"/>
        <v>41890.208333333336</v>
      </c>
    </row>
    <row r="115" spans="1:20" x14ac:dyDescent="0.3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9">
        <f t="shared" si="6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7"/>
        <v>95</v>
      </c>
      <c r="Q115" t="str">
        <f t="shared" si="8"/>
        <v>food</v>
      </c>
      <c r="R115" t="str">
        <f t="shared" si="9"/>
        <v>food trucks</v>
      </c>
      <c r="S115" s="4">
        <f t="shared" si="10"/>
        <v>42990.208333333328</v>
      </c>
      <c r="T115" s="4">
        <f t="shared" si="11"/>
        <v>42997.208333333328</v>
      </c>
    </row>
    <row r="116" spans="1:20" x14ac:dyDescent="0.3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9">
        <f t="shared" si="6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7"/>
        <v>110</v>
      </c>
      <c r="Q116" t="str">
        <f t="shared" si="8"/>
        <v>technology</v>
      </c>
      <c r="R116" t="str">
        <f t="shared" si="9"/>
        <v>wearables</v>
      </c>
      <c r="S116" s="4">
        <f t="shared" si="10"/>
        <v>43564.208333333328</v>
      </c>
      <c r="T116" s="4">
        <f t="shared" si="11"/>
        <v>43565.208333333328</v>
      </c>
    </row>
    <row r="117" spans="1:20" x14ac:dyDescent="0.3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9">
        <f t="shared" si="6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7"/>
        <v>44</v>
      </c>
      <c r="Q117" t="str">
        <f t="shared" si="8"/>
        <v>publishing</v>
      </c>
      <c r="R117" t="str">
        <f t="shared" si="9"/>
        <v>fiction</v>
      </c>
      <c r="S117" s="4">
        <f t="shared" si="10"/>
        <v>43056.25</v>
      </c>
      <c r="T117" s="4">
        <f t="shared" si="11"/>
        <v>43091.25</v>
      </c>
    </row>
    <row r="118" spans="1:20" ht="31" x14ac:dyDescent="0.3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9">
        <f t="shared" si="6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7"/>
        <v>87</v>
      </c>
      <c r="Q118" t="str">
        <f t="shared" si="8"/>
        <v>theater</v>
      </c>
      <c r="R118" t="str">
        <f t="shared" si="9"/>
        <v>plays</v>
      </c>
      <c r="S118" s="4">
        <f t="shared" si="10"/>
        <v>42265.208333333328</v>
      </c>
      <c r="T118" s="4">
        <f t="shared" si="11"/>
        <v>42266.208333333328</v>
      </c>
    </row>
    <row r="119" spans="1:20" x14ac:dyDescent="0.3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9">
        <f t="shared" si="6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7"/>
        <v>31</v>
      </c>
      <c r="Q119" t="str">
        <f t="shared" si="8"/>
        <v>film &amp; video</v>
      </c>
      <c r="R119" t="str">
        <f t="shared" si="9"/>
        <v>television</v>
      </c>
      <c r="S119" s="4">
        <f t="shared" si="10"/>
        <v>40808.208333333336</v>
      </c>
      <c r="T119" s="4">
        <f t="shared" si="11"/>
        <v>40814.208333333336</v>
      </c>
    </row>
    <row r="120" spans="1:20" x14ac:dyDescent="0.3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9">
        <f t="shared" si="6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7"/>
        <v>95</v>
      </c>
      <c r="Q120" t="str">
        <f t="shared" si="8"/>
        <v>photography</v>
      </c>
      <c r="R120" t="str">
        <f t="shared" si="9"/>
        <v>photography books</v>
      </c>
      <c r="S120" s="4">
        <f t="shared" si="10"/>
        <v>41665.25</v>
      </c>
      <c r="T120" s="4">
        <f t="shared" si="11"/>
        <v>41671.25</v>
      </c>
    </row>
    <row r="121" spans="1:20" ht="31" x14ac:dyDescent="0.3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9">
        <f t="shared" si="6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7"/>
        <v>70</v>
      </c>
      <c r="Q121" t="str">
        <f t="shared" si="8"/>
        <v>film &amp; video</v>
      </c>
      <c r="R121" t="str">
        <f t="shared" si="9"/>
        <v>documentary</v>
      </c>
      <c r="S121" s="4">
        <f t="shared" si="10"/>
        <v>41806.208333333336</v>
      </c>
      <c r="T121" s="4">
        <f t="shared" si="11"/>
        <v>41823.208333333336</v>
      </c>
    </row>
    <row r="122" spans="1:20" x14ac:dyDescent="0.3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9">
        <f t="shared" si="6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7"/>
        <v>63</v>
      </c>
      <c r="Q122" t="str">
        <f t="shared" si="8"/>
        <v>games</v>
      </c>
      <c r="R122" t="str">
        <f t="shared" si="9"/>
        <v>mobile games</v>
      </c>
      <c r="S122" s="4">
        <f t="shared" si="10"/>
        <v>42111.208333333328</v>
      </c>
      <c r="T122" s="4">
        <f t="shared" si="11"/>
        <v>42115.208333333328</v>
      </c>
    </row>
    <row r="123" spans="1:20" x14ac:dyDescent="0.3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9">
        <f t="shared" si="6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7"/>
        <v>110</v>
      </c>
      <c r="Q123" t="str">
        <f t="shared" si="8"/>
        <v>games</v>
      </c>
      <c r="R123" t="str">
        <f t="shared" si="9"/>
        <v>video games</v>
      </c>
      <c r="S123" s="4">
        <f t="shared" si="10"/>
        <v>41917.208333333336</v>
      </c>
      <c r="T123" s="4">
        <f t="shared" si="11"/>
        <v>41930.208333333336</v>
      </c>
    </row>
    <row r="124" spans="1:20" x14ac:dyDescent="0.3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9">
        <f t="shared" si="6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7"/>
        <v>26</v>
      </c>
      <c r="Q124" t="str">
        <f t="shared" si="8"/>
        <v>publishing</v>
      </c>
      <c r="R124" t="str">
        <f t="shared" si="9"/>
        <v>fiction</v>
      </c>
      <c r="S124" s="4">
        <f t="shared" si="10"/>
        <v>41970.25</v>
      </c>
      <c r="T124" s="4">
        <f t="shared" si="11"/>
        <v>41997.25</v>
      </c>
    </row>
    <row r="125" spans="1:20" x14ac:dyDescent="0.3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9">
        <f t="shared" si="6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7"/>
        <v>50</v>
      </c>
      <c r="Q125" t="str">
        <f t="shared" si="8"/>
        <v>theater</v>
      </c>
      <c r="R125" t="str">
        <f t="shared" si="9"/>
        <v>plays</v>
      </c>
      <c r="S125" s="4">
        <f t="shared" si="10"/>
        <v>42332.25</v>
      </c>
      <c r="T125" s="4">
        <f t="shared" si="11"/>
        <v>42335.25</v>
      </c>
    </row>
    <row r="126" spans="1:20" x14ac:dyDescent="0.3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9">
        <f t="shared" si="6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7"/>
        <v>102</v>
      </c>
      <c r="Q126" t="str">
        <f t="shared" si="8"/>
        <v>photography</v>
      </c>
      <c r="R126" t="str">
        <f t="shared" si="9"/>
        <v>photography books</v>
      </c>
      <c r="S126" s="4">
        <f t="shared" si="10"/>
        <v>43598.208333333328</v>
      </c>
      <c r="T126" s="4">
        <f t="shared" si="11"/>
        <v>43651.208333333328</v>
      </c>
    </row>
    <row r="127" spans="1:20" x14ac:dyDescent="0.3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9">
        <f t="shared" si="6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7"/>
        <v>47</v>
      </c>
      <c r="Q127" t="str">
        <f t="shared" si="8"/>
        <v>theater</v>
      </c>
      <c r="R127" t="str">
        <f t="shared" si="9"/>
        <v>plays</v>
      </c>
      <c r="S127" s="4">
        <f t="shared" si="10"/>
        <v>43362.208333333328</v>
      </c>
      <c r="T127" s="4">
        <f t="shared" si="11"/>
        <v>43366.208333333328</v>
      </c>
    </row>
    <row r="128" spans="1:20" x14ac:dyDescent="0.3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9">
        <f t="shared" si="6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7"/>
        <v>90</v>
      </c>
      <c r="Q128" t="str">
        <f t="shared" si="8"/>
        <v>theater</v>
      </c>
      <c r="R128" t="str">
        <f t="shared" si="9"/>
        <v>plays</v>
      </c>
      <c r="S128" s="4">
        <f t="shared" si="10"/>
        <v>42596.208333333328</v>
      </c>
      <c r="T128" s="4">
        <f t="shared" si="11"/>
        <v>42624.208333333328</v>
      </c>
    </row>
    <row r="129" spans="1:20" x14ac:dyDescent="0.3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9">
        <f t="shared" si="6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7"/>
        <v>79</v>
      </c>
      <c r="Q129" t="str">
        <f t="shared" si="8"/>
        <v>theater</v>
      </c>
      <c r="R129" t="str">
        <f t="shared" si="9"/>
        <v>plays</v>
      </c>
      <c r="S129" s="4">
        <f t="shared" si="10"/>
        <v>40310.208333333336</v>
      </c>
      <c r="T129" s="4">
        <f t="shared" si="11"/>
        <v>40313.208333333336</v>
      </c>
    </row>
    <row r="130" spans="1:20" x14ac:dyDescent="0.3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9">
        <f t="shared" ref="F130:F193" si="12">(E130/D130)*100</f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ref="P130:P193" si="13">ROUND(IFERROR(E130/H130,0),0)</f>
        <v>80</v>
      </c>
      <c r="Q130" t="str">
        <f t="shared" ref="Q130:Q193" si="14">_xlfn.TEXTBEFORE(O130,"/")</f>
        <v>music</v>
      </c>
      <c r="R130" t="str">
        <f t="shared" ref="R130:R193" si="15">_xlfn.TEXTAFTER(O130,"/")</f>
        <v>rock</v>
      </c>
      <c r="S130" s="4">
        <f t="shared" si="10"/>
        <v>40417.208333333336</v>
      </c>
      <c r="T130" s="4">
        <f t="shared" si="11"/>
        <v>40430.208333333336</v>
      </c>
    </row>
    <row r="131" spans="1:20" x14ac:dyDescent="0.3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9">
        <f t="shared" si="12"/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si="13"/>
        <v>86</v>
      </c>
      <c r="Q131" t="str">
        <f t="shared" si="14"/>
        <v>food</v>
      </c>
      <c r="R131" t="str">
        <f t="shared" si="15"/>
        <v>food trucks</v>
      </c>
      <c r="S131" s="4">
        <f t="shared" ref="S131:S194" si="16">(((K131/60)/60)/24)+DATE(1970,1,1)</f>
        <v>42038.25</v>
      </c>
      <c r="T131" s="4">
        <f t="shared" ref="T131:T194" si="17">(((L131/60)/60)/24)+DATE(1970,1,1)</f>
        <v>42063.25</v>
      </c>
    </row>
    <row r="132" spans="1:20" x14ac:dyDescent="0.3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9">
        <f t="shared" si="1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si="13"/>
        <v>28</v>
      </c>
      <c r="Q132" t="str">
        <f t="shared" si="14"/>
        <v>film &amp; video</v>
      </c>
      <c r="R132" t="str">
        <f t="shared" si="15"/>
        <v>drama</v>
      </c>
      <c r="S132" s="4">
        <f t="shared" si="16"/>
        <v>40842.208333333336</v>
      </c>
      <c r="T132" s="4">
        <f t="shared" si="17"/>
        <v>40858.25</v>
      </c>
    </row>
    <row r="133" spans="1:20" ht="31" x14ac:dyDescent="0.3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9">
        <f t="shared" si="1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13"/>
        <v>68</v>
      </c>
      <c r="Q133" t="str">
        <f t="shared" si="14"/>
        <v>technology</v>
      </c>
      <c r="R133" t="str">
        <f t="shared" si="15"/>
        <v>web</v>
      </c>
      <c r="S133" s="4">
        <f t="shared" si="16"/>
        <v>41607.25</v>
      </c>
      <c r="T133" s="4">
        <f t="shared" si="17"/>
        <v>41620.25</v>
      </c>
    </row>
    <row r="134" spans="1:20" x14ac:dyDescent="0.3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9">
        <f t="shared" si="1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13"/>
        <v>43</v>
      </c>
      <c r="Q134" t="str">
        <f t="shared" si="14"/>
        <v>theater</v>
      </c>
      <c r="R134" t="str">
        <f t="shared" si="15"/>
        <v>plays</v>
      </c>
      <c r="S134" s="4">
        <f t="shared" si="16"/>
        <v>43112.25</v>
      </c>
      <c r="T134" s="4">
        <f t="shared" si="17"/>
        <v>43128.25</v>
      </c>
    </row>
    <row r="135" spans="1:20" x14ac:dyDescent="0.3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9">
        <f t="shared" si="1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13"/>
        <v>88</v>
      </c>
      <c r="Q135" t="str">
        <f t="shared" si="14"/>
        <v>music</v>
      </c>
      <c r="R135" t="str">
        <f t="shared" si="15"/>
        <v>world music</v>
      </c>
      <c r="S135" s="4">
        <f t="shared" si="16"/>
        <v>40767.208333333336</v>
      </c>
      <c r="T135" s="4">
        <f t="shared" si="17"/>
        <v>40789.208333333336</v>
      </c>
    </row>
    <row r="136" spans="1:20" x14ac:dyDescent="0.3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9">
        <f t="shared" si="1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13"/>
        <v>95</v>
      </c>
      <c r="Q136" t="str">
        <f t="shared" si="14"/>
        <v>film &amp; video</v>
      </c>
      <c r="R136" t="str">
        <f t="shared" si="15"/>
        <v>documentary</v>
      </c>
      <c r="S136" s="4">
        <f t="shared" si="16"/>
        <v>40713.208333333336</v>
      </c>
      <c r="T136" s="4">
        <f t="shared" si="17"/>
        <v>40762.208333333336</v>
      </c>
    </row>
    <row r="137" spans="1:20" x14ac:dyDescent="0.3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9">
        <f t="shared" si="1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13"/>
        <v>47</v>
      </c>
      <c r="Q137" t="str">
        <f t="shared" si="14"/>
        <v>theater</v>
      </c>
      <c r="R137" t="str">
        <f t="shared" si="15"/>
        <v>plays</v>
      </c>
      <c r="S137" s="4">
        <f t="shared" si="16"/>
        <v>41340.25</v>
      </c>
      <c r="T137" s="4">
        <f t="shared" si="17"/>
        <v>41345.208333333336</v>
      </c>
    </row>
    <row r="138" spans="1:20" x14ac:dyDescent="0.3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9">
        <f t="shared" si="1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13"/>
        <v>47</v>
      </c>
      <c r="Q138" t="str">
        <f t="shared" si="14"/>
        <v>film &amp; video</v>
      </c>
      <c r="R138" t="str">
        <f t="shared" si="15"/>
        <v>drama</v>
      </c>
      <c r="S138" s="4">
        <f t="shared" si="16"/>
        <v>41797.208333333336</v>
      </c>
      <c r="T138" s="4">
        <f t="shared" si="17"/>
        <v>41809.208333333336</v>
      </c>
    </row>
    <row r="139" spans="1:20" x14ac:dyDescent="0.3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9">
        <f t="shared" si="1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13"/>
        <v>94</v>
      </c>
      <c r="Q139" t="str">
        <f t="shared" si="14"/>
        <v>publishing</v>
      </c>
      <c r="R139" t="str">
        <f t="shared" si="15"/>
        <v>nonfiction</v>
      </c>
      <c r="S139" s="4">
        <f t="shared" si="16"/>
        <v>40457.208333333336</v>
      </c>
      <c r="T139" s="4">
        <f t="shared" si="17"/>
        <v>40463.208333333336</v>
      </c>
    </row>
    <row r="140" spans="1:20" ht="31" x14ac:dyDescent="0.3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9">
        <f t="shared" si="1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13"/>
        <v>80</v>
      </c>
      <c r="Q140" t="str">
        <f t="shared" si="14"/>
        <v>games</v>
      </c>
      <c r="R140" t="str">
        <f t="shared" si="15"/>
        <v>mobile games</v>
      </c>
      <c r="S140" s="4">
        <f t="shared" si="16"/>
        <v>41180.208333333336</v>
      </c>
      <c r="T140" s="4">
        <f t="shared" si="17"/>
        <v>41186.208333333336</v>
      </c>
    </row>
    <row r="141" spans="1:20" x14ac:dyDescent="0.3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9">
        <f t="shared" si="1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13"/>
        <v>59</v>
      </c>
      <c r="Q141" t="str">
        <f t="shared" si="14"/>
        <v>technology</v>
      </c>
      <c r="R141" t="str">
        <f t="shared" si="15"/>
        <v>wearables</v>
      </c>
      <c r="S141" s="4">
        <f t="shared" si="16"/>
        <v>42115.208333333328</v>
      </c>
      <c r="T141" s="4">
        <f t="shared" si="17"/>
        <v>42131.208333333328</v>
      </c>
    </row>
    <row r="142" spans="1:20" ht="31" x14ac:dyDescent="0.3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9">
        <f t="shared" si="1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13"/>
        <v>66</v>
      </c>
      <c r="Q142" t="str">
        <f t="shared" si="14"/>
        <v>film &amp; video</v>
      </c>
      <c r="R142" t="str">
        <f t="shared" si="15"/>
        <v>documentary</v>
      </c>
      <c r="S142" s="4">
        <f t="shared" si="16"/>
        <v>43156.25</v>
      </c>
      <c r="T142" s="4">
        <f t="shared" si="17"/>
        <v>43161.25</v>
      </c>
    </row>
    <row r="143" spans="1:20" x14ac:dyDescent="0.3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9">
        <f t="shared" si="1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13"/>
        <v>61</v>
      </c>
      <c r="Q143" t="str">
        <f t="shared" si="14"/>
        <v>technology</v>
      </c>
      <c r="R143" t="str">
        <f t="shared" si="15"/>
        <v>web</v>
      </c>
      <c r="S143" s="4">
        <f t="shared" si="16"/>
        <v>42167.208333333328</v>
      </c>
      <c r="T143" s="4">
        <f t="shared" si="17"/>
        <v>42173.208333333328</v>
      </c>
    </row>
    <row r="144" spans="1:20" ht="31" x14ac:dyDescent="0.3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9">
        <f t="shared" si="1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13"/>
        <v>98</v>
      </c>
      <c r="Q144" t="str">
        <f t="shared" si="14"/>
        <v>technology</v>
      </c>
      <c r="R144" t="str">
        <f t="shared" si="15"/>
        <v>web</v>
      </c>
      <c r="S144" s="4">
        <f t="shared" si="16"/>
        <v>41005.208333333336</v>
      </c>
      <c r="T144" s="4">
        <f t="shared" si="17"/>
        <v>41046.208333333336</v>
      </c>
    </row>
    <row r="145" spans="1:20" x14ac:dyDescent="0.3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9">
        <f t="shared" si="1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13"/>
        <v>105</v>
      </c>
      <c r="Q145" t="str">
        <f t="shared" si="14"/>
        <v>music</v>
      </c>
      <c r="R145" t="str">
        <f t="shared" si="15"/>
        <v>indie rock</v>
      </c>
      <c r="S145" s="4">
        <f t="shared" si="16"/>
        <v>40357.208333333336</v>
      </c>
      <c r="T145" s="4">
        <f t="shared" si="17"/>
        <v>40377.208333333336</v>
      </c>
    </row>
    <row r="146" spans="1:20" x14ac:dyDescent="0.3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9">
        <f t="shared" si="1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13"/>
        <v>86</v>
      </c>
      <c r="Q146" t="str">
        <f t="shared" si="14"/>
        <v>theater</v>
      </c>
      <c r="R146" t="str">
        <f t="shared" si="15"/>
        <v>plays</v>
      </c>
      <c r="S146" s="4">
        <f t="shared" si="16"/>
        <v>43633.208333333328</v>
      </c>
      <c r="T146" s="4">
        <f t="shared" si="17"/>
        <v>43641.208333333328</v>
      </c>
    </row>
    <row r="147" spans="1:20" x14ac:dyDescent="0.3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9">
        <f t="shared" si="1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13"/>
        <v>77</v>
      </c>
      <c r="Q147" t="str">
        <f t="shared" si="14"/>
        <v>technology</v>
      </c>
      <c r="R147" t="str">
        <f t="shared" si="15"/>
        <v>wearables</v>
      </c>
      <c r="S147" s="4">
        <f t="shared" si="16"/>
        <v>41889.208333333336</v>
      </c>
      <c r="T147" s="4">
        <f t="shared" si="17"/>
        <v>41894.208333333336</v>
      </c>
    </row>
    <row r="148" spans="1:20" ht="31" x14ac:dyDescent="0.3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9">
        <f t="shared" si="1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13"/>
        <v>30</v>
      </c>
      <c r="Q148" t="str">
        <f t="shared" si="14"/>
        <v>theater</v>
      </c>
      <c r="R148" t="str">
        <f t="shared" si="15"/>
        <v>plays</v>
      </c>
      <c r="S148" s="4">
        <f t="shared" si="16"/>
        <v>40855.25</v>
      </c>
      <c r="T148" s="4">
        <f t="shared" si="17"/>
        <v>40875.25</v>
      </c>
    </row>
    <row r="149" spans="1:20" ht="31" x14ac:dyDescent="0.3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9">
        <f t="shared" si="1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13"/>
        <v>47</v>
      </c>
      <c r="Q149" t="str">
        <f t="shared" si="14"/>
        <v>theater</v>
      </c>
      <c r="R149" t="str">
        <f t="shared" si="15"/>
        <v>plays</v>
      </c>
      <c r="S149" s="4">
        <f t="shared" si="16"/>
        <v>42534.208333333328</v>
      </c>
      <c r="T149" s="4">
        <f t="shared" si="17"/>
        <v>42540.208333333328</v>
      </c>
    </row>
    <row r="150" spans="1:20" x14ac:dyDescent="0.3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9">
        <f t="shared" si="1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13"/>
        <v>105</v>
      </c>
      <c r="Q150" t="str">
        <f t="shared" si="14"/>
        <v>technology</v>
      </c>
      <c r="R150" t="str">
        <f t="shared" si="15"/>
        <v>wearables</v>
      </c>
      <c r="S150" s="4">
        <f t="shared" si="16"/>
        <v>42941.208333333328</v>
      </c>
      <c r="T150" s="4">
        <f t="shared" si="17"/>
        <v>42950.208333333328</v>
      </c>
    </row>
    <row r="151" spans="1:20" x14ac:dyDescent="0.3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9">
        <f t="shared" si="1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13"/>
        <v>70</v>
      </c>
      <c r="Q151" t="str">
        <f t="shared" si="14"/>
        <v>music</v>
      </c>
      <c r="R151" t="str">
        <f t="shared" si="15"/>
        <v>indie rock</v>
      </c>
      <c r="S151" s="4">
        <f t="shared" si="16"/>
        <v>41275.25</v>
      </c>
      <c r="T151" s="4">
        <f t="shared" si="17"/>
        <v>41327.25</v>
      </c>
    </row>
    <row r="152" spans="1:20" x14ac:dyDescent="0.3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9">
        <f t="shared" si="1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4">
        <f t="shared" si="16"/>
        <v>43450.25</v>
      </c>
      <c r="T152" s="4">
        <f t="shared" si="17"/>
        <v>43451.25</v>
      </c>
    </row>
    <row r="153" spans="1:20" x14ac:dyDescent="0.3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9">
        <f t="shared" si="1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13"/>
        <v>60</v>
      </c>
      <c r="Q153" t="str">
        <f t="shared" si="14"/>
        <v>music</v>
      </c>
      <c r="R153" t="str">
        <f t="shared" si="15"/>
        <v>electric music</v>
      </c>
      <c r="S153" s="4">
        <f t="shared" si="16"/>
        <v>41799.208333333336</v>
      </c>
      <c r="T153" s="4">
        <f t="shared" si="17"/>
        <v>41850.208333333336</v>
      </c>
    </row>
    <row r="154" spans="1:20" x14ac:dyDescent="0.3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9">
        <f t="shared" si="1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13"/>
        <v>52</v>
      </c>
      <c r="Q154" t="str">
        <f t="shared" si="14"/>
        <v>music</v>
      </c>
      <c r="R154" t="str">
        <f t="shared" si="15"/>
        <v>indie rock</v>
      </c>
      <c r="S154" s="4">
        <f t="shared" si="16"/>
        <v>42783.25</v>
      </c>
      <c r="T154" s="4">
        <f t="shared" si="17"/>
        <v>42790.25</v>
      </c>
    </row>
    <row r="155" spans="1:20" x14ac:dyDescent="0.3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9">
        <f t="shared" si="1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13"/>
        <v>31</v>
      </c>
      <c r="Q155" t="str">
        <f t="shared" si="14"/>
        <v>theater</v>
      </c>
      <c r="R155" t="str">
        <f t="shared" si="15"/>
        <v>plays</v>
      </c>
      <c r="S155" s="4">
        <f t="shared" si="16"/>
        <v>41201.208333333336</v>
      </c>
      <c r="T155" s="4">
        <f t="shared" si="17"/>
        <v>41207.208333333336</v>
      </c>
    </row>
    <row r="156" spans="1:20" x14ac:dyDescent="0.3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9">
        <f t="shared" si="1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13"/>
        <v>95</v>
      </c>
      <c r="Q156" t="str">
        <f t="shared" si="14"/>
        <v>music</v>
      </c>
      <c r="R156" t="str">
        <f t="shared" si="15"/>
        <v>indie rock</v>
      </c>
      <c r="S156" s="4">
        <f t="shared" si="16"/>
        <v>42502.208333333328</v>
      </c>
      <c r="T156" s="4">
        <f t="shared" si="17"/>
        <v>42525.208333333328</v>
      </c>
    </row>
    <row r="157" spans="1:20" x14ac:dyDescent="0.3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9">
        <f t="shared" si="1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13"/>
        <v>76</v>
      </c>
      <c r="Q157" t="str">
        <f t="shared" si="14"/>
        <v>theater</v>
      </c>
      <c r="R157" t="str">
        <f t="shared" si="15"/>
        <v>plays</v>
      </c>
      <c r="S157" s="4">
        <f t="shared" si="16"/>
        <v>40262.208333333336</v>
      </c>
      <c r="T157" s="4">
        <f t="shared" si="17"/>
        <v>40277.208333333336</v>
      </c>
    </row>
    <row r="158" spans="1:20" x14ac:dyDescent="0.3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9">
        <f t="shared" si="1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13"/>
        <v>71</v>
      </c>
      <c r="Q158" t="str">
        <f t="shared" si="14"/>
        <v>music</v>
      </c>
      <c r="R158" t="str">
        <f t="shared" si="15"/>
        <v>rock</v>
      </c>
      <c r="S158" s="4">
        <f t="shared" si="16"/>
        <v>43743.208333333328</v>
      </c>
      <c r="T158" s="4">
        <f t="shared" si="17"/>
        <v>43767.208333333328</v>
      </c>
    </row>
    <row r="159" spans="1:20" x14ac:dyDescent="0.3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9">
        <f t="shared" si="1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13"/>
        <v>74</v>
      </c>
      <c r="Q159" t="str">
        <f t="shared" si="14"/>
        <v>photography</v>
      </c>
      <c r="R159" t="str">
        <f t="shared" si="15"/>
        <v>photography books</v>
      </c>
      <c r="S159" s="4">
        <f t="shared" si="16"/>
        <v>41638.25</v>
      </c>
      <c r="T159" s="4">
        <f t="shared" si="17"/>
        <v>41650.25</v>
      </c>
    </row>
    <row r="160" spans="1:20" x14ac:dyDescent="0.3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9">
        <f t="shared" si="1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13"/>
        <v>113</v>
      </c>
      <c r="Q160" t="str">
        <f t="shared" si="14"/>
        <v>music</v>
      </c>
      <c r="R160" t="str">
        <f t="shared" si="15"/>
        <v>rock</v>
      </c>
      <c r="S160" s="4">
        <f t="shared" si="16"/>
        <v>42346.25</v>
      </c>
      <c r="T160" s="4">
        <f t="shared" si="17"/>
        <v>42347.25</v>
      </c>
    </row>
    <row r="161" spans="1:20" x14ac:dyDescent="0.3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9">
        <f t="shared" si="1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13"/>
        <v>105</v>
      </c>
      <c r="Q161" t="str">
        <f t="shared" si="14"/>
        <v>theater</v>
      </c>
      <c r="R161" t="str">
        <f t="shared" si="15"/>
        <v>plays</v>
      </c>
      <c r="S161" s="4">
        <f t="shared" si="16"/>
        <v>43551.208333333328</v>
      </c>
      <c r="T161" s="4">
        <f t="shared" si="17"/>
        <v>43569.208333333328</v>
      </c>
    </row>
    <row r="162" spans="1:20" x14ac:dyDescent="0.3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9">
        <f t="shared" si="1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13"/>
        <v>79</v>
      </c>
      <c r="Q162" t="str">
        <f t="shared" si="14"/>
        <v>technology</v>
      </c>
      <c r="R162" t="str">
        <f t="shared" si="15"/>
        <v>wearables</v>
      </c>
      <c r="S162" s="4">
        <f t="shared" si="16"/>
        <v>43582.208333333328</v>
      </c>
      <c r="T162" s="4">
        <f t="shared" si="17"/>
        <v>43598.208333333328</v>
      </c>
    </row>
    <row r="163" spans="1:20" ht="31" x14ac:dyDescent="0.3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9">
        <f t="shared" si="1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13"/>
        <v>57</v>
      </c>
      <c r="Q163" t="str">
        <f t="shared" si="14"/>
        <v>technology</v>
      </c>
      <c r="R163" t="str">
        <f t="shared" si="15"/>
        <v>web</v>
      </c>
      <c r="S163" s="4">
        <f t="shared" si="16"/>
        <v>42270.208333333328</v>
      </c>
      <c r="T163" s="4">
        <f t="shared" si="17"/>
        <v>42276.208333333328</v>
      </c>
    </row>
    <row r="164" spans="1:20" ht="31" x14ac:dyDescent="0.3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9">
        <f t="shared" si="1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13"/>
        <v>58</v>
      </c>
      <c r="Q164" t="str">
        <f t="shared" si="14"/>
        <v>music</v>
      </c>
      <c r="R164" t="str">
        <f t="shared" si="15"/>
        <v>rock</v>
      </c>
      <c r="S164" s="4">
        <f t="shared" si="16"/>
        <v>43442.25</v>
      </c>
      <c r="T164" s="4">
        <f t="shared" si="17"/>
        <v>43472.25</v>
      </c>
    </row>
    <row r="165" spans="1:20" x14ac:dyDescent="0.3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9">
        <f t="shared" si="1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13"/>
        <v>36</v>
      </c>
      <c r="Q165" t="str">
        <f t="shared" si="14"/>
        <v>photography</v>
      </c>
      <c r="R165" t="str">
        <f t="shared" si="15"/>
        <v>photography books</v>
      </c>
      <c r="S165" s="4">
        <f t="shared" si="16"/>
        <v>43028.208333333328</v>
      </c>
      <c r="T165" s="4">
        <f t="shared" si="17"/>
        <v>43077.25</v>
      </c>
    </row>
    <row r="166" spans="1:20" x14ac:dyDescent="0.3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9">
        <f t="shared" si="1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13"/>
        <v>108</v>
      </c>
      <c r="Q166" t="str">
        <f t="shared" si="14"/>
        <v>theater</v>
      </c>
      <c r="R166" t="str">
        <f t="shared" si="15"/>
        <v>plays</v>
      </c>
      <c r="S166" s="4">
        <f t="shared" si="16"/>
        <v>43016.208333333328</v>
      </c>
      <c r="T166" s="4">
        <f t="shared" si="17"/>
        <v>43017.208333333328</v>
      </c>
    </row>
    <row r="167" spans="1:20" x14ac:dyDescent="0.3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9">
        <f t="shared" si="1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13"/>
        <v>44</v>
      </c>
      <c r="Q167" t="str">
        <f t="shared" si="14"/>
        <v>technology</v>
      </c>
      <c r="R167" t="str">
        <f t="shared" si="15"/>
        <v>web</v>
      </c>
      <c r="S167" s="4">
        <f t="shared" si="16"/>
        <v>42948.208333333328</v>
      </c>
      <c r="T167" s="4">
        <f t="shared" si="17"/>
        <v>42980.208333333328</v>
      </c>
    </row>
    <row r="168" spans="1:20" x14ac:dyDescent="0.3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9">
        <f t="shared" si="1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13"/>
        <v>55</v>
      </c>
      <c r="Q168" t="str">
        <f t="shared" si="14"/>
        <v>photography</v>
      </c>
      <c r="R168" t="str">
        <f t="shared" si="15"/>
        <v>photography books</v>
      </c>
      <c r="S168" s="4">
        <f t="shared" si="16"/>
        <v>40534.25</v>
      </c>
      <c r="T168" s="4">
        <f t="shared" si="17"/>
        <v>40538.25</v>
      </c>
    </row>
    <row r="169" spans="1:20" x14ac:dyDescent="0.3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9">
        <f t="shared" si="1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4">
        <f t="shared" si="16"/>
        <v>41435.208333333336</v>
      </c>
      <c r="T169" s="4">
        <f t="shared" si="17"/>
        <v>41445.208333333336</v>
      </c>
    </row>
    <row r="170" spans="1:20" x14ac:dyDescent="0.3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9">
        <f t="shared" si="1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13"/>
        <v>42</v>
      </c>
      <c r="Q170" t="str">
        <f t="shared" si="14"/>
        <v>music</v>
      </c>
      <c r="R170" t="str">
        <f t="shared" si="15"/>
        <v>indie rock</v>
      </c>
      <c r="S170" s="4">
        <f t="shared" si="16"/>
        <v>43518.25</v>
      </c>
      <c r="T170" s="4">
        <f t="shared" si="17"/>
        <v>43541.208333333328</v>
      </c>
    </row>
    <row r="171" spans="1:20" x14ac:dyDescent="0.3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9">
        <f t="shared" si="1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13"/>
        <v>78</v>
      </c>
      <c r="Q171" t="str">
        <f t="shared" si="14"/>
        <v>film &amp; video</v>
      </c>
      <c r="R171" t="str">
        <f t="shared" si="15"/>
        <v>shorts</v>
      </c>
      <c r="S171" s="4">
        <f t="shared" si="16"/>
        <v>41077.208333333336</v>
      </c>
      <c r="T171" s="4">
        <f t="shared" si="17"/>
        <v>41105.208333333336</v>
      </c>
    </row>
    <row r="172" spans="1:20" x14ac:dyDescent="0.3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9">
        <f t="shared" si="1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13"/>
        <v>83</v>
      </c>
      <c r="Q172" t="str">
        <f t="shared" si="14"/>
        <v>music</v>
      </c>
      <c r="R172" t="str">
        <f t="shared" si="15"/>
        <v>indie rock</v>
      </c>
      <c r="S172" s="4">
        <f t="shared" si="16"/>
        <v>42950.208333333328</v>
      </c>
      <c r="T172" s="4">
        <f t="shared" si="17"/>
        <v>42957.208333333328</v>
      </c>
    </row>
    <row r="173" spans="1:20" ht="31" x14ac:dyDescent="0.3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9">
        <f t="shared" si="1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13"/>
        <v>104</v>
      </c>
      <c r="Q173" t="str">
        <f t="shared" si="14"/>
        <v>publishing</v>
      </c>
      <c r="R173" t="str">
        <f t="shared" si="15"/>
        <v>translations</v>
      </c>
      <c r="S173" s="4">
        <f t="shared" si="16"/>
        <v>41718.208333333336</v>
      </c>
      <c r="T173" s="4">
        <f t="shared" si="17"/>
        <v>41740.208333333336</v>
      </c>
    </row>
    <row r="174" spans="1:20" x14ac:dyDescent="0.3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9">
        <f t="shared" si="1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13"/>
        <v>26</v>
      </c>
      <c r="Q174" t="str">
        <f t="shared" si="14"/>
        <v>film &amp; video</v>
      </c>
      <c r="R174" t="str">
        <f t="shared" si="15"/>
        <v>documentary</v>
      </c>
      <c r="S174" s="4">
        <f t="shared" si="16"/>
        <v>41839.208333333336</v>
      </c>
      <c r="T174" s="4">
        <f t="shared" si="17"/>
        <v>41854.208333333336</v>
      </c>
    </row>
    <row r="175" spans="1:20" x14ac:dyDescent="0.3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9">
        <f t="shared" si="1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13"/>
        <v>101</v>
      </c>
      <c r="Q175" t="str">
        <f t="shared" si="14"/>
        <v>theater</v>
      </c>
      <c r="R175" t="str">
        <f t="shared" si="15"/>
        <v>plays</v>
      </c>
      <c r="S175" s="4">
        <f t="shared" si="16"/>
        <v>41412.208333333336</v>
      </c>
      <c r="T175" s="4">
        <f t="shared" si="17"/>
        <v>41418.208333333336</v>
      </c>
    </row>
    <row r="176" spans="1:20" x14ac:dyDescent="0.3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9">
        <f t="shared" si="1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13"/>
        <v>112</v>
      </c>
      <c r="Q176" t="str">
        <f t="shared" si="14"/>
        <v>technology</v>
      </c>
      <c r="R176" t="str">
        <f t="shared" si="15"/>
        <v>wearables</v>
      </c>
      <c r="S176" s="4">
        <f t="shared" si="16"/>
        <v>42282.208333333328</v>
      </c>
      <c r="T176" s="4">
        <f t="shared" si="17"/>
        <v>42283.208333333328</v>
      </c>
    </row>
    <row r="177" spans="1:20" x14ac:dyDescent="0.3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9">
        <f t="shared" si="1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13"/>
        <v>42</v>
      </c>
      <c r="Q177" t="str">
        <f t="shared" si="14"/>
        <v>theater</v>
      </c>
      <c r="R177" t="str">
        <f t="shared" si="15"/>
        <v>plays</v>
      </c>
      <c r="S177" s="4">
        <f t="shared" si="16"/>
        <v>42613.208333333328</v>
      </c>
      <c r="T177" s="4">
        <f t="shared" si="17"/>
        <v>42632.208333333328</v>
      </c>
    </row>
    <row r="178" spans="1:20" ht="31" x14ac:dyDescent="0.3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9">
        <f t="shared" si="1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13"/>
        <v>110</v>
      </c>
      <c r="Q178" t="str">
        <f t="shared" si="14"/>
        <v>theater</v>
      </c>
      <c r="R178" t="str">
        <f t="shared" si="15"/>
        <v>plays</v>
      </c>
      <c r="S178" s="4">
        <f t="shared" si="16"/>
        <v>42616.208333333328</v>
      </c>
      <c r="T178" s="4">
        <f t="shared" si="17"/>
        <v>42625.208333333328</v>
      </c>
    </row>
    <row r="179" spans="1:20" x14ac:dyDescent="0.3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9">
        <f t="shared" si="1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13"/>
        <v>59</v>
      </c>
      <c r="Q179" t="str">
        <f t="shared" si="14"/>
        <v>theater</v>
      </c>
      <c r="R179" t="str">
        <f t="shared" si="15"/>
        <v>plays</v>
      </c>
      <c r="S179" s="4">
        <f t="shared" si="16"/>
        <v>40497.25</v>
      </c>
      <c r="T179" s="4">
        <f t="shared" si="17"/>
        <v>40522.25</v>
      </c>
    </row>
    <row r="180" spans="1:20" x14ac:dyDescent="0.3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9">
        <f t="shared" si="1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13"/>
        <v>33</v>
      </c>
      <c r="Q180" t="str">
        <f t="shared" si="14"/>
        <v>food</v>
      </c>
      <c r="R180" t="str">
        <f t="shared" si="15"/>
        <v>food trucks</v>
      </c>
      <c r="S180" s="4">
        <f t="shared" si="16"/>
        <v>42999.208333333328</v>
      </c>
      <c r="T180" s="4">
        <f t="shared" si="17"/>
        <v>43008.208333333328</v>
      </c>
    </row>
    <row r="181" spans="1:20" ht="31" x14ac:dyDescent="0.3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9">
        <f t="shared" si="1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13"/>
        <v>45</v>
      </c>
      <c r="Q181" t="str">
        <f t="shared" si="14"/>
        <v>theater</v>
      </c>
      <c r="R181" t="str">
        <f t="shared" si="15"/>
        <v>plays</v>
      </c>
      <c r="S181" s="4">
        <f t="shared" si="16"/>
        <v>41350.208333333336</v>
      </c>
      <c r="T181" s="4">
        <f t="shared" si="17"/>
        <v>41351.208333333336</v>
      </c>
    </row>
    <row r="182" spans="1:20" x14ac:dyDescent="0.3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9">
        <f t="shared" si="1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13"/>
        <v>82</v>
      </c>
      <c r="Q182" t="str">
        <f t="shared" si="14"/>
        <v>technology</v>
      </c>
      <c r="R182" t="str">
        <f t="shared" si="15"/>
        <v>wearables</v>
      </c>
      <c r="S182" s="4">
        <f t="shared" si="16"/>
        <v>40259.208333333336</v>
      </c>
      <c r="T182" s="4">
        <f t="shared" si="17"/>
        <v>40264.208333333336</v>
      </c>
    </row>
    <row r="183" spans="1:20" x14ac:dyDescent="0.3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9">
        <f t="shared" si="1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13"/>
        <v>39</v>
      </c>
      <c r="Q183" t="str">
        <f t="shared" si="14"/>
        <v>technology</v>
      </c>
      <c r="R183" t="str">
        <f t="shared" si="15"/>
        <v>web</v>
      </c>
      <c r="S183" s="4">
        <f t="shared" si="16"/>
        <v>43012.208333333328</v>
      </c>
      <c r="T183" s="4">
        <f t="shared" si="17"/>
        <v>43030.208333333328</v>
      </c>
    </row>
    <row r="184" spans="1:20" ht="31" x14ac:dyDescent="0.3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9">
        <f t="shared" si="1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13"/>
        <v>59</v>
      </c>
      <c r="Q184" t="str">
        <f t="shared" si="14"/>
        <v>theater</v>
      </c>
      <c r="R184" t="str">
        <f t="shared" si="15"/>
        <v>plays</v>
      </c>
      <c r="S184" s="4">
        <f t="shared" si="16"/>
        <v>43631.208333333328</v>
      </c>
      <c r="T184" s="4">
        <f t="shared" si="17"/>
        <v>43647.208333333328</v>
      </c>
    </row>
    <row r="185" spans="1:20" ht="31" x14ac:dyDescent="0.3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9">
        <f t="shared" si="1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13"/>
        <v>41</v>
      </c>
      <c r="Q185" t="str">
        <f t="shared" si="14"/>
        <v>music</v>
      </c>
      <c r="R185" t="str">
        <f t="shared" si="15"/>
        <v>rock</v>
      </c>
      <c r="S185" s="4">
        <f t="shared" si="16"/>
        <v>40430.208333333336</v>
      </c>
      <c r="T185" s="4">
        <f t="shared" si="17"/>
        <v>40443.208333333336</v>
      </c>
    </row>
    <row r="186" spans="1:20" x14ac:dyDescent="0.3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9">
        <f t="shared" si="1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13"/>
        <v>31</v>
      </c>
      <c r="Q186" t="str">
        <f t="shared" si="14"/>
        <v>theater</v>
      </c>
      <c r="R186" t="str">
        <f t="shared" si="15"/>
        <v>plays</v>
      </c>
      <c r="S186" s="4">
        <f t="shared" si="16"/>
        <v>43588.208333333328</v>
      </c>
      <c r="T186" s="4">
        <f t="shared" si="17"/>
        <v>43589.208333333328</v>
      </c>
    </row>
    <row r="187" spans="1:20" x14ac:dyDescent="0.3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9">
        <f t="shared" si="1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13"/>
        <v>38</v>
      </c>
      <c r="Q187" t="str">
        <f t="shared" si="14"/>
        <v>film &amp; video</v>
      </c>
      <c r="R187" t="str">
        <f t="shared" si="15"/>
        <v>television</v>
      </c>
      <c r="S187" s="4">
        <f t="shared" si="16"/>
        <v>43233.208333333328</v>
      </c>
      <c r="T187" s="4">
        <f t="shared" si="17"/>
        <v>43244.208333333328</v>
      </c>
    </row>
    <row r="188" spans="1:20" x14ac:dyDescent="0.3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9">
        <f t="shared" si="1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13"/>
        <v>32</v>
      </c>
      <c r="Q188" t="str">
        <f t="shared" si="14"/>
        <v>theater</v>
      </c>
      <c r="R188" t="str">
        <f t="shared" si="15"/>
        <v>plays</v>
      </c>
      <c r="S188" s="4">
        <f t="shared" si="16"/>
        <v>41782.208333333336</v>
      </c>
      <c r="T188" s="4">
        <f t="shared" si="17"/>
        <v>41797.208333333336</v>
      </c>
    </row>
    <row r="189" spans="1:20" x14ac:dyDescent="0.3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9">
        <f t="shared" si="1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13"/>
        <v>96</v>
      </c>
      <c r="Q189" t="str">
        <f t="shared" si="14"/>
        <v>film &amp; video</v>
      </c>
      <c r="R189" t="str">
        <f t="shared" si="15"/>
        <v>shorts</v>
      </c>
      <c r="S189" s="4">
        <f t="shared" si="16"/>
        <v>41328.25</v>
      </c>
      <c r="T189" s="4">
        <f t="shared" si="17"/>
        <v>41356.208333333336</v>
      </c>
    </row>
    <row r="190" spans="1:20" x14ac:dyDescent="0.3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9">
        <f t="shared" si="1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4">
        <f t="shared" si="16"/>
        <v>41975.25</v>
      </c>
      <c r="T190" s="4">
        <f t="shared" si="17"/>
        <v>41976.25</v>
      </c>
    </row>
    <row r="191" spans="1:20" x14ac:dyDescent="0.3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9">
        <f t="shared" si="1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13"/>
        <v>102</v>
      </c>
      <c r="Q191" t="str">
        <f t="shared" si="14"/>
        <v>theater</v>
      </c>
      <c r="R191" t="str">
        <f t="shared" si="15"/>
        <v>plays</v>
      </c>
      <c r="S191" s="4">
        <f t="shared" si="16"/>
        <v>42433.25</v>
      </c>
      <c r="T191" s="4">
        <f t="shared" si="17"/>
        <v>42433.25</v>
      </c>
    </row>
    <row r="192" spans="1:20" x14ac:dyDescent="0.3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9">
        <f t="shared" si="1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13"/>
        <v>106</v>
      </c>
      <c r="Q192" t="str">
        <f t="shared" si="14"/>
        <v>theater</v>
      </c>
      <c r="R192" t="str">
        <f t="shared" si="15"/>
        <v>plays</v>
      </c>
      <c r="S192" s="4">
        <f t="shared" si="16"/>
        <v>41429.208333333336</v>
      </c>
      <c r="T192" s="4">
        <f t="shared" si="17"/>
        <v>41430.208333333336</v>
      </c>
    </row>
    <row r="193" spans="1:20" x14ac:dyDescent="0.3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9">
        <f t="shared" si="1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13"/>
        <v>37</v>
      </c>
      <c r="Q193" t="str">
        <f t="shared" si="14"/>
        <v>theater</v>
      </c>
      <c r="R193" t="str">
        <f t="shared" si="15"/>
        <v>plays</v>
      </c>
      <c r="S193" s="4">
        <f t="shared" si="16"/>
        <v>43536.208333333328</v>
      </c>
      <c r="T193" s="4">
        <f t="shared" si="17"/>
        <v>43539.208333333328</v>
      </c>
    </row>
    <row r="194" spans="1:20" x14ac:dyDescent="0.3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9">
        <f t="shared" ref="F194:F257" si="18">(E194/D194)*100</f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ref="P194:P257" si="19">ROUND(IFERROR(E194/H194,0),0)</f>
        <v>35</v>
      </c>
      <c r="Q194" t="str">
        <f t="shared" ref="Q194:Q257" si="20">_xlfn.TEXTBEFORE(O194,"/")</f>
        <v>music</v>
      </c>
      <c r="R194" t="str">
        <f t="shared" ref="R194:R257" si="21">_xlfn.TEXTAFTER(O194,"/")</f>
        <v>rock</v>
      </c>
      <c r="S194" s="4">
        <f t="shared" si="16"/>
        <v>41817.208333333336</v>
      </c>
      <c r="T194" s="4">
        <f t="shared" si="17"/>
        <v>41821.208333333336</v>
      </c>
    </row>
    <row r="195" spans="1:20" x14ac:dyDescent="0.3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9">
        <f t="shared" si="18"/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si="19"/>
        <v>46</v>
      </c>
      <c r="Q195" t="str">
        <f t="shared" si="20"/>
        <v>music</v>
      </c>
      <c r="R195" t="str">
        <f t="shared" si="21"/>
        <v>indie rock</v>
      </c>
      <c r="S195" s="4">
        <f t="shared" ref="S195:S258" si="22">(((K195/60)/60)/24)+DATE(1970,1,1)</f>
        <v>43198.208333333328</v>
      </c>
      <c r="T195" s="4">
        <f t="shared" ref="T195:T258" si="23">(((L195/60)/60)/24)+DATE(1970,1,1)</f>
        <v>43202.208333333328</v>
      </c>
    </row>
    <row r="196" spans="1:20" x14ac:dyDescent="0.3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9">
        <f t="shared" si="18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si="19"/>
        <v>69</v>
      </c>
      <c r="Q196" t="str">
        <f t="shared" si="20"/>
        <v>music</v>
      </c>
      <c r="R196" t="str">
        <f t="shared" si="21"/>
        <v>metal</v>
      </c>
      <c r="S196" s="4">
        <f t="shared" si="22"/>
        <v>42261.208333333328</v>
      </c>
      <c r="T196" s="4">
        <f t="shared" si="23"/>
        <v>42277.208333333328</v>
      </c>
    </row>
    <row r="197" spans="1:20" x14ac:dyDescent="0.3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9">
        <f t="shared" si="18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19"/>
        <v>109</v>
      </c>
      <c r="Q197" t="str">
        <f t="shared" si="20"/>
        <v>music</v>
      </c>
      <c r="R197" t="str">
        <f t="shared" si="21"/>
        <v>electric music</v>
      </c>
      <c r="S197" s="4">
        <f t="shared" si="22"/>
        <v>43310.208333333328</v>
      </c>
      <c r="T197" s="4">
        <f t="shared" si="23"/>
        <v>43317.208333333328</v>
      </c>
    </row>
    <row r="198" spans="1:20" x14ac:dyDescent="0.3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9">
        <f t="shared" si="18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9"/>
        <v>52</v>
      </c>
      <c r="Q198" t="str">
        <f t="shared" si="20"/>
        <v>technology</v>
      </c>
      <c r="R198" t="str">
        <f t="shared" si="21"/>
        <v>wearables</v>
      </c>
      <c r="S198" s="4">
        <f t="shared" si="22"/>
        <v>42616.208333333328</v>
      </c>
      <c r="T198" s="4">
        <f t="shared" si="23"/>
        <v>42635.208333333328</v>
      </c>
    </row>
    <row r="199" spans="1:20" x14ac:dyDescent="0.3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9">
        <f t="shared" si="18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19"/>
        <v>82</v>
      </c>
      <c r="Q199" t="str">
        <f t="shared" si="20"/>
        <v>film &amp; video</v>
      </c>
      <c r="R199" t="str">
        <f t="shared" si="21"/>
        <v>drama</v>
      </c>
      <c r="S199" s="4">
        <f t="shared" si="22"/>
        <v>42909.208333333328</v>
      </c>
      <c r="T199" s="4">
        <f t="shared" si="23"/>
        <v>42923.208333333328</v>
      </c>
    </row>
    <row r="200" spans="1:20" x14ac:dyDescent="0.3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9">
        <f t="shared" si="18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19"/>
        <v>36</v>
      </c>
      <c r="Q200" t="str">
        <f t="shared" si="20"/>
        <v>music</v>
      </c>
      <c r="R200" t="str">
        <f t="shared" si="21"/>
        <v>electric music</v>
      </c>
      <c r="S200" s="4">
        <f t="shared" si="22"/>
        <v>40396.208333333336</v>
      </c>
      <c r="T200" s="4">
        <f t="shared" si="23"/>
        <v>40425.208333333336</v>
      </c>
    </row>
    <row r="201" spans="1:20" x14ac:dyDescent="0.3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9">
        <f t="shared" si="18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19"/>
        <v>74</v>
      </c>
      <c r="Q201" t="str">
        <f t="shared" si="20"/>
        <v>music</v>
      </c>
      <c r="R201" t="str">
        <f t="shared" si="21"/>
        <v>rock</v>
      </c>
      <c r="S201" s="4">
        <f t="shared" si="22"/>
        <v>42192.208333333328</v>
      </c>
      <c r="T201" s="4">
        <f t="shared" si="23"/>
        <v>42196.208333333328</v>
      </c>
    </row>
    <row r="202" spans="1:20" x14ac:dyDescent="0.3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9">
        <f t="shared" si="18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4">
        <f t="shared" si="22"/>
        <v>40262.208333333336</v>
      </c>
      <c r="T202" s="4">
        <f t="shared" si="23"/>
        <v>40273.208333333336</v>
      </c>
    </row>
    <row r="203" spans="1:20" x14ac:dyDescent="0.3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9">
        <f t="shared" si="18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19"/>
        <v>91</v>
      </c>
      <c r="Q203" t="str">
        <f t="shared" si="20"/>
        <v>technology</v>
      </c>
      <c r="R203" t="str">
        <f t="shared" si="21"/>
        <v>web</v>
      </c>
      <c r="S203" s="4">
        <f t="shared" si="22"/>
        <v>41845.208333333336</v>
      </c>
      <c r="T203" s="4">
        <f t="shared" si="23"/>
        <v>41863.208333333336</v>
      </c>
    </row>
    <row r="204" spans="1:20" x14ac:dyDescent="0.3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9">
        <f t="shared" si="18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19"/>
        <v>80</v>
      </c>
      <c r="Q204" t="str">
        <f t="shared" si="20"/>
        <v>food</v>
      </c>
      <c r="R204" t="str">
        <f t="shared" si="21"/>
        <v>food trucks</v>
      </c>
      <c r="S204" s="4">
        <f t="shared" si="22"/>
        <v>40818.208333333336</v>
      </c>
      <c r="T204" s="4">
        <f t="shared" si="23"/>
        <v>40822.208333333336</v>
      </c>
    </row>
    <row r="205" spans="1:20" ht="31" x14ac:dyDescent="0.3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9">
        <f t="shared" si="18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19"/>
        <v>43</v>
      </c>
      <c r="Q205" t="str">
        <f t="shared" si="20"/>
        <v>theater</v>
      </c>
      <c r="R205" t="str">
        <f t="shared" si="21"/>
        <v>plays</v>
      </c>
      <c r="S205" s="4">
        <f t="shared" si="22"/>
        <v>42752.25</v>
      </c>
      <c r="T205" s="4">
        <f t="shared" si="23"/>
        <v>42754.25</v>
      </c>
    </row>
    <row r="206" spans="1:20" x14ac:dyDescent="0.3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9">
        <f t="shared" si="18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19"/>
        <v>63</v>
      </c>
      <c r="Q206" t="str">
        <f t="shared" si="20"/>
        <v>music</v>
      </c>
      <c r="R206" t="str">
        <f t="shared" si="21"/>
        <v>jazz</v>
      </c>
      <c r="S206" s="4">
        <f t="shared" si="22"/>
        <v>40636.208333333336</v>
      </c>
      <c r="T206" s="4">
        <f t="shared" si="23"/>
        <v>40646.208333333336</v>
      </c>
    </row>
    <row r="207" spans="1:20" x14ac:dyDescent="0.3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9">
        <f t="shared" si="18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19"/>
        <v>70</v>
      </c>
      <c r="Q207" t="str">
        <f t="shared" si="20"/>
        <v>theater</v>
      </c>
      <c r="R207" t="str">
        <f t="shared" si="21"/>
        <v>plays</v>
      </c>
      <c r="S207" s="4">
        <f t="shared" si="22"/>
        <v>43390.208333333328</v>
      </c>
      <c r="T207" s="4">
        <f t="shared" si="23"/>
        <v>43402.208333333328</v>
      </c>
    </row>
    <row r="208" spans="1:20" x14ac:dyDescent="0.3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9">
        <f t="shared" si="18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19"/>
        <v>61</v>
      </c>
      <c r="Q208" t="str">
        <f t="shared" si="20"/>
        <v>publishing</v>
      </c>
      <c r="R208" t="str">
        <f t="shared" si="21"/>
        <v>fiction</v>
      </c>
      <c r="S208" s="4">
        <f t="shared" si="22"/>
        <v>40236.25</v>
      </c>
      <c r="T208" s="4">
        <f t="shared" si="23"/>
        <v>40245.25</v>
      </c>
    </row>
    <row r="209" spans="1:20" ht="31" x14ac:dyDescent="0.3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9">
        <f t="shared" si="18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4">
        <f t="shared" si="22"/>
        <v>43340.208333333328</v>
      </c>
      <c r="T209" s="4">
        <f t="shared" si="23"/>
        <v>43360.208333333328</v>
      </c>
    </row>
    <row r="210" spans="1:20" x14ac:dyDescent="0.3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9">
        <f t="shared" si="18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19"/>
        <v>97</v>
      </c>
      <c r="Q210" t="str">
        <f t="shared" si="20"/>
        <v>film &amp; video</v>
      </c>
      <c r="R210" t="str">
        <f t="shared" si="21"/>
        <v>documentary</v>
      </c>
      <c r="S210" s="4">
        <f t="shared" si="22"/>
        <v>43048.25</v>
      </c>
      <c r="T210" s="4">
        <f t="shared" si="23"/>
        <v>43072.25</v>
      </c>
    </row>
    <row r="211" spans="1:20" x14ac:dyDescent="0.3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9">
        <f t="shared" si="18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19"/>
        <v>51</v>
      </c>
      <c r="Q211" t="str">
        <f t="shared" si="20"/>
        <v>film &amp; video</v>
      </c>
      <c r="R211" t="str">
        <f t="shared" si="21"/>
        <v>documentary</v>
      </c>
      <c r="S211" s="4">
        <f t="shared" si="22"/>
        <v>42496.208333333328</v>
      </c>
      <c r="T211" s="4">
        <f t="shared" si="23"/>
        <v>42503.208333333328</v>
      </c>
    </row>
    <row r="212" spans="1:20" x14ac:dyDescent="0.3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9">
        <f t="shared" si="18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19"/>
        <v>28</v>
      </c>
      <c r="Q212" t="str">
        <f t="shared" si="20"/>
        <v>film &amp; video</v>
      </c>
      <c r="R212" t="str">
        <f t="shared" si="21"/>
        <v>science fiction</v>
      </c>
      <c r="S212" s="4">
        <f t="shared" si="22"/>
        <v>42797.25</v>
      </c>
      <c r="T212" s="4">
        <f t="shared" si="23"/>
        <v>42824.208333333328</v>
      </c>
    </row>
    <row r="213" spans="1:20" ht="31" x14ac:dyDescent="0.3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9">
        <f t="shared" si="18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19"/>
        <v>61</v>
      </c>
      <c r="Q213" t="str">
        <f t="shared" si="20"/>
        <v>theater</v>
      </c>
      <c r="R213" t="str">
        <f t="shared" si="21"/>
        <v>plays</v>
      </c>
      <c r="S213" s="4">
        <f t="shared" si="22"/>
        <v>41513.208333333336</v>
      </c>
      <c r="T213" s="4">
        <f t="shared" si="23"/>
        <v>41537.208333333336</v>
      </c>
    </row>
    <row r="214" spans="1:20" ht="31" x14ac:dyDescent="0.3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9">
        <f t="shared" si="18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19"/>
        <v>73</v>
      </c>
      <c r="Q214" t="str">
        <f t="shared" si="20"/>
        <v>theater</v>
      </c>
      <c r="R214" t="str">
        <f t="shared" si="21"/>
        <v>plays</v>
      </c>
      <c r="S214" s="4">
        <f t="shared" si="22"/>
        <v>43814.25</v>
      </c>
      <c r="T214" s="4">
        <f t="shared" si="23"/>
        <v>43860.25</v>
      </c>
    </row>
    <row r="215" spans="1:20" ht="31" x14ac:dyDescent="0.3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9">
        <f t="shared" si="18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19"/>
        <v>40</v>
      </c>
      <c r="Q215" t="str">
        <f t="shared" si="20"/>
        <v>music</v>
      </c>
      <c r="R215" t="str">
        <f t="shared" si="21"/>
        <v>indie rock</v>
      </c>
      <c r="S215" s="4">
        <f t="shared" si="22"/>
        <v>40488.208333333336</v>
      </c>
      <c r="T215" s="4">
        <f t="shared" si="23"/>
        <v>40496.25</v>
      </c>
    </row>
    <row r="216" spans="1:20" x14ac:dyDescent="0.3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9">
        <f t="shared" si="18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19"/>
        <v>87</v>
      </c>
      <c r="Q216" t="str">
        <f t="shared" si="20"/>
        <v>music</v>
      </c>
      <c r="R216" t="str">
        <f t="shared" si="21"/>
        <v>rock</v>
      </c>
      <c r="S216" s="4">
        <f t="shared" si="22"/>
        <v>40409.208333333336</v>
      </c>
      <c r="T216" s="4">
        <f t="shared" si="23"/>
        <v>40415.208333333336</v>
      </c>
    </row>
    <row r="217" spans="1:20" x14ac:dyDescent="0.3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9">
        <f t="shared" si="18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19"/>
        <v>42</v>
      </c>
      <c r="Q217" t="str">
        <f t="shared" si="20"/>
        <v>theater</v>
      </c>
      <c r="R217" t="str">
        <f t="shared" si="21"/>
        <v>plays</v>
      </c>
      <c r="S217" s="4">
        <f t="shared" si="22"/>
        <v>43509.25</v>
      </c>
      <c r="T217" s="4">
        <f t="shared" si="23"/>
        <v>43511.25</v>
      </c>
    </row>
    <row r="218" spans="1:20" x14ac:dyDescent="0.3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9">
        <f t="shared" si="18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19"/>
        <v>104</v>
      </c>
      <c r="Q218" t="str">
        <f t="shared" si="20"/>
        <v>theater</v>
      </c>
      <c r="R218" t="str">
        <f t="shared" si="21"/>
        <v>plays</v>
      </c>
      <c r="S218" s="4">
        <f t="shared" si="22"/>
        <v>40869.25</v>
      </c>
      <c r="T218" s="4">
        <f t="shared" si="23"/>
        <v>40871.25</v>
      </c>
    </row>
    <row r="219" spans="1:20" x14ac:dyDescent="0.3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9">
        <f t="shared" si="18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19"/>
        <v>62</v>
      </c>
      <c r="Q219" t="str">
        <f t="shared" si="20"/>
        <v>film &amp; video</v>
      </c>
      <c r="R219" t="str">
        <f t="shared" si="21"/>
        <v>science fiction</v>
      </c>
      <c r="S219" s="4">
        <f t="shared" si="22"/>
        <v>43583.208333333328</v>
      </c>
      <c r="T219" s="4">
        <f t="shared" si="23"/>
        <v>43592.208333333328</v>
      </c>
    </row>
    <row r="220" spans="1:20" x14ac:dyDescent="0.3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9">
        <f t="shared" si="18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19"/>
        <v>31</v>
      </c>
      <c r="Q220" t="str">
        <f t="shared" si="20"/>
        <v>film &amp; video</v>
      </c>
      <c r="R220" t="str">
        <f t="shared" si="21"/>
        <v>shorts</v>
      </c>
      <c r="S220" s="4">
        <f t="shared" si="22"/>
        <v>40858.25</v>
      </c>
      <c r="T220" s="4">
        <f t="shared" si="23"/>
        <v>40892.25</v>
      </c>
    </row>
    <row r="221" spans="1:20" x14ac:dyDescent="0.3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9">
        <f t="shared" si="18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19"/>
        <v>90</v>
      </c>
      <c r="Q221" t="str">
        <f t="shared" si="20"/>
        <v>film &amp; video</v>
      </c>
      <c r="R221" t="str">
        <f t="shared" si="21"/>
        <v>animation</v>
      </c>
      <c r="S221" s="4">
        <f t="shared" si="22"/>
        <v>41137.208333333336</v>
      </c>
      <c r="T221" s="4">
        <f t="shared" si="23"/>
        <v>41149.208333333336</v>
      </c>
    </row>
    <row r="222" spans="1:20" x14ac:dyDescent="0.3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9">
        <f t="shared" si="18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19"/>
        <v>39</v>
      </c>
      <c r="Q222" t="str">
        <f t="shared" si="20"/>
        <v>theater</v>
      </c>
      <c r="R222" t="str">
        <f t="shared" si="21"/>
        <v>plays</v>
      </c>
      <c r="S222" s="4">
        <f t="shared" si="22"/>
        <v>40725.208333333336</v>
      </c>
      <c r="T222" s="4">
        <f t="shared" si="23"/>
        <v>40743.208333333336</v>
      </c>
    </row>
    <row r="223" spans="1:20" ht="31" x14ac:dyDescent="0.3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9">
        <f t="shared" si="18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19"/>
        <v>55</v>
      </c>
      <c r="Q223" t="str">
        <f t="shared" si="20"/>
        <v>food</v>
      </c>
      <c r="R223" t="str">
        <f t="shared" si="21"/>
        <v>food trucks</v>
      </c>
      <c r="S223" s="4">
        <f t="shared" si="22"/>
        <v>41081.208333333336</v>
      </c>
      <c r="T223" s="4">
        <f t="shared" si="23"/>
        <v>41083.208333333336</v>
      </c>
    </row>
    <row r="224" spans="1:20" x14ac:dyDescent="0.3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9">
        <f t="shared" si="18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19"/>
        <v>48</v>
      </c>
      <c r="Q224" t="str">
        <f t="shared" si="20"/>
        <v>photography</v>
      </c>
      <c r="R224" t="str">
        <f t="shared" si="21"/>
        <v>photography books</v>
      </c>
      <c r="S224" s="4">
        <f t="shared" si="22"/>
        <v>41914.208333333336</v>
      </c>
      <c r="T224" s="4">
        <f t="shared" si="23"/>
        <v>41915.208333333336</v>
      </c>
    </row>
    <row r="225" spans="1:20" x14ac:dyDescent="0.3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9">
        <f t="shared" si="18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19"/>
        <v>88</v>
      </c>
      <c r="Q225" t="str">
        <f t="shared" si="20"/>
        <v>theater</v>
      </c>
      <c r="R225" t="str">
        <f t="shared" si="21"/>
        <v>plays</v>
      </c>
      <c r="S225" s="4">
        <f t="shared" si="22"/>
        <v>42445.208333333328</v>
      </c>
      <c r="T225" s="4">
        <f t="shared" si="23"/>
        <v>42459.208333333328</v>
      </c>
    </row>
    <row r="226" spans="1:20" x14ac:dyDescent="0.3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9">
        <f t="shared" si="18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19"/>
        <v>52</v>
      </c>
      <c r="Q226" t="str">
        <f t="shared" si="20"/>
        <v>film &amp; video</v>
      </c>
      <c r="R226" t="str">
        <f t="shared" si="21"/>
        <v>science fiction</v>
      </c>
      <c r="S226" s="4">
        <f t="shared" si="22"/>
        <v>41906.208333333336</v>
      </c>
      <c r="T226" s="4">
        <f t="shared" si="23"/>
        <v>41951.25</v>
      </c>
    </row>
    <row r="227" spans="1:20" x14ac:dyDescent="0.3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9">
        <f t="shared" si="18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19"/>
        <v>30</v>
      </c>
      <c r="Q227" t="str">
        <f t="shared" si="20"/>
        <v>music</v>
      </c>
      <c r="R227" t="str">
        <f t="shared" si="21"/>
        <v>rock</v>
      </c>
      <c r="S227" s="4">
        <f t="shared" si="22"/>
        <v>41762.208333333336</v>
      </c>
      <c r="T227" s="4">
        <f t="shared" si="23"/>
        <v>41762.208333333336</v>
      </c>
    </row>
    <row r="228" spans="1:20" x14ac:dyDescent="0.3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9">
        <f t="shared" si="18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19"/>
        <v>98</v>
      </c>
      <c r="Q228" t="str">
        <f t="shared" si="20"/>
        <v>photography</v>
      </c>
      <c r="R228" t="str">
        <f t="shared" si="21"/>
        <v>photography books</v>
      </c>
      <c r="S228" s="4">
        <f t="shared" si="22"/>
        <v>40276.208333333336</v>
      </c>
      <c r="T228" s="4">
        <f t="shared" si="23"/>
        <v>40313.208333333336</v>
      </c>
    </row>
    <row r="229" spans="1:20" x14ac:dyDescent="0.3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9">
        <f t="shared" si="18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19"/>
        <v>109</v>
      </c>
      <c r="Q229" t="str">
        <f t="shared" si="20"/>
        <v>games</v>
      </c>
      <c r="R229" t="str">
        <f t="shared" si="21"/>
        <v>mobile games</v>
      </c>
      <c r="S229" s="4">
        <f t="shared" si="22"/>
        <v>42139.208333333328</v>
      </c>
      <c r="T229" s="4">
        <f t="shared" si="23"/>
        <v>42145.208333333328</v>
      </c>
    </row>
    <row r="230" spans="1:20" x14ac:dyDescent="0.3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9">
        <f t="shared" si="18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19"/>
        <v>67</v>
      </c>
      <c r="Q230" t="str">
        <f t="shared" si="20"/>
        <v>film &amp; video</v>
      </c>
      <c r="R230" t="str">
        <f t="shared" si="21"/>
        <v>animation</v>
      </c>
      <c r="S230" s="4">
        <f t="shared" si="22"/>
        <v>42613.208333333328</v>
      </c>
      <c r="T230" s="4">
        <f t="shared" si="23"/>
        <v>42638.208333333328</v>
      </c>
    </row>
    <row r="231" spans="1:20" x14ac:dyDescent="0.3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9">
        <f t="shared" si="18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19"/>
        <v>65</v>
      </c>
      <c r="Q231" t="str">
        <f t="shared" si="20"/>
        <v>games</v>
      </c>
      <c r="R231" t="str">
        <f t="shared" si="21"/>
        <v>mobile games</v>
      </c>
      <c r="S231" s="4">
        <f t="shared" si="22"/>
        <v>42887.208333333328</v>
      </c>
      <c r="T231" s="4">
        <f t="shared" si="23"/>
        <v>42935.208333333328</v>
      </c>
    </row>
    <row r="232" spans="1:20" x14ac:dyDescent="0.3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9">
        <f t="shared" si="18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19"/>
        <v>100</v>
      </c>
      <c r="Q232" t="str">
        <f t="shared" si="20"/>
        <v>games</v>
      </c>
      <c r="R232" t="str">
        <f t="shared" si="21"/>
        <v>video games</v>
      </c>
      <c r="S232" s="4">
        <f t="shared" si="22"/>
        <v>43805.25</v>
      </c>
      <c r="T232" s="4">
        <f t="shared" si="23"/>
        <v>43805.25</v>
      </c>
    </row>
    <row r="233" spans="1:20" x14ac:dyDescent="0.3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9">
        <f t="shared" si="18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19"/>
        <v>82</v>
      </c>
      <c r="Q233" t="str">
        <f t="shared" si="20"/>
        <v>theater</v>
      </c>
      <c r="R233" t="str">
        <f t="shared" si="21"/>
        <v>plays</v>
      </c>
      <c r="S233" s="4">
        <f t="shared" si="22"/>
        <v>41415.208333333336</v>
      </c>
      <c r="T233" s="4">
        <f t="shared" si="23"/>
        <v>41473.208333333336</v>
      </c>
    </row>
    <row r="234" spans="1:20" x14ac:dyDescent="0.3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9">
        <f t="shared" si="18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19"/>
        <v>63</v>
      </c>
      <c r="Q234" t="str">
        <f t="shared" si="20"/>
        <v>theater</v>
      </c>
      <c r="R234" t="str">
        <f t="shared" si="21"/>
        <v>plays</v>
      </c>
      <c r="S234" s="4">
        <f t="shared" si="22"/>
        <v>42576.208333333328</v>
      </c>
      <c r="T234" s="4">
        <f t="shared" si="23"/>
        <v>42577.208333333328</v>
      </c>
    </row>
    <row r="235" spans="1:20" x14ac:dyDescent="0.3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9">
        <f t="shared" si="18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19"/>
        <v>97</v>
      </c>
      <c r="Q235" t="str">
        <f t="shared" si="20"/>
        <v>film &amp; video</v>
      </c>
      <c r="R235" t="str">
        <f t="shared" si="21"/>
        <v>animation</v>
      </c>
      <c r="S235" s="4">
        <f t="shared" si="22"/>
        <v>40706.208333333336</v>
      </c>
      <c r="T235" s="4">
        <f t="shared" si="23"/>
        <v>40722.208333333336</v>
      </c>
    </row>
    <row r="236" spans="1:20" x14ac:dyDescent="0.3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9">
        <f t="shared" si="18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19"/>
        <v>55</v>
      </c>
      <c r="Q236" t="str">
        <f t="shared" si="20"/>
        <v>games</v>
      </c>
      <c r="R236" t="str">
        <f t="shared" si="21"/>
        <v>video games</v>
      </c>
      <c r="S236" s="4">
        <f t="shared" si="22"/>
        <v>42969.208333333328</v>
      </c>
      <c r="T236" s="4">
        <f t="shared" si="23"/>
        <v>42976.208333333328</v>
      </c>
    </row>
    <row r="237" spans="1:20" ht="31" x14ac:dyDescent="0.3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9">
        <f t="shared" si="18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19"/>
        <v>39</v>
      </c>
      <c r="Q237" t="str">
        <f t="shared" si="20"/>
        <v>film &amp; video</v>
      </c>
      <c r="R237" t="str">
        <f t="shared" si="21"/>
        <v>animation</v>
      </c>
      <c r="S237" s="4">
        <f t="shared" si="22"/>
        <v>42779.25</v>
      </c>
      <c r="T237" s="4">
        <f t="shared" si="23"/>
        <v>42784.25</v>
      </c>
    </row>
    <row r="238" spans="1:20" x14ac:dyDescent="0.3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9">
        <f t="shared" si="18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19"/>
        <v>76</v>
      </c>
      <c r="Q238" t="str">
        <f t="shared" si="20"/>
        <v>music</v>
      </c>
      <c r="R238" t="str">
        <f t="shared" si="21"/>
        <v>rock</v>
      </c>
      <c r="S238" s="4">
        <f t="shared" si="22"/>
        <v>43641.208333333328</v>
      </c>
      <c r="T238" s="4">
        <f t="shared" si="23"/>
        <v>43648.208333333328</v>
      </c>
    </row>
    <row r="239" spans="1:20" ht="31" x14ac:dyDescent="0.3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9">
        <f t="shared" si="18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19"/>
        <v>45</v>
      </c>
      <c r="Q239" t="str">
        <f t="shared" si="20"/>
        <v>film &amp; video</v>
      </c>
      <c r="R239" t="str">
        <f t="shared" si="21"/>
        <v>animation</v>
      </c>
      <c r="S239" s="4">
        <f t="shared" si="22"/>
        <v>41754.208333333336</v>
      </c>
      <c r="T239" s="4">
        <f t="shared" si="23"/>
        <v>41756.208333333336</v>
      </c>
    </row>
    <row r="240" spans="1:20" x14ac:dyDescent="0.3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9">
        <f t="shared" si="18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19"/>
        <v>105</v>
      </c>
      <c r="Q240" t="str">
        <f t="shared" si="20"/>
        <v>theater</v>
      </c>
      <c r="R240" t="str">
        <f t="shared" si="21"/>
        <v>plays</v>
      </c>
      <c r="S240" s="4">
        <f t="shared" si="22"/>
        <v>43083.25</v>
      </c>
      <c r="T240" s="4">
        <f t="shared" si="23"/>
        <v>43108.25</v>
      </c>
    </row>
    <row r="241" spans="1:20" ht="31" x14ac:dyDescent="0.3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9">
        <f t="shared" si="18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19"/>
        <v>76</v>
      </c>
      <c r="Q241" t="str">
        <f t="shared" si="20"/>
        <v>technology</v>
      </c>
      <c r="R241" t="str">
        <f t="shared" si="21"/>
        <v>wearables</v>
      </c>
      <c r="S241" s="4">
        <f t="shared" si="22"/>
        <v>42245.208333333328</v>
      </c>
      <c r="T241" s="4">
        <f t="shared" si="23"/>
        <v>42249.208333333328</v>
      </c>
    </row>
    <row r="242" spans="1:20" x14ac:dyDescent="0.3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9">
        <f t="shared" si="18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19"/>
        <v>69</v>
      </c>
      <c r="Q242" t="str">
        <f t="shared" si="20"/>
        <v>theater</v>
      </c>
      <c r="R242" t="str">
        <f t="shared" si="21"/>
        <v>plays</v>
      </c>
      <c r="S242" s="4">
        <f t="shared" si="22"/>
        <v>40396.208333333336</v>
      </c>
      <c r="T242" s="4">
        <f t="shared" si="23"/>
        <v>40397.208333333336</v>
      </c>
    </row>
    <row r="243" spans="1:20" x14ac:dyDescent="0.3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9">
        <f t="shared" si="18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19"/>
        <v>102</v>
      </c>
      <c r="Q243" t="str">
        <f t="shared" si="20"/>
        <v>publishing</v>
      </c>
      <c r="R243" t="str">
        <f t="shared" si="21"/>
        <v>nonfiction</v>
      </c>
      <c r="S243" s="4">
        <f t="shared" si="22"/>
        <v>41742.208333333336</v>
      </c>
      <c r="T243" s="4">
        <f t="shared" si="23"/>
        <v>41752.208333333336</v>
      </c>
    </row>
    <row r="244" spans="1:20" x14ac:dyDescent="0.3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9">
        <f t="shared" si="18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19"/>
        <v>43</v>
      </c>
      <c r="Q244" t="str">
        <f t="shared" si="20"/>
        <v>music</v>
      </c>
      <c r="R244" t="str">
        <f t="shared" si="21"/>
        <v>rock</v>
      </c>
      <c r="S244" s="4">
        <f t="shared" si="22"/>
        <v>42865.208333333328</v>
      </c>
      <c r="T244" s="4">
        <f t="shared" si="23"/>
        <v>42875.208333333328</v>
      </c>
    </row>
    <row r="245" spans="1:20" ht="31" x14ac:dyDescent="0.3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9">
        <f t="shared" si="18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19"/>
        <v>43</v>
      </c>
      <c r="Q245" t="str">
        <f t="shared" si="20"/>
        <v>theater</v>
      </c>
      <c r="R245" t="str">
        <f t="shared" si="21"/>
        <v>plays</v>
      </c>
      <c r="S245" s="4">
        <f t="shared" si="22"/>
        <v>43163.25</v>
      </c>
      <c r="T245" s="4">
        <f t="shared" si="23"/>
        <v>43166.25</v>
      </c>
    </row>
    <row r="246" spans="1:20" ht="31" x14ac:dyDescent="0.3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9">
        <f t="shared" si="18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19"/>
        <v>75</v>
      </c>
      <c r="Q246" t="str">
        <f t="shared" si="20"/>
        <v>theater</v>
      </c>
      <c r="R246" t="str">
        <f t="shared" si="21"/>
        <v>plays</v>
      </c>
      <c r="S246" s="4">
        <f t="shared" si="22"/>
        <v>41834.208333333336</v>
      </c>
      <c r="T246" s="4">
        <f t="shared" si="23"/>
        <v>41886.208333333336</v>
      </c>
    </row>
    <row r="247" spans="1:20" x14ac:dyDescent="0.3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9">
        <f t="shared" si="18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19"/>
        <v>69</v>
      </c>
      <c r="Q247" t="str">
        <f t="shared" si="20"/>
        <v>theater</v>
      </c>
      <c r="R247" t="str">
        <f t="shared" si="21"/>
        <v>plays</v>
      </c>
      <c r="S247" s="4">
        <f t="shared" si="22"/>
        <v>41736.208333333336</v>
      </c>
      <c r="T247" s="4">
        <f t="shared" si="23"/>
        <v>41737.208333333336</v>
      </c>
    </row>
    <row r="248" spans="1:20" x14ac:dyDescent="0.3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9">
        <f t="shared" si="18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19"/>
        <v>66</v>
      </c>
      <c r="Q248" t="str">
        <f t="shared" si="20"/>
        <v>technology</v>
      </c>
      <c r="R248" t="str">
        <f t="shared" si="21"/>
        <v>web</v>
      </c>
      <c r="S248" s="4">
        <f t="shared" si="22"/>
        <v>41491.208333333336</v>
      </c>
      <c r="T248" s="4">
        <f t="shared" si="23"/>
        <v>41495.208333333336</v>
      </c>
    </row>
    <row r="249" spans="1:20" x14ac:dyDescent="0.3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9">
        <f t="shared" si="18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19"/>
        <v>98</v>
      </c>
      <c r="Q249" t="str">
        <f t="shared" si="20"/>
        <v>publishing</v>
      </c>
      <c r="R249" t="str">
        <f t="shared" si="21"/>
        <v>fiction</v>
      </c>
      <c r="S249" s="4">
        <f t="shared" si="22"/>
        <v>42726.25</v>
      </c>
      <c r="T249" s="4">
        <f t="shared" si="23"/>
        <v>42741.25</v>
      </c>
    </row>
    <row r="250" spans="1:20" x14ac:dyDescent="0.3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9">
        <f t="shared" si="18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19"/>
        <v>60</v>
      </c>
      <c r="Q250" t="str">
        <f t="shared" si="20"/>
        <v>games</v>
      </c>
      <c r="R250" t="str">
        <f t="shared" si="21"/>
        <v>mobile games</v>
      </c>
      <c r="S250" s="4">
        <f t="shared" si="22"/>
        <v>42004.25</v>
      </c>
      <c r="T250" s="4">
        <f t="shared" si="23"/>
        <v>42009.25</v>
      </c>
    </row>
    <row r="251" spans="1:20" x14ac:dyDescent="0.3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9">
        <f t="shared" si="18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19"/>
        <v>26</v>
      </c>
      <c r="Q251" t="str">
        <f t="shared" si="20"/>
        <v>publishing</v>
      </c>
      <c r="R251" t="str">
        <f t="shared" si="21"/>
        <v>translations</v>
      </c>
      <c r="S251" s="4">
        <f t="shared" si="22"/>
        <v>42006.25</v>
      </c>
      <c r="T251" s="4">
        <f t="shared" si="23"/>
        <v>42013.25</v>
      </c>
    </row>
    <row r="252" spans="1:20" x14ac:dyDescent="0.3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9">
        <f t="shared" si="18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4">
        <f t="shared" si="22"/>
        <v>40203.25</v>
      </c>
      <c r="T252" s="4">
        <f t="shared" si="23"/>
        <v>40238.25</v>
      </c>
    </row>
    <row r="253" spans="1:20" x14ac:dyDescent="0.3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9">
        <f t="shared" si="18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19"/>
        <v>38</v>
      </c>
      <c r="Q253" t="str">
        <f t="shared" si="20"/>
        <v>theater</v>
      </c>
      <c r="R253" t="str">
        <f t="shared" si="21"/>
        <v>plays</v>
      </c>
      <c r="S253" s="4">
        <f t="shared" si="22"/>
        <v>41252.25</v>
      </c>
      <c r="T253" s="4">
        <f t="shared" si="23"/>
        <v>41254.25</v>
      </c>
    </row>
    <row r="254" spans="1:20" ht="31" x14ac:dyDescent="0.3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9">
        <f t="shared" si="18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19"/>
        <v>106</v>
      </c>
      <c r="Q254" t="str">
        <f t="shared" si="20"/>
        <v>theater</v>
      </c>
      <c r="R254" t="str">
        <f t="shared" si="21"/>
        <v>plays</v>
      </c>
      <c r="S254" s="4">
        <f t="shared" si="22"/>
        <v>41572.208333333336</v>
      </c>
      <c r="T254" s="4">
        <f t="shared" si="23"/>
        <v>41577.208333333336</v>
      </c>
    </row>
    <row r="255" spans="1:20" x14ac:dyDescent="0.3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9">
        <f t="shared" si="18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19"/>
        <v>81</v>
      </c>
      <c r="Q255" t="str">
        <f t="shared" si="20"/>
        <v>film &amp; video</v>
      </c>
      <c r="R255" t="str">
        <f t="shared" si="21"/>
        <v>drama</v>
      </c>
      <c r="S255" s="4">
        <f t="shared" si="22"/>
        <v>40641.208333333336</v>
      </c>
      <c r="T255" s="4">
        <f t="shared" si="23"/>
        <v>40653.208333333336</v>
      </c>
    </row>
    <row r="256" spans="1:20" ht="31" x14ac:dyDescent="0.3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9">
        <f t="shared" si="18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19"/>
        <v>97</v>
      </c>
      <c r="Q256" t="str">
        <f t="shared" si="20"/>
        <v>publishing</v>
      </c>
      <c r="R256" t="str">
        <f t="shared" si="21"/>
        <v>nonfiction</v>
      </c>
      <c r="S256" s="4">
        <f t="shared" si="22"/>
        <v>42787.25</v>
      </c>
      <c r="T256" s="4">
        <f t="shared" si="23"/>
        <v>42789.25</v>
      </c>
    </row>
    <row r="257" spans="1:20" ht="31" x14ac:dyDescent="0.3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9">
        <f t="shared" si="18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19"/>
        <v>57</v>
      </c>
      <c r="Q257" t="str">
        <f t="shared" si="20"/>
        <v>music</v>
      </c>
      <c r="R257" t="str">
        <f t="shared" si="21"/>
        <v>rock</v>
      </c>
      <c r="S257" s="4">
        <f t="shared" si="22"/>
        <v>40590.25</v>
      </c>
      <c r="T257" s="4">
        <f t="shared" si="23"/>
        <v>40595.25</v>
      </c>
    </row>
    <row r="258" spans="1:20" x14ac:dyDescent="0.3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9">
        <f t="shared" ref="F258:F321" si="24">(E258/D258)*100</f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ref="P258:P321" si="25">ROUND(IFERROR(E258/H258,0),0)</f>
        <v>64</v>
      </c>
      <c r="Q258" t="str">
        <f t="shared" ref="Q258:Q321" si="26">_xlfn.TEXTBEFORE(O258,"/")</f>
        <v>music</v>
      </c>
      <c r="R258" t="str">
        <f t="shared" ref="R258:R321" si="27">_xlfn.TEXTAFTER(O258,"/")</f>
        <v>rock</v>
      </c>
      <c r="S258" s="4">
        <f t="shared" si="22"/>
        <v>42393.25</v>
      </c>
      <c r="T258" s="4">
        <f t="shared" si="23"/>
        <v>42430.25</v>
      </c>
    </row>
    <row r="259" spans="1:20" x14ac:dyDescent="0.3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9">
        <f t="shared" si="24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si="25"/>
        <v>90</v>
      </c>
      <c r="Q259" t="str">
        <f t="shared" si="26"/>
        <v>theater</v>
      </c>
      <c r="R259" t="str">
        <f t="shared" si="27"/>
        <v>plays</v>
      </c>
      <c r="S259" s="4">
        <f t="shared" ref="S259:S322" si="28">(((K259/60)/60)/24)+DATE(1970,1,1)</f>
        <v>41338.25</v>
      </c>
      <c r="T259" s="4">
        <f t="shared" ref="T259:T322" si="29">(((L259/60)/60)/24)+DATE(1970,1,1)</f>
        <v>41352.208333333336</v>
      </c>
    </row>
    <row r="260" spans="1:20" x14ac:dyDescent="0.3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9">
        <f t="shared" si="2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si="25"/>
        <v>72</v>
      </c>
      <c r="Q260" t="str">
        <f t="shared" si="26"/>
        <v>theater</v>
      </c>
      <c r="R260" t="str">
        <f t="shared" si="27"/>
        <v>plays</v>
      </c>
      <c r="S260" s="4">
        <f t="shared" si="28"/>
        <v>42712.25</v>
      </c>
      <c r="T260" s="4">
        <f t="shared" si="29"/>
        <v>42732.25</v>
      </c>
    </row>
    <row r="261" spans="1:20" ht="31" x14ac:dyDescent="0.3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9">
        <f t="shared" si="2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25"/>
        <v>78</v>
      </c>
      <c r="Q261" t="str">
        <f t="shared" si="26"/>
        <v>photography</v>
      </c>
      <c r="R261" t="str">
        <f t="shared" si="27"/>
        <v>photography books</v>
      </c>
      <c r="S261" s="4">
        <f t="shared" si="28"/>
        <v>41251.25</v>
      </c>
      <c r="T261" s="4">
        <f t="shared" si="29"/>
        <v>41270.25</v>
      </c>
    </row>
    <row r="262" spans="1:20" x14ac:dyDescent="0.3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9">
        <f t="shared" si="2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25"/>
        <v>38</v>
      </c>
      <c r="Q262" t="str">
        <f t="shared" si="26"/>
        <v>music</v>
      </c>
      <c r="R262" t="str">
        <f t="shared" si="27"/>
        <v>rock</v>
      </c>
      <c r="S262" s="4">
        <f t="shared" si="28"/>
        <v>41180.208333333336</v>
      </c>
      <c r="T262" s="4">
        <f t="shared" si="29"/>
        <v>41192.208333333336</v>
      </c>
    </row>
    <row r="263" spans="1:20" ht="31" x14ac:dyDescent="0.3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9">
        <f t="shared" si="2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25"/>
        <v>58</v>
      </c>
      <c r="Q263" t="str">
        <f t="shared" si="26"/>
        <v>music</v>
      </c>
      <c r="R263" t="str">
        <f t="shared" si="27"/>
        <v>rock</v>
      </c>
      <c r="S263" s="4">
        <f t="shared" si="28"/>
        <v>40415.208333333336</v>
      </c>
      <c r="T263" s="4">
        <f t="shared" si="29"/>
        <v>40419.208333333336</v>
      </c>
    </row>
    <row r="264" spans="1:20" x14ac:dyDescent="0.3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9">
        <f t="shared" si="2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25"/>
        <v>50</v>
      </c>
      <c r="Q264" t="str">
        <f t="shared" si="26"/>
        <v>music</v>
      </c>
      <c r="R264" t="str">
        <f t="shared" si="27"/>
        <v>indie rock</v>
      </c>
      <c r="S264" s="4">
        <f t="shared" si="28"/>
        <v>40638.208333333336</v>
      </c>
      <c r="T264" s="4">
        <f t="shared" si="29"/>
        <v>40664.208333333336</v>
      </c>
    </row>
    <row r="265" spans="1:20" x14ac:dyDescent="0.3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9">
        <f t="shared" si="2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25"/>
        <v>54</v>
      </c>
      <c r="Q265" t="str">
        <f t="shared" si="26"/>
        <v>photography</v>
      </c>
      <c r="R265" t="str">
        <f t="shared" si="27"/>
        <v>photography books</v>
      </c>
      <c r="S265" s="4">
        <f t="shared" si="28"/>
        <v>40187.25</v>
      </c>
      <c r="T265" s="4">
        <f t="shared" si="29"/>
        <v>40187.25</v>
      </c>
    </row>
    <row r="266" spans="1:20" x14ac:dyDescent="0.3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9">
        <f t="shared" si="2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25"/>
        <v>30</v>
      </c>
      <c r="Q266" t="str">
        <f t="shared" si="26"/>
        <v>theater</v>
      </c>
      <c r="R266" t="str">
        <f t="shared" si="27"/>
        <v>plays</v>
      </c>
      <c r="S266" s="4">
        <f t="shared" si="28"/>
        <v>41317.25</v>
      </c>
      <c r="T266" s="4">
        <f t="shared" si="29"/>
        <v>41333.25</v>
      </c>
    </row>
    <row r="267" spans="1:20" x14ac:dyDescent="0.3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9">
        <f t="shared" si="2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25"/>
        <v>70</v>
      </c>
      <c r="Q267" t="str">
        <f t="shared" si="26"/>
        <v>theater</v>
      </c>
      <c r="R267" t="str">
        <f t="shared" si="27"/>
        <v>plays</v>
      </c>
      <c r="S267" s="4">
        <f t="shared" si="28"/>
        <v>42372.25</v>
      </c>
      <c r="T267" s="4">
        <f t="shared" si="29"/>
        <v>42416.25</v>
      </c>
    </row>
    <row r="268" spans="1:20" x14ac:dyDescent="0.3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9">
        <f t="shared" si="2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25"/>
        <v>27</v>
      </c>
      <c r="Q268" t="str">
        <f t="shared" si="26"/>
        <v>music</v>
      </c>
      <c r="R268" t="str">
        <f t="shared" si="27"/>
        <v>jazz</v>
      </c>
      <c r="S268" s="4">
        <f t="shared" si="28"/>
        <v>41950.25</v>
      </c>
      <c r="T268" s="4">
        <f t="shared" si="29"/>
        <v>41983.25</v>
      </c>
    </row>
    <row r="269" spans="1:20" x14ac:dyDescent="0.3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9">
        <f t="shared" si="2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25"/>
        <v>52</v>
      </c>
      <c r="Q269" t="str">
        <f t="shared" si="26"/>
        <v>theater</v>
      </c>
      <c r="R269" t="str">
        <f t="shared" si="27"/>
        <v>plays</v>
      </c>
      <c r="S269" s="4">
        <f t="shared" si="28"/>
        <v>41206.208333333336</v>
      </c>
      <c r="T269" s="4">
        <f t="shared" si="29"/>
        <v>41222.25</v>
      </c>
    </row>
    <row r="270" spans="1:20" x14ac:dyDescent="0.3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9">
        <f t="shared" si="2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25"/>
        <v>56</v>
      </c>
      <c r="Q270" t="str">
        <f t="shared" si="26"/>
        <v>film &amp; video</v>
      </c>
      <c r="R270" t="str">
        <f t="shared" si="27"/>
        <v>documentary</v>
      </c>
      <c r="S270" s="4">
        <f t="shared" si="28"/>
        <v>41186.208333333336</v>
      </c>
      <c r="T270" s="4">
        <f t="shared" si="29"/>
        <v>41232.25</v>
      </c>
    </row>
    <row r="271" spans="1:20" x14ac:dyDescent="0.3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9">
        <f t="shared" si="2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25"/>
        <v>102</v>
      </c>
      <c r="Q271" t="str">
        <f t="shared" si="26"/>
        <v>film &amp; video</v>
      </c>
      <c r="R271" t="str">
        <f t="shared" si="27"/>
        <v>television</v>
      </c>
      <c r="S271" s="4">
        <f t="shared" si="28"/>
        <v>43496.25</v>
      </c>
      <c r="T271" s="4">
        <f t="shared" si="29"/>
        <v>43517.25</v>
      </c>
    </row>
    <row r="272" spans="1:20" x14ac:dyDescent="0.3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9">
        <f t="shared" si="2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25"/>
        <v>25</v>
      </c>
      <c r="Q272" t="str">
        <f t="shared" si="26"/>
        <v>games</v>
      </c>
      <c r="R272" t="str">
        <f t="shared" si="27"/>
        <v>video games</v>
      </c>
      <c r="S272" s="4">
        <f t="shared" si="28"/>
        <v>40514.25</v>
      </c>
      <c r="T272" s="4">
        <f t="shared" si="29"/>
        <v>40516.25</v>
      </c>
    </row>
    <row r="273" spans="1:20" ht="31" x14ac:dyDescent="0.3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9">
        <f t="shared" si="2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25"/>
        <v>32</v>
      </c>
      <c r="Q273" t="str">
        <f t="shared" si="26"/>
        <v>photography</v>
      </c>
      <c r="R273" t="str">
        <f t="shared" si="27"/>
        <v>photography books</v>
      </c>
      <c r="S273" s="4">
        <f t="shared" si="28"/>
        <v>42345.25</v>
      </c>
      <c r="T273" s="4">
        <f t="shared" si="29"/>
        <v>42376.25</v>
      </c>
    </row>
    <row r="274" spans="1:20" x14ac:dyDescent="0.3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9">
        <f t="shared" si="2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25"/>
        <v>82</v>
      </c>
      <c r="Q274" t="str">
        <f t="shared" si="26"/>
        <v>theater</v>
      </c>
      <c r="R274" t="str">
        <f t="shared" si="27"/>
        <v>plays</v>
      </c>
      <c r="S274" s="4">
        <f t="shared" si="28"/>
        <v>43656.208333333328</v>
      </c>
      <c r="T274" s="4">
        <f t="shared" si="29"/>
        <v>43681.208333333328</v>
      </c>
    </row>
    <row r="275" spans="1:20" x14ac:dyDescent="0.3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9">
        <f t="shared" si="2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25"/>
        <v>38</v>
      </c>
      <c r="Q275" t="str">
        <f t="shared" si="26"/>
        <v>theater</v>
      </c>
      <c r="R275" t="str">
        <f t="shared" si="27"/>
        <v>plays</v>
      </c>
      <c r="S275" s="4">
        <f t="shared" si="28"/>
        <v>42995.208333333328</v>
      </c>
      <c r="T275" s="4">
        <f t="shared" si="29"/>
        <v>42998.208333333328</v>
      </c>
    </row>
    <row r="276" spans="1:20" ht="31" x14ac:dyDescent="0.3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9">
        <f t="shared" si="2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25"/>
        <v>52</v>
      </c>
      <c r="Q276" t="str">
        <f t="shared" si="26"/>
        <v>theater</v>
      </c>
      <c r="R276" t="str">
        <f t="shared" si="27"/>
        <v>plays</v>
      </c>
      <c r="S276" s="4">
        <f t="shared" si="28"/>
        <v>43045.25</v>
      </c>
      <c r="T276" s="4">
        <f t="shared" si="29"/>
        <v>43050.25</v>
      </c>
    </row>
    <row r="277" spans="1:20" ht="31" x14ac:dyDescent="0.3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9">
        <f t="shared" si="2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25"/>
        <v>81</v>
      </c>
      <c r="Q277" t="str">
        <f t="shared" si="26"/>
        <v>publishing</v>
      </c>
      <c r="R277" t="str">
        <f t="shared" si="27"/>
        <v>translations</v>
      </c>
      <c r="S277" s="4">
        <f t="shared" si="28"/>
        <v>43561.208333333328</v>
      </c>
      <c r="T277" s="4">
        <f t="shared" si="29"/>
        <v>43569.208333333328</v>
      </c>
    </row>
    <row r="278" spans="1:20" x14ac:dyDescent="0.3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9">
        <f t="shared" si="2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25"/>
        <v>40</v>
      </c>
      <c r="Q278" t="str">
        <f t="shared" si="26"/>
        <v>games</v>
      </c>
      <c r="R278" t="str">
        <f t="shared" si="27"/>
        <v>video games</v>
      </c>
      <c r="S278" s="4">
        <f t="shared" si="28"/>
        <v>41018.208333333336</v>
      </c>
      <c r="T278" s="4">
        <f t="shared" si="29"/>
        <v>41023.208333333336</v>
      </c>
    </row>
    <row r="279" spans="1:20" ht="31" x14ac:dyDescent="0.3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9">
        <f t="shared" si="2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25"/>
        <v>90</v>
      </c>
      <c r="Q279" t="str">
        <f t="shared" si="26"/>
        <v>theater</v>
      </c>
      <c r="R279" t="str">
        <f t="shared" si="27"/>
        <v>plays</v>
      </c>
      <c r="S279" s="4">
        <f t="shared" si="28"/>
        <v>40378.208333333336</v>
      </c>
      <c r="T279" s="4">
        <f t="shared" si="29"/>
        <v>40380.208333333336</v>
      </c>
    </row>
    <row r="280" spans="1:20" x14ac:dyDescent="0.3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9">
        <f t="shared" si="2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25"/>
        <v>97</v>
      </c>
      <c r="Q280" t="str">
        <f t="shared" si="26"/>
        <v>technology</v>
      </c>
      <c r="R280" t="str">
        <f t="shared" si="27"/>
        <v>web</v>
      </c>
      <c r="S280" s="4">
        <f t="shared" si="28"/>
        <v>41239.25</v>
      </c>
      <c r="T280" s="4">
        <f t="shared" si="29"/>
        <v>41264.25</v>
      </c>
    </row>
    <row r="281" spans="1:20" x14ac:dyDescent="0.3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9">
        <f t="shared" si="2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25"/>
        <v>25</v>
      </c>
      <c r="Q281" t="str">
        <f t="shared" si="26"/>
        <v>theater</v>
      </c>
      <c r="R281" t="str">
        <f t="shared" si="27"/>
        <v>plays</v>
      </c>
      <c r="S281" s="4">
        <f t="shared" si="28"/>
        <v>43346.208333333328</v>
      </c>
      <c r="T281" s="4">
        <f t="shared" si="29"/>
        <v>43349.208333333328</v>
      </c>
    </row>
    <row r="282" spans="1:20" ht="31" x14ac:dyDescent="0.3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9">
        <f t="shared" si="2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25"/>
        <v>37</v>
      </c>
      <c r="Q282" t="str">
        <f t="shared" si="26"/>
        <v>film &amp; video</v>
      </c>
      <c r="R282" t="str">
        <f t="shared" si="27"/>
        <v>animation</v>
      </c>
      <c r="S282" s="4">
        <f t="shared" si="28"/>
        <v>43060.25</v>
      </c>
      <c r="T282" s="4">
        <f t="shared" si="29"/>
        <v>43066.25</v>
      </c>
    </row>
    <row r="283" spans="1:20" x14ac:dyDescent="0.3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9">
        <f t="shared" si="2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25"/>
        <v>73</v>
      </c>
      <c r="Q283" t="str">
        <f t="shared" si="26"/>
        <v>theater</v>
      </c>
      <c r="R283" t="str">
        <f t="shared" si="27"/>
        <v>plays</v>
      </c>
      <c r="S283" s="4">
        <f t="shared" si="28"/>
        <v>40979.25</v>
      </c>
      <c r="T283" s="4">
        <f t="shared" si="29"/>
        <v>41000.208333333336</v>
      </c>
    </row>
    <row r="284" spans="1:20" x14ac:dyDescent="0.3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9">
        <f t="shared" si="2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25"/>
        <v>68</v>
      </c>
      <c r="Q284" t="str">
        <f t="shared" si="26"/>
        <v>film &amp; video</v>
      </c>
      <c r="R284" t="str">
        <f t="shared" si="27"/>
        <v>television</v>
      </c>
      <c r="S284" s="4">
        <f t="shared" si="28"/>
        <v>42701.25</v>
      </c>
      <c r="T284" s="4">
        <f t="shared" si="29"/>
        <v>42707.25</v>
      </c>
    </row>
    <row r="285" spans="1:20" ht="31" x14ac:dyDescent="0.3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9">
        <f t="shared" si="2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25"/>
        <v>52</v>
      </c>
      <c r="Q285" t="str">
        <f t="shared" si="26"/>
        <v>music</v>
      </c>
      <c r="R285" t="str">
        <f t="shared" si="27"/>
        <v>rock</v>
      </c>
      <c r="S285" s="4">
        <f t="shared" si="28"/>
        <v>42520.208333333328</v>
      </c>
      <c r="T285" s="4">
        <f t="shared" si="29"/>
        <v>42525.208333333328</v>
      </c>
    </row>
    <row r="286" spans="1:20" x14ac:dyDescent="0.3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9">
        <f t="shared" si="2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25"/>
        <v>62</v>
      </c>
      <c r="Q286" t="str">
        <f t="shared" si="26"/>
        <v>technology</v>
      </c>
      <c r="R286" t="str">
        <f t="shared" si="27"/>
        <v>web</v>
      </c>
      <c r="S286" s="4">
        <f t="shared" si="28"/>
        <v>41030.208333333336</v>
      </c>
      <c r="T286" s="4">
        <f t="shared" si="29"/>
        <v>41035.208333333336</v>
      </c>
    </row>
    <row r="287" spans="1:20" x14ac:dyDescent="0.3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9">
        <f t="shared" si="2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25"/>
        <v>25</v>
      </c>
      <c r="Q287" t="str">
        <f t="shared" si="26"/>
        <v>theater</v>
      </c>
      <c r="R287" t="str">
        <f t="shared" si="27"/>
        <v>plays</v>
      </c>
      <c r="S287" s="4">
        <f t="shared" si="28"/>
        <v>42623.208333333328</v>
      </c>
      <c r="T287" s="4">
        <f t="shared" si="29"/>
        <v>42661.208333333328</v>
      </c>
    </row>
    <row r="288" spans="1:20" x14ac:dyDescent="0.3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9">
        <f t="shared" si="2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25"/>
        <v>106</v>
      </c>
      <c r="Q288" t="str">
        <f t="shared" si="26"/>
        <v>theater</v>
      </c>
      <c r="R288" t="str">
        <f t="shared" si="27"/>
        <v>plays</v>
      </c>
      <c r="S288" s="4">
        <f t="shared" si="28"/>
        <v>42697.25</v>
      </c>
      <c r="T288" s="4">
        <f t="shared" si="29"/>
        <v>42704.25</v>
      </c>
    </row>
    <row r="289" spans="1:20" x14ac:dyDescent="0.3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9">
        <f t="shared" si="2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25"/>
        <v>75</v>
      </c>
      <c r="Q289" t="str">
        <f t="shared" si="26"/>
        <v>music</v>
      </c>
      <c r="R289" t="str">
        <f t="shared" si="27"/>
        <v>electric music</v>
      </c>
      <c r="S289" s="4">
        <f t="shared" si="28"/>
        <v>42122.208333333328</v>
      </c>
      <c r="T289" s="4">
        <f t="shared" si="29"/>
        <v>42122.208333333328</v>
      </c>
    </row>
    <row r="290" spans="1:20" x14ac:dyDescent="0.3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9">
        <f t="shared" si="2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25"/>
        <v>40</v>
      </c>
      <c r="Q290" t="str">
        <f t="shared" si="26"/>
        <v>music</v>
      </c>
      <c r="R290" t="str">
        <f t="shared" si="27"/>
        <v>metal</v>
      </c>
      <c r="S290" s="4">
        <f t="shared" si="28"/>
        <v>40982.208333333336</v>
      </c>
      <c r="T290" s="4">
        <f t="shared" si="29"/>
        <v>40983.208333333336</v>
      </c>
    </row>
    <row r="291" spans="1:20" x14ac:dyDescent="0.3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9">
        <f t="shared" si="2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25"/>
        <v>40</v>
      </c>
      <c r="Q291" t="str">
        <f t="shared" si="26"/>
        <v>theater</v>
      </c>
      <c r="R291" t="str">
        <f t="shared" si="27"/>
        <v>plays</v>
      </c>
      <c r="S291" s="4">
        <f t="shared" si="28"/>
        <v>42219.208333333328</v>
      </c>
      <c r="T291" s="4">
        <f t="shared" si="29"/>
        <v>42222.208333333328</v>
      </c>
    </row>
    <row r="292" spans="1:20" x14ac:dyDescent="0.3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9">
        <f t="shared" si="2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25"/>
        <v>101</v>
      </c>
      <c r="Q292" t="str">
        <f t="shared" si="26"/>
        <v>film &amp; video</v>
      </c>
      <c r="R292" t="str">
        <f t="shared" si="27"/>
        <v>documentary</v>
      </c>
      <c r="S292" s="4">
        <f t="shared" si="28"/>
        <v>41404.208333333336</v>
      </c>
      <c r="T292" s="4">
        <f t="shared" si="29"/>
        <v>41436.208333333336</v>
      </c>
    </row>
    <row r="293" spans="1:20" x14ac:dyDescent="0.3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9">
        <f t="shared" si="2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25"/>
        <v>77</v>
      </c>
      <c r="Q293" t="str">
        <f t="shared" si="26"/>
        <v>technology</v>
      </c>
      <c r="R293" t="str">
        <f t="shared" si="27"/>
        <v>web</v>
      </c>
      <c r="S293" s="4">
        <f t="shared" si="28"/>
        <v>40831.208333333336</v>
      </c>
      <c r="T293" s="4">
        <f t="shared" si="29"/>
        <v>40835.208333333336</v>
      </c>
    </row>
    <row r="294" spans="1:20" x14ac:dyDescent="0.3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9">
        <f t="shared" si="2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25"/>
        <v>72</v>
      </c>
      <c r="Q294" t="str">
        <f t="shared" si="26"/>
        <v>food</v>
      </c>
      <c r="R294" t="str">
        <f t="shared" si="27"/>
        <v>food trucks</v>
      </c>
      <c r="S294" s="4">
        <f t="shared" si="28"/>
        <v>40984.208333333336</v>
      </c>
      <c r="T294" s="4">
        <f t="shared" si="29"/>
        <v>41002.208333333336</v>
      </c>
    </row>
    <row r="295" spans="1:20" x14ac:dyDescent="0.3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9">
        <f t="shared" si="2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25"/>
        <v>33</v>
      </c>
      <c r="Q295" t="str">
        <f t="shared" si="26"/>
        <v>theater</v>
      </c>
      <c r="R295" t="str">
        <f t="shared" si="27"/>
        <v>plays</v>
      </c>
      <c r="S295" s="4">
        <f t="shared" si="28"/>
        <v>40456.208333333336</v>
      </c>
      <c r="T295" s="4">
        <f t="shared" si="29"/>
        <v>40465.208333333336</v>
      </c>
    </row>
    <row r="296" spans="1:20" x14ac:dyDescent="0.3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9">
        <f t="shared" si="2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25"/>
        <v>44</v>
      </c>
      <c r="Q296" t="str">
        <f t="shared" si="26"/>
        <v>theater</v>
      </c>
      <c r="R296" t="str">
        <f t="shared" si="27"/>
        <v>plays</v>
      </c>
      <c r="S296" s="4">
        <f t="shared" si="28"/>
        <v>43399.208333333328</v>
      </c>
      <c r="T296" s="4">
        <f t="shared" si="29"/>
        <v>43411.25</v>
      </c>
    </row>
    <row r="297" spans="1:20" ht="31" x14ac:dyDescent="0.3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9">
        <f t="shared" si="2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25"/>
        <v>36</v>
      </c>
      <c r="Q297" t="str">
        <f t="shared" si="26"/>
        <v>theater</v>
      </c>
      <c r="R297" t="str">
        <f t="shared" si="27"/>
        <v>plays</v>
      </c>
      <c r="S297" s="4">
        <f t="shared" si="28"/>
        <v>41562.208333333336</v>
      </c>
      <c r="T297" s="4">
        <f t="shared" si="29"/>
        <v>41587.25</v>
      </c>
    </row>
    <row r="298" spans="1:20" ht="31" x14ac:dyDescent="0.3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9">
        <f t="shared" si="2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25"/>
        <v>88</v>
      </c>
      <c r="Q298" t="str">
        <f t="shared" si="26"/>
        <v>theater</v>
      </c>
      <c r="R298" t="str">
        <f t="shared" si="27"/>
        <v>plays</v>
      </c>
      <c r="S298" s="4">
        <f t="shared" si="28"/>
        <v>43493.25</v>
      </c>
      <c r="T298" s="4">
        <f t="shared" si="29"/>
        <v>43515.25</v>
      </c>
    </row>
    <row r="299" spans="1:20" x14ac:dyDescent="0.3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9">
        <f t="shared" si="2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25"/>
        <v>65</v>
      </c>
      <c r="Q299" t="str">
        <f t="shared" si="26"/>
        <v>theater</v>
      </c>
      <c r="R299" t="str">
        <f t="shared" si="27"/>
        <v>plays</v>
      </c>
      <c r="S299" s="4">
        <f t="shared" si="28"/>
        <v>41653.25</v>
      </c>
      <c r="T299" s="4">
        <f t="shared" si="29"/>
        <v>41662.25</v>
      </c>
    </row>
    <row r="300" spans="1:20" x14ac:dyDescent="0.3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9">
        <f t="shared" si="2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25"/>
        <v>70</v>
      </c>
      <c r="Q300" t="str">
        <f t="shared" si="26"/>
        <v>music</v>
      </c>
      <c r="R300" t="str">
        <f t="shared" si="27"/>
        <v>rock</v>
      </c>
      <c r="S300" s="4">
        <f t="shared" si="28"/>
        <v>42426.25</v>
      </c>
      <c r="T300" s="4">
        <f t="shared" si="29"/>
        <v>42444.208333333328</v>
      </c>
    </row>
    <row r="301" spans="1:20" ht="31" x14ac:dyDescent="0.3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9">
        <f t="shared" si="2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25"/>
        <v>40</v>
      </c>
      <c r="Q301" t="str">
        <f t="shared" si="26"/>
        <v>food</v>
      </c>
      <c r="R301" t="str">
        <f t="shared" si="27"/>
        <v>food trucks</v>
      </c>
      <c r="S301" s="4">
        <f t="shared" si="28"/>
        <v>42432.25</v>
      </c>
      <c r="T301" s="4">
        <f t="shared" si="29"/>
        <v>42488.208333333328</v>
      </c>
    </row>
    <row r="302" spans="1:20" x14ac:dyDescent="0.3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9">
        <f t="shared" si="2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4">
        <f t="shared" si="28"/>
        <v>42977.208333333328</v>
      </c>
      <c r="T302" s="4">
        <f t="shared" si="29"/>
        <v>42978.208333333328</v>
      </c>
    </row>
    <row r="303" spans="1:20" ht="31" x14ac:dyDescent="0.3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9">
        <f t="shared" si="2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25"/>
        <v>41</v>
      </c>
      <c r="Q303" t="str">
        <f t="shared" si="26"/>
        <v>film &amp; video</v>
      </c>
      <c r="R303" t="str">
        <f t="shared" si="27"/>
        <v>documentary</v>
      </c>
      <c r="S303" s="4">
        <f t="shared" si="28"/>
        <v>42061.25</v>
      </c>
      <c r="T303" s="4">
        <f t="shared" si="29"/>
        <v>42078.208333333328</v>
      </c>
    </row>
    <row r="304" spans="1:20" x14ac:dyDescent="0.3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9">
        <f t="shared" si="2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25"/>
        <v>99</v>
      </c>
      <c r="Q304" t="str">
        <f t="shared" si="26"/>
        <v>theater</v>
      </c>
      <c r="R304" t="str">
        <f t="shared" si="27"/>
        <v>plays</v>
      </c>
      <c r="S304" s="4">
        <f t="shared" si="28"/>
        <v>43345.208333333328</v>
      </c>
      <c r="T304" s="4">
        <f t="shared" si="29"/>
        <v>43359.208333333328</v>
      </c>
    </row>
    <row r="305" spans="1:20" x14ac:dyDescent="0.3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9">
        <f t="shared" si="2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25"/>
        <v>88</v>
      </c>
      <c r="Q305" t="str">
        <f t="shared" si="26"/>
        <v>music</v>
      </c>
      <c r="R305" t="str">
        <f t="shared" si="27"/>
        <v>indie rock</v>
      </c>
      <c r="S305" s="4">
        <f t="shared" si="28"/>
        <v>42376.25</v>
      </c>
      <c r="T305" s="4">
        <f t="shared" si="29"/>
        <v>42381.25</v>
      </c>
    </row>
    <row r="306" spans="1:20" x14ac:dyDescent="0.3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9">
        <f t="shared" si="2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25"/>
        <v>81</v>
      </c>
      <c r="Q306" t="str">
        <f t="shared" si="26"/>
        <v>film &amp; video</v>
      </c>
      <c r="R306" t="str">
        <f t="shared" si="27"/>
        <v>documentary</v>
      </c>
      <c r="S306" s="4">
        <f t="shared" si="28"/>
        <v>42589.208333333328</v>
      </c>
      <c r="T306" s="4">
        <f t="shared" si="29"/>
        <v>42630.208333333328</v>
      </c>
    </row>
    <row r="307" spans="1:20" x14ac:dyDescent="0.3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9">
        <f t="shared" si="2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25"/>
        <v>94</v>
      </c>
      <c r="Q307" t="str">
        <f t="shared" si="26"/>
        <v>theater</v>
      </c>
      <c r="R307" t="str">
        <f t="shared" si="27"/>
        <v>plays</v>
      </c>
      <c r="S307" s="4">
        <f t="shared" si="28"/>
        <v>42448.208333333328</v>
      </c>
      <c r="T307" s="4">
        <f t="shared" si="29"/>
        <v>42489.208333333328</v>
      </c>
    </row>
    <row r="308" spans="1:20" ht="31" x14ac:dyDescent="0.3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9">
        <f t="shared" si="2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25"/>
        <v>73</v>
      </c>
      <c r="Q308" t="str">
        <f t="shared" si="26"/>
        <v>theater</v>
      </c>
      <c r="R308" t="str">
        <f t="shared" si="27"/>
        <v>plays</v>
      </c>
      <c r="S308" s="4">
        <f t="shared" si="28"/>
        <v>42930.208333333328</v>
      </c>
      <c r="T308" s="4">
        <f t="shared" si="29"/>
        <v>42933.208333333328</v>
      </c>
    </row>
    <row r="309" spans="1:20" x14ac:dyDescent="0.3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9">
        <f t="shared" si="2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25"/>
        <v>66</v>
      </c>
      <c r="Q309" t="str">
        <f t="shared" si="26"/>
        <v>publishing</v>
      </c>
      <c r="R309" t="str">
        <f t="shared" si="27"/>
        <v>fiction</v>
      </c>
      <c r="S309" s="4">
        <f t="shared" si="28"/>
        <v>41066.208333333336</v>
      </c>
      <c r="T309" s="4">
        <f t="shared" si="29"/>
        <v>41086.208333333336</v>
      </c>
    </row>
    <row r="310" spans="1:20" x14ac:dyDescent="0.3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9">
        <f t="shared" si="2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25"/>
        <v>109</v>
      </c>
      <c r="Q310" t="str">
        <f t="shared" si="26"/>
        <v>theater</v>
      </c>
      <c r="R310" t="str">
        <f t="shared" si="27"/>
        <v>plays</v>
      </c>
      <c r="S310" s="4">
        <f t="shared" si="28"/>
        <v>40651.208333333336</v>
      </c>
      <c r="T310" s="4">
        <f t="shared" si="29"/>
        <v>40652.208333333336</v>
      </c>
    </row>
    <row r="311" spans="1:20" x14ac:dyDescent="0.3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9">
        <f t="shared" si="2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25"/>
        <v>41</v>
      </c>
      <c r="Q311" t="str">
        <f t="shared" si="26"/>
        <v>music</v>
      </c>
      <c r="R311" t="str">
        <f t="shared" si="27"/>
        <v>indie rock</v>
      </c>
      <c r="S311" s="4">
        <f t="shared" si="28"/>
        <v>40807.208333333336</v>
      </c>
      <c r="T311" s="4">
        <f t="shared" si="29"/>
        <v>40827.208333333336</v>
      </c>
    </row>
    <row r="312" spans="1:20" x14ac:dyDescent="0.3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9">
        <f t="shared" si="2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25"/>
        <v>99</v>
      </c>
      <c r="Q312" t="str">
        <f t="shared" si="26"/>
        <v>games</v>
      </c>
      <c r="R312" t="str">
        <f t="shared" si="27"/>
        <v>video games</v>
      </c>
      <c r="S312" s="4">
        <f t="shared" si="28"/>
        <v>40277.208333333336</v>
      </c>
      <c r="T312" s="4">
        <f t="shared" si="29"/>
        <v>40293.208333333336</v>
      </c>
    </row>
    <row r="313" spans="1:20" x14ac:dyDescent="0.3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9">
        <f t="shared" si="2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25"/>
        <v>106</v>
      </c>
      <c r="Q313" t="str">
        <f t="shared" si="26"/>
        <v>theater</v>
      </c>
      <c r="R313" t="str">
        <f t="shared" si="27"/>
        <v>plays</v>
      </c>
      <c r="S313" s="4">
        <f t="shared" si="28"/>
        <v>40590.25</v>
      </c>
      <c r="T313" s="4">
        <f t="shared" si="29"/>
        <v>40602.25</v>
      </c>
    </row>
    <row r="314" spans="1:20" x14ac:dyDescent="0.3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9">
        <f t="shared" si="2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25"/>
        <v>49</v>
      </c>
      <c r="Q314" t="str">
        <f t="shared" si="26"/>
        <v>theater</v>
      </c>
      <c r="R314" t="str">
        <f t="shared" si="27"/>
        <v>plays</v>
      </c>
      <c r="S314" s="4">
        <f t="shared" si="28"/>
        <v>41572.208333333336</v>
      </c>
      <c r="T314" s="4">
        <f t="shared" si="29"/>
        <v>41579.208333333336</v>
      </c>
    </row>
    <row r="315" spans="1:20" x14ac:dyDescent="0.3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9">
        <f t="shared" si="2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4">
        <f t="shared" si="28"/>
        <v>40966.25</v>
      </c>
      <c r="T315" s="4">
        <f t="shared" si="29"/>
        <v>40968.25</v>
      </c>
    </row>
    <row r="316" spans="1:20" x14ac:dyDescent="0.3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9">
        <f t="shared" si="2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25"/>
        <v>31</v>
      </c>
      <c r="Q316" t="str">
        <f t="shared" si="26"/>
        <v>film &amp; video</v>
      </c>
      <c r="R316" t="str">
        <f t="shared" si="27"/>
        <v>documentary</v>
      </c>
      <c r="S316" s="4">
        <f t="shared" si="28"/>
        <v>43536.208333333328</v>
      </c>
      <c r="T316" s="4">
        <f t="shared" si="29"/>
        <v>43541.208333333328</v>
      </c>
    </row>
    <row r="317" spans="1:20" ht="31" x14ac:dyDescent="0.3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9">
        <f t="shared" si="2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25"/>
        <v>104</v>
      </c>
      <c r="Q317" t="str">
        <f t="shared" si="26"/>
        <v>theater</v>
      </c>
      <c r="R317" t="str">
        <f t="shared" si="27"/>
        <v>plays</v>
      </c>
      <c r="S317" s="4">
        <f t="shared" si="28"/>
        <v>41783.208333333336</v>
      </c>
      <c r="T317" s="4">
        <f t="shared" si="29"/>
        <v>41812.208333333336</v>
      </c>
    </row>
    <row r="318" spans="1:20" x14ac:dyDescent="0.3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9">
        <f t="shared" si="2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25"/>
        <v>59</v>
      </c>
      <c r="Q318" t="str">
        <f t="shared" si="26"/>
        <v>food</v>
      </c>
      <c r="R318" t="str">
        <f t="shared" si="27"/>
        <v>food trucks</v>
      </c>
      <c r="S318" s="4">
        <f t="shared" si="28"/>
        <v>43788.25</v>
      </c>
      <c r="T318" s="4">
        <f t="shared" si="29"/>
        <v>43789.25</v>
      </c>
    </row>
    <row r="319" spans="1:20" x14ac:dyDescent="0.3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9">
        <f t="shared" si="2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25"/>
        <v>42</v>
      </c>
      <c r="Q319" t="str">
        <f t="shared" si="26"/>
        <v>theater</v>
      </c>
      <c r="R319" t="str">
        <f t="shared" si="27"/>
        <v>plays</v>
      </c>
      <c r="S319" s="4">
        <f t="shared" si="28"/>
        <v>42869.208333333328</v>
      </c>
      <c r="T319" s="4">
        <f t="shared" si="29"/>
        <v>42882.208333333328</v>
      </c>
    </row>
    <row r="320" spans="1:20" ht="31" x14ac:dyDescent="0.3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9">
        <f t="shared" si="2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25"/>
        <v>53</v>
      </c>
      <c r="Q320" t="str">
        <f t="shared" si="26"/>
        <v>music</v>
      </c>
      <c r="R320" t="str">
        <f t="shared" si="27"/>
        <v>rock</v>
      </c>
      <c r="S320" s="4">
        <f t="shared" si="28"/>
        <v>41684.25</v>
      </c>
      <c r="T320" s="4">
        <f t="shared" si="29"/>
        <v>41686.25</v>
      </c>
    </row>
    <row r="321" spans="1:20" x14ac:dyDescent="0.3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9">
        <f t="shared" si="2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25"/>
        <v>51</v>
      </c>
      <c r="Q321" t="str">
        <f t="shared" si="26"/>
        <v>technology</v>
      </c>
      <c r="R321" t="str">
        <f t="shared" si="27"/>
        <v>web</v>
      </c>
      <c r="S321" s="4">
        <f t="shared" si="28"/>
        <v>40402.208333333336</v>
      </c>
      <c r="T321" s="4">
        <f t="shared" si="29"/>
        <v>40426.208333333336</v>
      </c>
    </row>
    <row r="322" spans="1:20" x14ac:dyDescent="0.3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9">
        <f t="shared" ref="F322:F385" si="30">(E322/D322)*100</f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ref="P322:P385" si="31">ROUND(IFERROR(E322/H322,0),0)</f>
        <v>101</v>
      </c>
      <c r="Q322" t="str">
        <f t="shared" ref="Q322:Q385" si="32">_xlfn.TEXTBEFORE(O322,"/")</f>
        <v>publishing</v>
      </c>
      <c r="R322" t="str">
        <f t="shared" ref="R322:R385" si="33">_xlfn.TEXTAFTER(O322,"/")</f>
        <v>fiction</v>
      </c>
      <c r="S322" s="4">
        <f t="shared" si="28"/>
        <v>40673.208333333336</v>
      </c>
      <c r="T322" s="4">
        <f t="shared" si="29"/>
        <v>40682.208333333336</v>
      </c>
    </row>
    <row r="323" spans="1:20" ht="31" x14ac:dyDescent="0.3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9">
        <f t="shared" si="30"/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si="31"/>
        <v>65</v>
      </c>
      <c r="Q323" t="str">
        <f t="shared" si="32"/>
        <v>film &amp; video</v>
      </c>
      <c r="R323" t="str">
        <f t="shared" si="33"/>
        <v>shorts</v>
      </c>
      <c r="S323" s="4">
        <f t="shared" ref="S323:S386" si="34">(((K323/60)/60)/24)+DATE(1970,1,1)</f>
        <v>40634.208333333336</v>
      </c>
      <c r="T323" s="4">
        <f t="shared" ref="T323:T386" si="35">(((L323/60)/60)/24)+DATE(1970,1,1)</f>
        <v>40642.208333333336</v>
      </c>
    </row>
    <row r="324" spans="1:20" ht="31" x14ac:dyDescent="0.3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9">
        <f t="shared" si="30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si="31"/>
        <v>38</v>
      </c>
      <c r="Q324" t="str">
        <f t="shared" si="32"/>
        <v>theater</v>
      </c>
      <c r="R324" t="str">
        <f t="shared" si="33"/>
        <v>plays</v>
      </c>
      <c r="S324" s="4">
        <f t="shared" si="34"/>
        <v>40507.25</v>
      </c>
      <c r="T324" s="4">
        <f t="shared" si="35"/>
        <v>40520.25</v>
      </c>
    </row>
    <row r="325" spans="1:20" x14ac:dyDescent="0.3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9">
        <f t="shared" si="30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31"/>
        <v>83</v>
      </c>
      <c r="Q325" t="str">
        <f t="shared" si="32"/>
        <v>film &amp; video</v>
      </c>
      <c r="R325" t="str">
        <f t="shared" si="33"/>
        <v>documentary</v>
      </c>
      <c r="S325" s="4">
        <f t="shared" si="34"/>
        <v>41725.208333333336</v>
      </c>
      <c r="T325" s="4">
        <f t="shared" si="35"/>
        <v>41727.208333333336</v>
      </c>
    </row>
    <row r="326" spans="1:20" x14ac:dyDescent="0.3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9">
        <f t="shared" si="30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31"/>
        <v>38</v>
      </c>
      <c r="Q326" t="str">
        <f t="shared" si="32"/>
        <v>theater</v>
      </c>
      <c r="R326" t="str">
        <f t="shared" si="33"/>
        <v>plays</v>
      </c>
      <c r="S326" s="4">
        <f t="shared" si="34"/>
        <v>42176.208333333328</v>
      </c>
      <c r="T326" s="4">
        <f t="shared" si="35"/>
        <v>42188.208333333328</v>
      </c>
    </row>
    <row r="327" spans="1:20" ht="31" x14ac:dyDescent="0.3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9">
        <f t="shared" si="30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31"/>
        <v>81</v>
      </c>
      <c r="Q327" t="str">
        <f t="shared" si="32"/>
        <v>theater</v>
      </c>
      <c r="R327" t="str">
        <f t="shared" si="33"/>
        <v>plays</v>
      </c>
      <c r="S327" s="4">
        <f t="shared" si="34"/>
        <v>43267.208333333328</v>
      </c>
      <c r="T327" s="4">
        <f t="shared" si="35"/>
        <v>43290.208333333328</v>
      </c>
    </row>
    <row r="328" spans="1:20" ht="31" x14ac:dyDescent="0.3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9">
        <f t="shared" si="30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31"/>
        <v>26</v>
      </c>
      <c r="Q328" t="str">
        <f t="shared" si="32"/>
        <v>film &amp; video</v>
      </c>
      <c r="R328" t="str">
        <f t="shared" si="33"/>
        <v>animation</v>
      </c>
      <c r="S328" s="4">
        <f t="shared" si="34"/>
        <v>42364.25</v>
      </c>
      <c r="T328" s="4">
        <f t="shared" si="35"/>
        <v>42370.25</v>
      </c>
    </row>
    <row r="329" spans="1:20" x14ac:dyDescent="0.3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9">
        <f t="shared" si="30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31"/>
        <v>30</v>
      </c>
      <c r="Q329" t="str">
        <f t="shared" si="32"/>
        <v>theater</v>
      </c>
      <c r="R329" t="str">
        <f t="shared" si="33"/>
        <v>plays</v>
      </c>
      <c r="S329" s="4">
        <f t="shared" si="34"/>
        <v>43705.208333333328</v>
      </c>
      <c r="T329" s="4">
        <f t="shared" si="35"/>
        <v>43709.208333333328</v>
      </c>
    </row>
    <row r="330" spans="1:20" ht="31" x14ac:dyDescent="0.3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9">
        <f t="shared" si="30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31"/>
        <v>54</v>
      </c>
      <c r="Q330" t="str">
        <f t="shared" si="32"/>
        <v>music</v>
      </c>
      <c r="R330" t="str">
        <f t="shared" si="33"/>
        <v>rock</v>
      </c>
      <c r="S330" s="4">
        <f t="shared" si="34"/>
        <v>43434.25</v>
      </c>
      <c r="T330" s="4">
        <f t="shared" si="35"/>
        <v>43445.25</v>
      </c>
    </row>
    <row r="331" spans="1:20" x14ac:dyDescent="0.3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9">
        <f t="shared" si="30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31"/>
        <v>102</v>
      </c>
      <c r="Q331" t="str">
        <f t="shared" si="32"/>
        <v>games</v>
      </c>
      <c r="R331" t="str">
        <f t="shared" si="33"/>
        <v>video games</v>
      </c>
      <c r="S331" s="4">
        <f t="shared" si="34"/>
        <v>42716.25</v>
      </c>
      <c r="T331" s="4">
        <f t="shared" si="35"/>
        <v>42727.25</v>
      </c>
    </row>
    <row r="332" spans="1:20" ht="31" x14ac:dyDescent="0.3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9">
        <f t="shared" si="30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31"/>
        <v>45</v>
      </c>
      <c r="Q332" t="str">
        <f t="shared" si="32"/>
        <v>film &amp; video</v>
      </c>
      <c r="R332" t="str">
        <f t="shared" si="33"/>
        <v>documentary</v>
      </c>
      <c r="S332" s="4">
        <f t="shared" si="34"/>
        <v>43077.25</v>
      </c>
      <c r="T332" s="4">
        <f t="shared" si="35"/>
        <v>43078.25</v>
      </c>
    </row>
    <row r="333" spans="1:20" x14ac:dyDescent="0.3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9">
        <f t="shared" si="30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31"/>
        <v>77</v>
      </c>
      <c r="Q333" t="str">
        <f t="shared" si="32"/>
        <v>food</v>
      </c>
      <c r="R333" t="str">
        <f t="shared" si="33"/>
        <v>food trucks</v>
      </c>
      <c r="S333" s="4">
        <f t="shared" si="34"/>
        <v>40896.25</v>
      </c>
      <c r="T333" s="4">
        <f t="shared" si="35"/>
        <v>40897.25</v>
      </c>
    </row>
    <row r="334" spans="1:20" ht="31" x14ac:dyDescent="0.3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9">
        <f t="shared" si="30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31"/>
        <v>88</v>
      </c>
      <c r="Q334" t="str">
        <f t="shared" si="32"/>
        <v>technology</v>
      </c>
      <c r="R334" t="str">
        <f t="shared" si="33"/>
        <v>wearables</v>
      </c>
      <c r="S334" s="4">
        <f t="shared" si="34"/>
        <v>41361.208333333336</v>
      </c>
      <c r="T334" s="4">
        <f t="shared" si="35"/>
        <v>41362.208333333336</v>
      </c>
    </row>
    <row r="335" spans="1:20" x14ac:dyDescent="0.3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9">
        <f t="shared" si="30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31"/>
        <v>47</v>
      </c>
      <c r="Q335" t="str">
        <f t="shared" si="32"/>
        <v>theater</v>
      </c>
      <c r="R335" t="str">
        <f t="shared" si="33"/>
        <v>plays</v>
      </c>
      <c r="S335" s="4">
        <f t="shared" si="34"/>
        <v>43424.25</v>
      </c>
      <c r="T335" s="4">
        <f t="shared" si="35"/>
        <v>43452.25</v>
      </c>
    </row>
    <row r="336" spans="1:20" x14ac:dyDescent="0.3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9">
        <f t="shared" si="30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31"/>
        <v>111</v>
      </c>
      <c r="Q336" t="str">
        <f t="shared" si="32"/>
        <v>music</v>
      </c>
      <c r="R336" t="str">
        <f t="shared" si="33"/>
        <v>rock</v>
      </c>
      <c r="S336" s="4">
        <f t="shared" si="34"/>
        <v>43110.25</v>
      </c>
      <c r="T336" s="4">
        <f t="shared" si="35"/>
        <v>43117.25</v>
      </c>
    </row>
    <row r="337" spans="1:20" x14ac:dyDescent="0.3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9">
        <f t="shared" si="30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31"/>
        <v>87</v>
      </c>
      <c r="Q337" t="str">
        <f t="shared" si="32"/>
        <v>music</v>
      </c>
      <c r="R337" t="str">
        <f t="shared" si="33"/>
        <v>rock</v>
      </c>
      <c r="S337" s="4">
        <f t="shared" si="34"/>
        <v>43784.25</v>
      </c>
      <c r="T337" s="4">
        <f t="shared" si="35"/>
        <v>43797.25</v>
      </c>
    </row>
    <row r="338" spans="1:20" x14ac:dyDescent="0.3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9">
        <f t="shared" si="30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31"/>
        <v>64</v>
      </c>
      <c r="Q338" t="str">
        <f t="shared" si="32"/>
        <v>music</v>
      </c>
      <c r="R338" t="str">
        <f t="shared" si="33"/>
        <v>rock</v>
      </c>
      <c r="S338" s="4">
        <f t="shared" si="34"/>
        <v>40527.25</v>
      </c>
      <c r="T338" s="4">
        <f t="shared" si="35"/>
        <v>40528.25</v>
      </c>
    </row>
    <row r="339" spans="1:20" x14ac:dyDescent="0.3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9">
        <f t="shared" si="30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31"/>
        <v>106</v>
      </c>
      <c r="Q339" t="str">
        <f t="shared" si="32"/>
        <v>theater</v>
      </c>
      <c r="R339" t="str">
        <f t="shared" si="33"/>
        <v>plays</v>
      </c>
      <c r="S339" s="4">
        <f t="shared" si="34"/>
        <v>43780.25</v>
      </c>
      <c r="T339" s="4">
        <f t="shared" si="35"/>
        <v>43781.25</v>
      </c>
    </row>
    <row r="340" spans="1:20" x14ac:dyDescent="0.3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9">
        <f t="shared" si="30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31"/>
        <v>74</v>
      </c>
      <c r="Q340" t="str">
        <f t="shared" si="32"/>
        <v>theater</v>
      </c>
      <c r="R340" t="str">
        <f t="shared" si="33"/>
        <v>plays</v>
      </c>
      <c r="S340" s="4">
        <f t="shared" si="34"/>
        <v>40821.208333333336</v>
      </c>
      <c r="T340" s="4">
        <f t="shared" si="35"/>
        <v>40851.208333333336</v>
      </c>
    </row>
    <row r="341" spans="1:20" x14ac:dyDescent="0.3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9">
        <f t="shared" si="30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31"/>
        <v>84</v>
      </c>
      <c r="Q341" t="str">
        <f t="shared" si="32"/>
        <v>theater</v>
      </c>
      <c r="R341" t="str">
        <f t="shared" si="33"/>
        <v>plays</v>
      </c>
      <c r="S341" s="4">
        <f t="shared" si="34"/>
        <v>42949.208333333328</v>
      </c>
      <c r="T341" s="4">
        <f t="shared" si="35"/>
        <v>42963.208333333328</v>
      </c>
    </row>
    <row r="342" spans="1:20" x14ac:dyDescent="0.3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9">
        <f t="shared" si="30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31"/>
        <v>89</v>
      </c>
      <c r="Q342" t="str">
        <f t="shared" si="32"/>
        <v>photography</v>
      </c>
      <c r="R342" t="str">
        <f t="shared" si="33"/>
        <v>photography books</v>
      </c>
      <c r="S342" s="4">
        <f t="shared" si="34"/>
        <v>40889.25</v>
      </c>
      <c r="T342" s="4">
        <f t="shared" si="35"/>
        <v>40890.25</v>
      </c>
    </row>
    <row r="343" spans="1:20" ht="31" x14ac:dyDescent="0.3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9">
        <f t="shared" si="30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31"/>
        <v>77</v>
      </c>
      <c r="Q343" t="str">
        <f t="shared" si="32"/>
        <v>music</v>
      </c>
      <c r="R343" t="str">
        <f t="shared" si="33"/>
        <v>indie rock</v>
      </c>
      <c r="S343" s="4">
        <f t="shared" si="34"/>
        <v>42244.208333333328</v>
      </c>
      <c r="T343" s="4">
        <f t="shared" si="35"/>
        <v>42251.208333333328</v>
      </c>
    </row>
    <row r="344" spans="1:20" x14ac:dyDescent="0.3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9">
        <f t="shared" si="30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31"/>
        <v>97</v>
      </c>
      <c r="Q344" t="str">
        <f t="shared" si="32"/>
        <v>theater</v>
      </c>
      <c r="R344" t="str">
        <f t="shared" si="33"/>
        <v>plays</v>
      </c>
      <c r="S344" s="4">
        <f t="shared" si="34"/>
        <v>41475.208333333336</v>
      </c>
      <c r="T344" s="4">
        <f t="shared" si="35"/>
        <v>41487.208333333336</v>
      </c>
    </row>
    <row r="345" spans="1:20" x14ac:dyDescent="0.3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9">
        <f t="shared" si="30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31"/>
        <v>33</v>
      </c>
      <c r="Q345" t="str">
        <f t="shared" si="32"/>
        <v>theater</v>
      </c>
      <c r="R345" t="str">
        <f t="shared" si="33"/>
        <v>plays</v>
      </c>
      <c r="S345" s="4">
        <f t="shared" si="34"/>
        <v>41597.25</v>
      </c>
      <c r="T345" s="4">
        <f t="shared" si="35"/>
        <v>41650.25</v>
      </c>
    </row>
    <row r="346" spans="1:20" x14ac:dyDescent="0.3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9">
        <f t="shared" si="30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31"/>
        <v>100</v>
      </c>
      <c r="Q346" t="str">
        <f t="shared" si="32"/>
        <v>games</v>
      </c>
      <c r="R346" t="str">
        <f t="shared" si="33"/>
        <v>video games</v>
      </c>
      <c r="S346" s="4">
        <f t="shared" si="34"/>
        <v>43122.25</v>
      </c>
      <c r="T346" s="4">
        <f t="shared" si="35"/>
        <v>43162.25</v>
      </c>
    </row>
    <row r="347" spans="1:20" x14ac:dyDescent="0.3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9">
        <f t="shared" si="30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31"/>
        <v>70</v>
      </c>
      <c r="Q347" t="str">
        <f t="shared" si="32"/>
        <v>film &amp; video</v>
      </c>
      <c r="R347" t="str">
        <f t="shared" si="33"/>
        <v>drama</v>
      </c>
      <c r="S347" s="4">
        <f t="shared" si="34"/>
        <v>42194.208333333328</v>
      </c>
      <c r="T347" s="4">
        <f t="shared" si="35"/>
        <v>42195.208333333328</v>
      </c>
    </row>
    <row r="348" spans="1:20" x14ac:dyDescent="0.3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9">
        <f t="shared" si="30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31"/>
        <v>110</v>
      </c>
      <c r="Q348" t="str">
        <f t="shared" si="32"/>
        <v>music</v>
      </c>
      <c r="R348" t="str">
        <f t="shared" si="33"/>
        <v>indie rock</v>
      </c>
      <c r="S348" s="4">
        <f t="shared" si="34"/>
        <v>42971.208333333328</v>
      </c>
      <c r="T348" s="4">
        <f t="shared" si="35"/>
        <v>43026.208333333328</v>
      </c>
    </row>
    <row r="349" spans="1:20" x14ac:dyDescent="0.3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9">
        <f t="shared" si="30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31"/>
        <v>66</v>
      </c>
      <c r="Q349" t="str">
        <f t="shared" si="32"/>
        <v>technology</v>
      </c>
      <c r="R349" t="str">
        <f t="shared" si="33"/>
        <v>web</v>
      </c>
      <c r="S349" s="4">
        <f t="shared" si="34"/>
        <v>42046.25</v>
      </c>
      <c r="T349" s="4">
        <f t="shared" si="35"/>
        <v>42070.25</v>
      </c>
    </row>
    <row r="350" spans="1:20" x14ac:dyDescent="0.3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9">
        <f t="shared" si="30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31"/>
        <v>41</v>
      </c>
      <c r="Q350" t="str">
        <f t="shared" si="32"/>
        <v>food</v>
      </c>
      <c r="R350" t="str">
        <f t="shared" si="33"/>
        <v>food trucks</v>
      </c>
      <c r="S350" s="4">
        <f t="shared" si="34"/>
        <v>42782.25</v>
      </c>
      <c r="T350" s="4">
        <f t="shared" si="35"/>
        <v>42795.25</v>
      </c>
    </row>
    <row r="351" spans="1:20" x14ac:dyDescent="0.3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9">
        <f t="shared" si="30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31"/>
        <v>104</v>
      </c>
      <c r="Q351" t="str">
        <f t="shared" si="32"/>
        <v>theater</v>
      </c>
      <c r="R351" t="str">
        <f t="shared" si="33"/>
        <v>plays</v>
      </c>
      <c r="S351" s="4">
        <f t="shared" si="34"/>
        <v>42930.208333333328</v>
      </c>
      <c r="T351" s="4">
        <f t="shared" si="35"/>
        <v>42960.208333333328</v>
      </c>
    </row>
    <row r="352" spans="1:20" x14ac:dyDescent="0.3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9">
        <f t="shared" si="3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4">
        <f t="shared" si="34"/>
        <v>42144.208333333328</v>
      </c>
      <c r="T352" s="4">
        <f t="shared" si="35"/>
        <v>42162.208333333328</v>
      </c>
    </row>
    <row r="353" spans="1:20" x14ac:dyDescent="0.3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9">
        <f t="shared" si="30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31"/>
        <v>47</v>
      </c>
      <c r="Q353" t="str">
        <f t="shared" si="32"/>
        <v>music</v>
      </c>
      <c r="R353" t="str">
        <f t="shared" si="33"/>
        <v>rock</v>
      </c>
      <c r="S353" s="4">
        <f t="shared" si="34"/>
        <v>42240.208333333328</v>
      </c>
      <c r="T353" s="4">
        <f t="shared" si="35"/>
        <v>42254.208333333328</v>
      </c>
    </row>
    <row r="354" spans="1:20" x14ac:dyDescent="0.3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9">
        <f t="shared" si="30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31"/>
        <v>30</v>
      </c>
      <c r="Q354" t="str">
        <f t="shared" si="32"/>
        <v>theater</v>
      </c>
      <c r="R354" t="str">
        <f t="shared" si="33"/>
        <v>plays</v>
      </c>
      <c r="S354" s="4">
        <f t="shared" si="34"/>
        <v>42315.25</v>
      </c>
      <c r="T354" s="4">
        <f t="shared" si="35"/>
        <v>42323.25</v>
      </c>
    </row>
    <row r="355" spans="1:20" x14ac:dyDescent="0.3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9">
        <f t="shared" si="30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31"/>
        <v>81</v>
      </c>
      <c r="Q355" t="str">
        <f t="shared" si="32"/>
        <v>theater</v>
      </c>
      <c r="R355" t="str">
        <f t="shared" si="33"/>
        <v>plays</v>
      </c>
      <c r="S355" s="4">
        <f t="shared" si="34"/>
        <v>43651.208333333328</v>
      </c>
      <c r="T355" s="4">
        <f t="shared" si="35"/>
        <v>43652.208333333328</v>
      </c>
    </row>
    <row r="356" spans="1:20" x14ac:dyDescent="0.3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9">
        <f t="shared" si="30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31"/>
        <v>94</v>
      </c>
      <c r="Q356" t="str">
        <f t="shared" si="32"/>
        <v>film &amp; video</v>
      </c>
      <c r="R356" t="str">
        <f t="shared" si="33"/>
        <v>documentary</v>
      </c>
      <c r="S356" s="4">
        <f t="shared" si="34"/>
        <v>41520.208333333336</v>
      </c>
      <c r="T356" s="4">
        <f t="shared" si="35"/>
        <v>41527.208333333336</v>
      </c>
    </row>
    <row r="357" spans="1:20" x14ac:dyDescent="0.3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9">
        <f t="shared" si="30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31"/>
        <v>26</v>
      </c>
      <c r="Q357" t="str">
        <f t="shared" si="32"/>
        <v>technology</v>
      </c>
      <c r="R357" t="str">
        <f t="shared" si="33"/>
        <v>wearables</v>
      </c>
      <c r="S357" s="4">
        <f t="shared" si="34"/>
        <v>42757.25</v>
      </c>
      <c r="T357" s="4">
        <f t="shared" si="35"/>
        <v>42797.25</v>
      </c>
    </row>
    <row r="358" spans="1:20" x14ac:dyDescent="0.3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9">
        <f t="shared" si="30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31"/>
        <v>86</v>
      </c>
      <c r="Q358" t="str">
        <f t="shared" si="32"/>
        <v>theater</v>
      </c>
      <c r="R358" t="str">
        <f t="shared" si="33"/>
        <v>plays</v>
      </c>
      <c r="S358" s="4">
        <f t="shared" si="34"/>
        <v>40922.25</v>
      </c>
      <c r="T358" s="4">
        <f t="shared" si="35"/>
        <v>40931.25</v>
      </c>
    </row>
    <row r="359" spans="1:20" x14ac:dyDescent="0.3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9">
        <f t="shared" si="30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31"/>
        <v>104</v>
      </c>
      <c r="Q359" t="str">
        <f t="shared" si="32"/>
        <v>games</v>
      </c>
      <c r="R359" t="str">
        <f t="shared" si="33"/>
        <v>video games</v>
      </c>
      <c r="S359" s="4">
        <f t="shared" si="34"/>
        <v>42250.208333333328</v>
      </c>
      <c r="T359" s="4">
        <f t="shared" si="35"/>
        <v>42275.208333333328</v>
      </c>
    </row>
    <row r="360" spans="1:20" x14ac:dyDescent="0.3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9">
        <f t="shared" si="30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31"/>
        <v>50</v>
      </c>
      <c r="Q360" t="str">
        <f t="shared" si="32"/>
        <v>photography</v>
      </c>
      <c r="R360" t="str">
        <f t="shared" si="33"/>
        <v>photography books</v>
      </c>
      <c r="S360" s="4">
        <f t="shared" si="34"/>
        <v>43322.208333333328</v>
      </c>
      <c r="T360" s="4">
        <f t="shared" si="35"/>
        <v>43325.208333333328</v>
      </c>
    </row>
    <row r="361" spans="1:20" x14ac:dyDescent="0.3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9">
        <f t="shared" si="30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31"/>
        <v>64</v>
      </c>
      <c r="Q361" t="str">
        <f t="shared" si="32"/>
        <v>film &amp; video</v>
      </c>
      <c r="R361" t="str">
        <f t="shared" si="33"/>
        <v>animation</v>
      </c>
      <c r="S361" s="4">
        <f t="shared" si="34"/>
        <v>40782.208333333336</v>
      </c>
      <c r="T361" s="4">
        <f t="shared" si="35"/>
        <v>40789.208333333336</v>
      </c>
    </row>
    <row r="362" spans="1:20" x14ac:dyDescent="0.3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9">
        <f t="shared" si="30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31"/>
        <v>47</v>
      </c>
      <c r="Q362" t="str">
        <f t="shared" si="32"/>
        <v>theater</v>
      </c>
      <c r="R362" t="str">
        <f t="shared" si="33"/>
        <v>plays</v>
      </c>
      <c r="S362" s="4">
        <f t="shared" si="34"/>
        <v>40544.25</v>
      </c>
      <c r="T362" s="4">
        <f t="shared" si="35"/>
        <v>40558.25</v>
      </c>
    </row>
    <row r="363" spans="1:20" x14ac:dyDescent="0.3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9">
        <f t="shared" si="30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31"/>
        <v>108</v>
      </c>
      <c r="Q363" t="str">
        <f t="shared" si="32"/>
        <v>theater</v>
      </c>
      <c r="R363" t="str">
        <f t="shared" si="33"/>
        <v>plays</v>
      </c>
      <c r="S363" s="4">
        <f t="shared" si="34"/>
        <v>43015.208333333328</v>
      </c>
      <c r="T363" s="4">
        <f t="shared" si="35"/>
        <v>43039.208333333328</v>
      </c>
    </row>
    <row r="364" spans="1:20" x14ac:dyDescent="0.3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9">
        <f t="shared" si="30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31"/>
        <v>72</v>
      </c>
      <c r="Q364" t="str">
        <f t="shared" si="32"/>
        <v>music</v>
      </c>
      <c r="R364" t="str">
        <f t="shared" si="33"/>
        <v>rock</v>
      </c>
      <c r="S364" s="4">
        <f t="shared" si="34"/>
        <v>40570.25</v>
      </c>
      <c r="T364" s="4">
        <f t="shared" si="35"/>
        <v>40608.25</v>
      </c>
    </row>
    <row r="365" spans="1:20" x14ac:dyDescent="0.3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9">
        <f t="shared" si="30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31"/>
        <v>60</v>
      </c>
      <c r="Q365" t="str">
        <f t="shared" si="32"/>
        <v>music</v>
      </c>
      <c r="R365" t="str">
        <f t="shared" si="33"/>
        <v>rock</v>
      </c>
      <c r="S365" s="4">
        <f t="shared" si="34"/>
        <v>40904.25</v>
      </c>
      <c r="T365" s="4">
        <f t="shared" si="35"/>
        <v>40905.25</v>
      </c>
    </row>
    <row r="366" spans="1:20" x14ac:dyDescent="0.3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9">
        <f t="shared" si="30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31"/>
        <v>78</v>
      </c>
      <c r="Q366" t="str">
        <f t="shared" si="32"/>
        <v>music</v>
      </c>
      <c r="R366" t="str">
        <f t="shared" si="33"/>
        <v>indie rock</v>
      </c>
      <c r="S366" s="4">
        <f t="shared" si="34"/>
        <v>43164.25</v>
      </c>
      <c r="T366" s="4">
        <f t="shared" si="35"/>
        <v>43194.208333333328</v>
      </c>
    </row>
    <row r="367" spans="1:20" x14ac:dyDescent="0.3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9">
        <f t="shared" si="30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31"/>
        <v>105</v>
      </c>
      <c r="Q367" t="str">
        <f t="shared" si="32"/>
        <v>theater</v>
      </c>
      <c r="R367" t="str">
        <f t="shared" si="33"/>
        <v>plays</v>
      </c>
      <c r="S367" s="4">
        <f t="shared" si="34"/>
        <v>42733.25</v>
      </c>
      <c r="T367" s="4">
        <f t="shared" si="35"/>
        <v>42760.25</v>
      </c>
    </row>
    <row r="368" spans="1:20" x14ac:dyDescent="0.3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9">
        <f t="shared" si="30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31"/>
        <v>106</v>
      </c>
      <c r="Q368" t="str">
        <f t="shared" si="32"/>
        <v>theater</v>
      </c>
      <c r="R368" t="str">
        <f t="shared" si="33"/>
        <v>plays</v>
      </c>
      <c r="S368" s="4">
        <f t="shared" si="34"/>
        <v>40546.25</v>
      </c>
      <c r="T368" s="4">
        <f t="shared" si="35"/>
        <v>40547.25</v>
      </c>
    </row>
    <row r="369" spans="1:20" x14ac:dyDescent="0.3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9">
        <f t="shared" si="30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31"/>
        <v>25</v>
      </c>
      <c r="Q369" t="str">
        <f t="shared" si="32"/>
        <v>theater</v>
      </c>
      <c r="R369" t="str">
        <f t="shared" si="33"/>
        <v>plays</v>
      </c>
      <c r="S369" s="4">
        <f t="shared" si="34"/>
        <v>41930.208333333336</v>
      </c>
      <c r="T369" s="4">
        <f t="shared" si="35"/>
        <v>41954.25</v>
      </c>
    </row>
    <row r="370" spans="1:20" x14ac:dyDescent="0.3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9">
        <f t="shared" si="30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31"/>
        <v>70</v>
      </c>
      <c r="Q370" t="str">
        <f t="shared" si="32"/>
        <v>film &amp; video</v>
      </c>
      <c r="R370" t="str">
        <f t="shared" si="33"/>
        <v>documentary</v>
      </c>
      <c r="S370" s="4">
        <f t="shared" si="34"/>
        <v>40464.208333333336</v>
      </c>
      <c r="T370" s="4">
        <f t="shared" si="35"/>
        <v>40487.208333333336</v>
      </c>
    </row>
    <row r="371" spans="1:20" x14ac:dyDescent="0.3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9">
        <f t="shared" si="30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31"/>
        <v>96</v>
      </c>
      <c r="Q371" t="str">
        <f t="shared" si="32"/>
        <v>film &amp; video</v>
      </c>
      <c r="R371" t="str">
        <f t="shared" si="33"/>
        <v>television</v>
      </c>
      <c r="S371" s="4">
        <f t="shared" si="34"/>
        <v>41308.25</v>
      </c>
      <c r="T371" s="4">
        <f t="shared" si="35"/>
        <v>41347.208333333336</v>
      </c>
    </row>
    <row r="372" spans="1:20" x14ac:dyDescent="0.3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9">
        <f t="shared" si="30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31"/>
        <v>30</v>
      </c>
      <c r="Q372" t="str">
        <f t="shared" si="32"/>
        <v>theater</v>
      </c>
      <c r="R372" t="str">
        <f t="shared" si="33"/>
        <v>plays</v>
      </c>
      <c r="S372" s="4">
        <f t="shared" si="34"/>
        <v>43570.208333333328</v>
      </c>
      <c r="T372" s="4">
        <f t="shared" si="35"/>
        <v>43576.208333333328</v>
      </c>
    </row>
    <row r="373" spans="1:20" x14ac:dyDescent="0.3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9">
        <f t="shared" si="30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31"/>
        <v>59</v>
      </c>
      <c r="Q373" t="str">
        <f t="shared" si="32"/>
        <v>theater</v>
      </c>
      <c r="R373" t="str">
        <f t="shared" si="33"/>
        <v>plays</v>
      </c>
      <c r="S373" s="4">
        <f t="shared" si="34"/>
        <v>42043.25</v>
      </c>
      <c r="T373" s="4">
        <f t="shared" si="35"/>
        <v>42094.208333333328</v>
      </c>
    </row>
    <row r="374" spans="1:20" ht="31" x14ac:dyDescent="0.3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9">
        <f t="shared" si="30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31"/>
        <v>85</v>
      </c>
      <c r="Q374" t="str">
        <f t="shared" si="32"/>
        <v>film &amp; video</v>
      </c>
      <c r="R374" t="str">
        <f t="shared" si="33"/>
        <v>documentary</v>
      </c>
      <c r="S374" s="4">
        <f t="shared" si="34"/>
        <v>42012.25</v>
      </c>
      <c r="T374" s="4">
        <f t="shared" si="35"/>
        <v>42032.25</v>
      </c>
    </row>
    <row r="375" spans="1:20" x14ac:dyDescent="0.3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9">
        <f t="shared" si="30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31"/>
        <v>78</v>
      </c>
      <c r="Q375" t="str">
        <f t="shared" si="32"/>
        <v>theater</v>
      </c>
      <c r="R375" t="str">
        <f t="shared" si="33"/>
        <v>plays</v>
      </c>
      <c r="S375" s="4">
        <f t="shared" si="34"/>
        <v>42964.208333333328</v>
      </c>
      <c r="T375" s="4">
        <f t="shared" si="35"/>
        <v>42972.208333333328</v>
      </c>
    </row>
    <row r="376" spans="1:20" ht="31" x14ac:dyDescent="0.3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9">
        <f t="shared" si="30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31"/>
        <v>50</v>
      </c>
      <c r="Q376" t="str">
        <f t="shared" si="32"/>
        <v>film &amp; video</v>
      </c>
      <c r="R376" t="str">
        <f t="shared" si="33"/>
        <v>documentary</v>
      </c>
      <c r="S376" s="4">
        <f t="shared" si="34"/>
        <v>43476.25</v>
      </c>
      <c r="T376" s="4">
        <f t="shared" si="35"/>
        <v>43481.25</v>
      </c>
    </row>
    <row r="377" spans="1:20" ht="31" x14ac:dyDescent="0.3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9">
        <f t="shared" si="30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31"/>
        <v>59</v>
      </c>
      <c r="Q377" t="str">
        <f t="shared" si="32"/>
        <v>music</v>
      </c>
      <c r="R377" t="str">
        <f t="shared" si="33"/>
        <v>indie rock</v>
      </c>
      <c r="S377" s="4">
        <f t="shared" si="34"/>
        <v>42293.208333333328</v>
      </c>
      <c r="T377" s="4">
        <f t="shared" si="35"/>
        <v>42350.25</v>
      </c>
    </row>
    <row r="378" spans="1:20" x14ac:dyDescent="0.3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9">
        <f t="shared" si="30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31"/>
        <v>94</v>
      </c>
      <c r="Q378" t="str">
        <f t="shared" si="32"/>
        <v>music</v>
      </c>
      <c r="R378" t="str">
        <f t="shared" si="33"/>
        <v>rock</v>
      </c>
      <c r="S378" s="4">
        <f t="shared" si="34"/>
        <v>41826.208333333336</v>
      </c>
      <c r="T378" s="4">
        <f t="shared" si="35"/>
        <v>41832.208333333336</v>
      </c>
    </row>
    <row r="379" spans="1:20" x14ac:dyDescent="0.3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9">
        <f t="shared" si="30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31"/>
        <v>40</v>
      </c>
      <c r="Q379" t="str">
        <f t="shared" si="32"/>
        <v>theater</v>
      </c>
      <c r="R379" t="str">
        <f t="shared" si="33"/>
        <v>plays</v>
      </c>
      <c r="S379" s="4">
        <f t="shared" si="34"/>
        <v>43760.208333333328</v>
      </c>
      <c r="T379" s="4">
        <f t="shared" si="35"/>
        <v>43774.25</v>
      </c>
    </row>
    <row r="380" spans="1:20" x14ac:dyDescent="0.3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9">
        <f t="shared" si="30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31"/>
        <v>70</v>
      </c>
      <c r="Q380" t="str">
        <f t="shared" si="32"/>
        <v>film &amp; video</v>
      </c>
      <c r="R380" t="str">
        <f t="shared" si="33"/>
        <v>documentary</v>
      </c>
      <c r="S380" s="4">
        <f t="shared" si="34"/>
        <v>43241.208333333328</v>
      </c>
      <c r="T380" s="4">
        <f t="shared" si="35"/>
        <v>43279.208333333328</v>
      </c>
    </row>
    <row r="381" spans="1:20" x14ac:dyDescent="0.3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9">
        <f t="shared" si="30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31"/>
        <v>66</v>
      </c>
      <c r="Q381" t="str">
        <f t="shared" si="32"/>
        <v>theater</v>
      </c>
      <c r="R381" t="str">
        <f t="shared" si="33"/>
        <v>plays</v>
      </c>
      <c r="S381" s="4">
        <f t="shared" si="34"/>
        <v>40843.208333333336</v>
      </c>
      <c r="T381" s="4">
        <f t="shared" si="35"/>
        <v>40857.25</v>
      </c>
    </row>
    <row r="382" spans="1:20" ht="31" x14ac:dyDescent="0.3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9">
        <f t="shared" si="30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31"/>
        <v>48</v>
      </c>
      <c r="Q382" t="str">
        <f t="shared" si="32"/>
        <v>theater</v>
      </c>
      <c r="R382" t="str">
        <f t="shared" si="33"/>
        <v>plays</v>
      </c>
      <c r="S382" s="4">
        <f t="shared" si="34"/>
        <v>41448.208333333336</v>
      </c>
      <c r="T382" s="4">
        <f t="shared" si="35"/>
        <v>41453.208333333336</v>
      </c>
    </row>
    <row r="383" spans="1:20" x14ac:dyDescent="0.3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9">
        <f t="shared" si="30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31"/>
        <v>63</v>
      </c>
      <c r="Q383" t="str">
        <f t="shared" si="32"/>
        <v>theater</v>
      </c>
      <c r="R383" t="str">
        <f t="shared" si="33"/>
        <v>plays</v>
      </c>
      <c r="S383" s="4">
        <f t="shared" si="34"/>
        <v>42163.208333333328</v>
      </c>
      <c r="T383" s="4">
        <f t="shared" si="35"/>
        <v>42209.208333333328</v>
      </c>
    </row>
    <row r="384" spans="1:20" ht="31" x14ac:dyDescent="0.3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9">
        <f t="shared" si="30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31"/>
        <v>87</v>
      </c>
      <c r="Q384" t="str">
        <f t="shared" si="32"/>
        <v>photography</v>
      </c>
      <c r="R384" t="str">
        <f t="shared" si="33"/>
        <v>photography books</v>
      </c>
      <c r="S384" s="4">
        <f t="shared" si="34"/>
        <v>43024.208333333328</v>
      </c>
      <c r="T384" s="4">
        <f t="shared" si="35"/>
        <v>43043.208333333328</v>
      </c>
    </row>
    <row r="385" spans="1:20" x14ac:dyDescent="0.3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9">
        <f t="shared" si="30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31"/>
        <v>75</v>
      </c>
      <c r="Q385" t="str">
        <f t="shared" si="32"/>
        <v>food</v>
      </c>
      <c r="R385" t="str">
        <f t="shared" si="33"/>
        <v>food trucks</v>
      </c>
      <c r="S385" s="4">
        <f t="shared" si="34"/>
        <v>43509.25</v>
      </c>
      <c r="T385" s="4">
        <f t="shared" si="35"/>
        <v>43515.25</v>
      </c>
    </row>
    <row r="386" spans="1:20" x14ac:dyDescent="0.3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9">
        <f t="shared" ref="F386:F449" si="36">(E386/D386)*100</f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ref="P386:P449" si="37">ROUND(IFERROR(E386/H386,0),0)</f>
        <v>41</v>
      </c>
      <c r="Q386" t="str">
        <f t="shared" ref="Q386:Q449" si="38">_xlfn.TEXTBEFORE(O386,"/")</f>
        <v>film &amp; video</v>
      </c>
      <c r="R386" t="str">
        <f t="shared" ref="R386:R449" si="39">_xlfn.TEXTAFTER(O386,"/")</f>
        <v>documentary</v>
      </c>
      <c r="S386" s="4">
        <f t="shared" si="34"/>
        <v>42776.25</v>
      </c>
      <c r="T386" s="4">
        <f t="shared" si="35"/>
        <v>42803.25</v>
      </c>
    </row>
    <row r="387" spans="1:20" ht="31" x14ac:dyDescent="0.3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9">
        <f t="shared" si="36"/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si="37"/>
        <v>50</v>
      </c>
      <c r="Q387" t="str">
        <f t="shared" si="38"/>
        <v>publishing</v>
      </c>
      <c r="R387" t="str">
        <f t="shared" si="39"/>
        <v>nonfiction</v>
      </c>
      <c r="S387" s="4">
        <f t="shared" ref="S387:S450" si="40">(((K387/60)/60)/24)+DATE(1970,1,1)</f>
        <v>43553.208333333328</v>
      </c>
      <c r="T387" s="4">
        <f t="shared" ref="T387:T450" si="41">(((L387/60)/60)/24)+DATE(1970,1,1)</f>
        <v>43585.208333333328</v>
      </c>
    </row>
    <row r="388" spans="1:20" ht="31" x14ac:dyDescent="0.3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9">
        <f t="shared" si="3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si="37"/>
        <v>97</v>
      </c>
      <c r="Q388" t="str">
        <f t="shared" si="38"/>
        <v>theater</v>
      </c>
      <c r="R388" t="str">
        <f t="shared" si="39"/>
        <v>plays</v>
      </c>
      <c r="S388" s="4">
        <f t="shared" si="40"/>
        <v>40355.208333333336</v>
      </c>
      <c r="T388" s="4">
        <f t="shared" si="41"/>
        <v>40367.208333333336</v>
      </c>
    </row>
    <row r="389" spans="1:20" x14ac:dyDescent="0.3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9">
        <f t="shared" si="3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37"/>
        <v>101</v>
      </c>
      <c r="Q389" t="str">
        <f t="shared" si="38"/>
        <v>technology</v>
      </c>
      <c r="R389" t="str">
        <f t="shared" si="39"/>
        <v>wearables</v>
      </c>
      <c r="S389" s="4">
        <f t="shared" si="40"/>
        <v>41072.208333333336</v>
      </c>
      <c r="T389" s="4">
        <f t="shared" si="41"/>
        <v>41077.208333333336</v>
      </c>
    </row>
    <row r="390" spans="1:20" x14ac:dyDescent="0.3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9">
        <f t="shared" si="3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37"/>
        <v>89</v>
      </c>
      <c r="Q390" t="str">
        <f t="shared" si="38"/>
        <v>music</v>
      </c>
      <c r="R390" t="str">
        <f t="shared" si="39"/>
        <v>indie rock</v>
      </c>
      <c r="S390" s="4">
        <f t="shared" si="40"/>
        <v>40912.25</v>
      </c>
      <c r="T390" s="4">
        <f t="shared" si="41"/>
        <v>40914.25</v>
      </c>
    </row>
    <row r="391" spans="1:20" x14ac:dyDescent="0.3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9">
        <f t="shared" si="3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37"/>
        <v>88</v>
      </c>
      <c r="Q391" t="str">
        <f t="shared" si="38"/>
        <v>theater</v>
      </c>
      <c r="R391" t="str">
        <f t="shared" si="39"/>
        <v>plays</v>
      </c>
      <c r="S391" s="4">
        <f t="shared" si="40"/>
        <v>40479.208333333336</v>
      </c>
      <c r="T391" s="4">
        <f t="shared" si="41"/>
        <v>40506.25</v>
      </c>
    </row>
    <row r="392" spans="1:20" x14ac:dyDescent="0.3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9">
        <f t="shared" si="3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37"/>
        <v>90</v>
      </c>
      <c r="Q392" t="str">
        <f t="shared" si="38"/>
        <v>photography</v>
      </c>
      <c r="R392" t="str">
        <f t="shared" si="39"/>
        <v>photography books</v>
      </c>
      <c r="S392" s="4">
        <f t="shared" si="40"/>
        <v>41530.208333333336</v>
      </c>
      <c r="T392" s="4">
        <f t="shared" si="41"/>
        <v>41545.208333333336</v>
      </c>
    </row>
    <row r="393" spans="1:20" x14ac:dyDescent="0.3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9">
        <f t="shared" si="3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37"/>
        <v>29</v>
      </c>
      <c r="Q393" t="str">
        <f t="shared" si="38"/>
        <v>publishing</v>
      </c>
      <c r="R393" t="str">
        <f t="shared" si="39"/>
        <v>nonfiction</v>
      </c>
      <c r="S393" s="4">
        <f t="shared" si="40"/>
        <v>41653.25</v>
      </c>
      <c r="T393" s="4">
        <f t="shared" si="41"/>
        <v>41655.25</v>
      </c>
    </row>
    <row r="394" spans="1:20" ht="31" x14ac:dyDescent="0.3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9">
        <f t="shared" si="3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37"/>
        <v>42</v>
      </c>
      <c r="Q394" t="str">
        <f t="shared" si="38"/>
        <v>technology</v>
      </c>
      <c r="R394" t="str">
        <f t="shared" si="39"/>
        <v>wearables</v>
      </c>
      <c r="S394" s="4">
        <f t="shared" si="40"/>
        <v>40549.25</v>
      </c>
      <c r="T394" s="4">
        <f t="shared" si="41"/>
        <v>40551.25</v>
      </c>
    </row>
    <row r="395" spans="1:20" x14ac:dyDescent="0.3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9">
        <f t="shared" si="3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37"/>
        <v>47</v>
      </c>
      <c r="Q395" t="str">
        <f t="shared" si="38"/>
        <v>music</v>
      </c>
      <c r="R395" t="str">
        <f t="shared" si="39"/>
        <v>jazz</v>
      </c>
      <c r="S395" s="4">
        <f t="shared" si="40"/>
        <v>42933.208333333328</v>
      </c>
      <c r="T395" s="4">
        <f t="shared" si="41"/>
        <v>42934.208333333328</v>
      </c>
    </row>
    <row r="396" spans="1:20" x14ac:dyDescent="0.3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9">
        <f t="shared" si="3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37"/>
        <v>110</v>
      </c>
      <c r="Q396" t="str">
        <f t="shared" si="38"/>
        <v>film &amp; video</v>
      </c>
      <c r="R396" t="str">
        <f t="shared" si="39"/>
        <v>documentary</v>
      </c>
      <c r="S396" s="4">
        <f t="shared" si="40"/>
        <v>41484.208333333336</v>
      </c>
      <c r="T396" s="4">
        <f t="shared" si="41"/>
        <v>41494.208333333336</v>
      </c>
    </row>
    <row r="397" spans="1:20" ht="31" x14ac:dyDescent="0.3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9">
        <f t="shared" si="3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37"/>
        <v>42</v>
      </c>
      <c r="Q397" t="str">
        <f t="shared" si="38"/>
        <v>theater</v>
      </c>
      <c r="R397" t="str">
        <f t="shared" si="39"/>
        <v>plays</v>
      </c>
      <c r="S397" s="4">
        <f t="shared" si="40"/>
        <v>40885.25</v>
      </c>
      <c r="T397" s="4">
        <f t="shared" si="41"/>
        <v>40886.25</v>
      </c>
    </row>
    <row r="398" spans="1:20" x14ac:dyDescent="0.3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9">
        <f t="shared" si="3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37"/>
        <v>48</v>
      </c>
      <c r="Q398" t="str">
        <f t="shared" si="38"/>
        <v>film &amp; video</v>
      </c>
      <c r="R398" t="str">
        <f t="shared" si="39"/>
        <v>drama</v>
      </c>
      <c r="S398" s="4">
        <f t="shared" si="40"/>
        <v>43378.208333333328</v>
      </c>
      <c r="T398" s="4">
        <f t="shared" si="41"/>
        <v>43386.208333333328</v>
      </c>
    </row>
    <row r="399" spans="1:20" x14ac:dyDescent="0.3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9">
        <f t="shared" si="3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37"/>
        <v>31</v>
      </c>
      <c r="Q399" t="str">
        <f t="shared" si="38"/>
        <v>music</v>
      </c>
      <c r="R399" t="str">
        <f t="shared" si="39"/>
        <v>rock</v>
      </c>
      <c r="S399" s="4">
        <f t="shared" si="40"/>
        <v>41417.208333333336</v>
      </c>
      <c r="T399" s="4">
        <f t="shared" si="41"/>
        <v>41423.208333333336</v>
      </c>
    </row>
    <row r="400" spans="1:20" ht="31" x14ac:dyDescent="0.3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9">
        <f t="shared" si="3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37"/>
        <v>99</v>
      </c>
      <c r="Q400" t="str">
        <f t="shared" si="38"/>
        <v>film &amp; video</v>
      </c>
      <c r="R400" t="str">
        <f t="shared" si="39"/>
        <v>animation</v>
      </c>
      <c r="S400" s="4">
        <f t="shared" si="40"/>
        <v>43228.208333333328</v>
      </c>
      <c r="T400" s="4">
        <f t="shared" si="41"/>
        <v>43230.208333333328</v>
      </c>
    </row>
    <row r="401" spans="1:20" x14ac:dyDescent="0.3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9">
        <f t="shared" si="3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37"/>
        <v>66</v>
      </c>
      <c r="Q401" t="str">
        <f t="shared" si="38"/>
        <v>music</v>
      </c>
      <c r="R401" t="str">
        <f t="shared" si="39"/>
        <v>indie rock</v>
      </c>
      <c r="S401" s="4">
        <f t="shared" si="40"/>
        <v>40576.25</v>
      </c>
      <c r="T401" s="4">
        <f t="shared" si="41"/>
        <v>40583.25</v>
      </c>
    </row>
    <row r="402" spans="1:20" ht="31" x14ac:dyDescent="0.3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9">
        <f t="shared" si="3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4">
        <f t="shared" si="40"/>
        <v>41502.208333333336</v>
      </c>
      <c r="T402" s="4">
        <f t="shared" si="41"/>
        <v>41524.208333333336</v>
      </c>
    </row>
    <row r="403" spans="1:20" x14ac:dyDescent="0.3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9">
        <f t="shared" si="3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37"/>
        <v>46</v>
      </c>
      <c r="Q403" t="str">
        <f t="shared" si="38"/>
        <v>theater</v>
      </c>
      <c r="R403" t="str">
        <f t="shared" si="39"/>
        <v>plays</v>
      </c>
      <c r="S403" s="4">
        <f t="shared" si="40"/>
        <v>43765.208333333328</v>
      </c>
      <c r="T403" s="4">
        <f t="shared" si="41"/>
        <v>43765.208333333328</v>
      </c>
    </row>
    <row r="404" spans="1:20" x14ac:dyDescent="0.3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9">
        <f t="shared" si="3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37"/>
        <v>74</v>
      </c>
      <c r="Q404" t="str">
        <f t="shared" si="38"/>
        <v>film &amp; video</v>
      </c>
      <c r="R404" t="str">
        <f t="shared" si="39"/>
        <v>shorts</v>
      </c>
      <c r="S404" s="4">
        <f t="shared" si="40"/>
        <v>40914.25</v>
      </c>
      <c r="T404" s="4">
        <f t="shared" si="41"/>
        <v>40961.25</v>
      </c>
    </row>
    <row r="405" spans="1:20" x14ac:dyDescent="0.3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9">
        <f t="shared" si="3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37"/>
        <v>56</v>
      </c>
      <c r="Q405" t="str">
        <f t="shared" si="38"/>
        <v>theater</v>
      </c>
      <c r="R405" t="str">
        <f t="shared" si="39"/>
        <v>plays</v>
      </c>
      <c r="S405" s="4">
        <f t="shared" si="40"/>
        <v>40310.208333333336</v>
      </c>
      <c r="T405" s="4">
        <f t="shared" si="41"/>
        <v>40346.208333333336</v>
      </c>
    </row>
    <row r="406" spans="1:20" x14ac:dyDescent="0.3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9">
        <f t="shared" si="3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37"/>
        <v>69</v>
      </c>
      <c r="Q406" t="str">
        <f t="shared" si="38"/>
        <v>theater</v>
      </c>
      <c r="R406" t="str">
        <f t="shared" si="39"/>
        <v>plays</v>
      </c>
      <c r="S406" s="4">
        <f t="shared" si="40"/>
        <v>43053.25</v>
      </c>
      <c r="T406" s="4">
        <f t="shared" si="41"/>
        <v>43056.25</v>
      </c>
    </row>
    <row r="407" spans="1:20" x14ac:dyDescent="0.3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9">
        <f t="shared" si="3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37"/>
        <v>61</v>
      </c>
      <c r="Q407" t="str">
        <f t="shared" si="38"/>
        <v>theater</v>
      </c>
      <c r="R407" t="str">
        <f t="shared" si="39"/>
        <v>plays</v>
      </c>
      <c r="S407" s="4">
        <f t="shared" si="40"/>
        <v>43255.208333333328</v>
      </c>
      <c r="T407" s="4">
        <f t="shared" si="41"/>
        <v>43305.208333333328</v>
      </c>
    </row>
    <row r="408" spans="1:20" x14ac:dyDescent="0.3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9">
        <f t="shared" si="3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37"/>
        <v>111</v>
      </c>
      <c r="Q408" t="str">
        <f t="shared" si="38"/>
        <v>film &amp; video</v>
      </c>
      <c r="R408" t="str">
        <f t="shared" si="39"/>
        <v>documentary</v>
      </c>
      <c r="S408" s="4">
        <f t="shared" si="40"/>
        <v>41304.25</v>
      </c>
      <c r="T408" s="4">
        <f t="shared" si="41"/>
        <v>41316.25</v>
      </c>
    </row>
    <row r="409" spans="1:20" x14ac:dyDescent="0.3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9">
        <f t="shared" si="3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4">
        <f t="shared" si="40"/>
        <v>43751.208333333328</v>
      </c>
      <c r="T409" s="4">
        <f t="shared" si="41"/>
        <v>43758.208333333328</v>
      </c>
    </row>
    <row r="410" spans="1:20" x14ac:dyDescent="0.3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9">
        <f t="shared" si="3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37"/>
        <v>79</v>
      </c>
      <c r="Q410" t="str">
        <f t="shared" si="38"/>
        <v>film &amp; video</v>
      </c>
      <c r="R410" t="str">
        <f t="shared" si="39"/>
        <v>documentary</v>
      </c>
      <c r="S410" s="4">
        <f t="shared" si="40"/>
        <v>42541.208333333328</v>
      </c>
      <c r="T410" s="4">
        <f t="shared" si="41"/>
        <v>42561.208333333328</v>
      </c>
    </row>
    <row r="411" spans="1:20" x14ac:dyDescent="0.3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9">
        <f t="shared" si="3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37"/>
        <v>88</v>
      </c>
      <c r="Q411" t="str">
        <f t="shared" si="38"/>
        <v>music</v>
      </c>
      <c r="R411" t="str">
        <f t="shared" si="39"/>
        <v>rock</v>
      </c>
      <c r="S411" s="4">
        <f t="shared" si="40"/>
        <v>42843.208333333328</v>
      </c>
      <c r="T411" s="4">
        <f t="shared" si="41"/>
        <v>42847.208333333328</v>
      </c>
    </row>
    <row r="412" spans="1:20" x14ac:dyDescent="0.3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9">
        <f t="shared" si="3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37"/>
        <v>50</v>
      </c>
      <c r="Q412" t="str">
        <f t="shared" si="38"/>
        <v>games</v>
      </c>
      <c r="R412" t="str">
        <f t="shared" si="39"/>
        <v>mobile games</v>
      </c>
      <c r="S412" s="4">
        <f t="shared" si="40"/>
        <v>42122.208333333328</v>
      </c>
      <c r="T412" s="4">
        <f t="shared" si="41"/>
        <v>42122.208333333328</v>
      </c>
    </row>
    <row r="413" spans="1:20" x14ac:dyDescent="0.3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9">
        <f t="shared" si="3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37"/>
        <v>100</v>
      </c>
      <c r="Q413" t="str">
        <f t="shared" si="38"/>
        <v>theater</v>
      </c>
      <c r="R413" t="str">
        <f t="shared" si="39"/>
        <v>plays</v>
      </c>
      <c r="S413" s="4">
        <f t="shared" si="40"/>
        <v>42884.208333333328</v>
      </c>
      <c r="T413" s="4">
        <f t="shared" si="41"/>
        <v>42886.208333333328</v>
      </c>
    </row>
    <row r="414" spans="1:20" x14ac:dyDescent="0.3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9">
        <f t="shared" si="3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37"/>
        <v>105</v>
      </c>
      <c r="Q414" t="str">
        <f t="shared" si="38"/>
        <v>publishing</v>
      </c>
      <c r="R414" t="str">
        <f t="shared" si="39"/>
        <v>fiction</v>
      </c>
      <c r="S414" s="4">
        <f t="shared" si="40"/>
        <v>41642.25</v>
      </c>
      <c r="T414" s="4">
        <f t="shared" si="41"/>
        <v>41652.25</v>
      </c>
    </row>
    <row r="415" spans="1:20" x14ac:dyDescent="0.3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9">
        <f t="shared" si="3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37"/>
        <v>108</v>
      </c>
      <c r="Q415" t="str">
        <f t="shared" si="38"/>
        <v>film &amp; video</v>
      </c>
      <c r="R415" t="str">
        <f t="shared" si="39"/>
        <v>animation</v>
      </c>
      <c r="S415" s="4">
        <f t="shared" si="40"/>
        <v>43431.25</v>
      </c>
      <c r="T415" s="4">
        <f t="shared" si="41"/>
        <v>43458.25</v>
      </c>
    </row>
    <row r="416" spans="1:20" x14ac:dyDescent="0.3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9">
        <f t="shared" si="3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37"/>
        <v>29</v>
      </c>
      <c r="Q416" t="str">
        <f t="shared" si="38"/>
        <v>food</v>
      </c>
      <c r="R416" t="str">
        <f t="shared" si="39"/>
        <v>food trucks</v>
      </c>
      <c r="S416" s="4">
        <f t="shared" si="40"/>
        <v>40288.208333333336</v>
      </c>
      <c r="T416" s="4">
        <f t="shared" si="41"/>
        <v>40296.208333333336</v>
      </c>
    </row>
    <row r="417" spans="1:20" x14ac:dyDescent="0.3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9">
        <f t="shared" si="3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37"/>
        <v>30</v>
      </c>
      <c r="Q417" t="str">
        <f t="shared" si="38"/>
        <v>theater</v>
      </c>
      <c r="R417" t="str">
        <f t="shared" si="39"/>
        <v>plays</v>
      </c>
      <c r="S417" s="4">
        <f t="shared" si="40"/>
        <v>40921.25</v>
      </c>
      <c r="T417" s="4">
        <f t="shared" si="41"/>
        <v>40938.25</v>
      </c>
    </row>
    <row r="418" spans="1:20" ht="31" x14ac:dyDescent="0.3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9">
        <f t="shared" si="3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37"/>
        <v>41</v>
      </c>
      <c r="Q418" t="str">
        <f t="shared" si="38"/>
        <v>film &amp; video</v>
      </c>
      <c r="R418" t="str">
        <f t="shared" si="39"/>
        <v>documentary</v>
      </c>
      <c r="S418" s="4">
        <f t="shared" si="40"/>
        <v>40560.25</v>
      </c>
      <c r="T418" s="4">
        <f t="shared" si="41"/>
        <v>40569.25</v>
      </c>
    </row>
    <row r="419" spans="1:20" x14ac:dyDescent="0.3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9">
        <f t="shared" si="3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37"/>
        <v>63</v>
      </c>
      <c r="Q419" t="str">
        <f t="shared" si="38"/>
        <v>theater</v>
      </c>
      <c r="R419" t="str">
        <f t="shared" si="39"/>
        <v>plays</v>
      </c>
      <c r="S419" s="4">
        <f t="shared" si="40"/>
        <v>43407.208333333328</v>
      </c>
      <c r="T419" s="4">
        <f t="shared" si="41"/>
        <v>43431.25</v>
      </c>
    </row>
    <row r="420" spans="1:20" x14ac:dyDescent="0.3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9">
        <f t="shared" si="3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37"/>
        <v>47</v>
      </c>
      <c r="Q420" t="str">
        <f t="shared" si="38"/>
        <v>film &amp; video</v>
      </c>
      <c r="R420" t="str">
        <f t="shared" si="39"/>
        <v>documentary</v>
      </c>
      <c r="S420" s="4">
        <f t="shared" si="40"/>
        <v>41035.208333333336</v>
      </c>
      <c r="T420" s="4">
        <f t="shared" si="41"/>
        <v>41036.208333333336</v>
      </c>
    </row>
    <row r="421" spans="1:20" x14ac:dyDescent="0.3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9">
        <f t="shared" si="3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37"/>
        <v>27</v>
      </c>
      <c r="Q421" t="str">
        <f t="shared" si="38"/>
        <v>technology</v>
      </c>
      <c r="R421" t="str">
        <f t="shared" si="39"/>
        <v>web</v>
      </c>
      <c r="S421" s="4">
        <f t="shared" si="40"/>
        <v>40899.25</v>
      </c>
      <c r="T421" s="4">
        <f t="shared" si="41"/>
        <v>40905.25</v>
      </c>
    </row>
    <row r="422" spans="1:20" x14ac:dyDescent="0.3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9">
        <f t="shared" si="3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37"/>
        <v>68</v>
      </c>
      <c r="Q422" t="str">
        <f t="shared" si="38"/>
        <v>theater</v>
      </c>
      <c r="R422" t="str">
        <f t="shared" si="39"/>
        <v>plays</v>
      </c>
      <c r="S422" s="4">
        <f t="shared" si="40"/>
        <v>42911.208333333328</v>
      </c>
      <c r="T422" s="4">
        <f t="shared" si="41"/>
        <v>42925.208333333328</v>
      </c>
    </row>
    <row r="423" spans="1:20" x14ac:dyDescent="0.3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9">
        <f t="shared" si="3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37"/>
        <v>51</v>
      </c>
      <c r="Q423" t="str">
        <f t="shared" si="38"/>
        <v>technology</v>
      </c>
      <c r="R423" t="str">
        <f t="shared" si="39"/>
        <v>wearables</v>
      </c>
      <c r="S423" s="4">
        <f t="shared" si="40"/>
        <v>42915.208333333328</v>
      </c>
      <c r="T423" s="4">
        <f t="shared" si="41"/>
        <v>42945.208333333328</v>
      </c>
    </row>
    <row r="424" spans="1:20" ht="31" x14ac:dyDescent="0.3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9">
        <f t="shared" si="3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37"/>
        <v>54</v>
      </c>
      <c r="Q424" t="str">
        <f t="shared" si="38"/>
        <v>theater</v>
      </c>
      <c r="R424" t="str">
        <f t="shared" si="39"/>
        <v>plays</v>
      </c>
      <c r="S424" s="4">
        <f t="shared" si="40"/>
        <v>40285.208333333336</v>
      </c>
      <c r="T424" s="4">
        <f t="shared" si="41"/>
        <v>40305.208333333336</v>
      </c>
    </row>
    <row r="425" spans="1:20" x14ac:dyDescent="0.3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9">
        <f t="shared" si="3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37"/>
        <v>97</v>
      </c>
      <c r="Q425" t="str">
        <f t="shared" si="38"/>
        <v>food</v>
      </c>
      <c r="R425" t="str">
        <f t="shared" si="39"/>
        <v>food trucks</v>
      </c>
      <c r="S425" s="4">
        <f t="shared" si="40"/>
        <v>40808.208333333336</v>
      </c>
      <c r="T425" s="4">
        <f t="shared" si="41"/>
        <v>40810.208333333336</v>
      </c>
    </row>
    <row r="426" spans="1:20" x14ac:dyDescent="0.3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9">
        <f t="shared" si="3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37"/>
        <v>25</v>
      </c>
      <c r="Q426" t="str">
        <f t="shared" si="38"/>
        <v>music</v>
      </c>
      <c r="R426" t="str">
        <f t="shared" si="39"/>
        <v>indie rock</v>
      </c>
      <c r="S426" s="4">
        <f t="shared" si="40"/>
        <v>43208.208333333328</v>
      </c>
      <c r="T426" s="4">
        <f t="shared" si="41"/>
        <v>43214.208333333328</v>
      </c>
    </row>
    <row r="427" spans="1:20" x14ac:dyDescent="0.3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9">
        <f t="shared" si="3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37"/>
        <v>84</v>
      </c>
      <c r="Q427" t="str">
        <f t="shared" si="38"/>
        <v>photography</v>
      </c>
      <c r="R427" t="str">
        <f t="shared" si="39"/>
        <v>photography books</v>
      </c>
      <c r="S427" s="4">
        <f t="shared" si="40"/>
        <v>42213.208333333328</v>
      </c>
      <c r="T427" s="4">
        <f t="shared" si="41"/>
        <v>42219.208333333328</v>
      </c>
    </row>
    <row r="428" spans="1:20" x14ac:dyDescent="0.3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9">
        <f t="shared" si="3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37"/>
        <v>47</v>
      </c>
      <c r="Q428" t="str">
        <f t="shared" si="38"/>
        <v>theater</v>
      </c>
      <c r="R428" t="str">
        <f t="shared" si="39"/>
        <v>plays</v>
      </c>
      <c r="S428" s="4">
        <f t="shared" si="40"/>
        <v>41332.25</v>
      </c>
      <c r="T428" s="4">
        <f t="shared" si="41"/>
        <v>41339.25</v>
      </c>
    </row>
    <row r="429" spans="1:20" x14ac:dyDescent="0.3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9">
        <f t="shared" si="3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37"/>
        <v>78</v>
      </c>
      <c r="Q429" t="str">
        <f t="shared" si="38"/>
        <v>theater</v>
      </c>
      <c r="R429" t="str">
        <f t="shared" si="39"/>
        <v>plays</v>
      </c>
      <c r="S429" s="4">
        <f t="shared" si="40"/>
        <v>41895.208333333336</v>
      </c>
      <c r="T429" s="4">
        <f t="shared" si="41"/>
        <v>41927.208333333336</v>
      </c>
    </row>
    <row r="430" spans="1:20" x14ac:dyDescent="0.3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9">
        <f t="shared" si="3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37"/>
        <v>63</v>
      </c>
      <c r="Q430" t="str">
        <f t="shared" si="38"/>
        <v>film &amp; video</v>
      </c>
      <c r="R430" t="str">
        <f t="shared" si="39"/>
        <v>animation</v>
      </c>
      <c r="S430" s="4">
        <f t="shared" si="40"/>
        <v>40585.25</v>
      </c>
      <c r="T430" s="4">
        <f t="shared" si="41"/>
        <v>40592.25</v>
      </c>
    </row>
    <row r="431" spans="1:20" x14ac:dyDescent="0.3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9">
        <f t="shared" si="3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37"/>
        <v>81</v>
      </c>
      <c r="Q431" t="str">
        <f t="shared" si="38"/>
        <v>photography</v>
      </c>
      <c r="R431" t="str">
        <f t="shared" si="39"/>
        <v>photography books</v>
      </c>
      <c r="S431" s="4">
        <f t="shared" si="40"/>
        <v>41680.25</v>
      </c>
      <c r="T431" s="4">
        <f t="shared" si="41"/>
        <v>41708.208333333336</v>
      </c>
    </row>
    <row r="432" spans="1:20" x14ac:dyDescent="0.3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9">
        <f t="shared" si="3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37"/>
        <v>65</v>
      </c>
      <c r="Q432" t="str">
        <f t="shared" si="38"/>
        <v>theater</v>
      </c>
      <c r="R432" t="str">
        <f t="shared" si="39"/>
        <v>plays</v>
      </c>
      <c r="S432" s="4">
        <f t="shared" si="40"/>
        <v>43737.208333333328</v>
      </c>
      <c r="T432" s="4">
        <f t="shared" si="41"/>
        <v>43771.208333333328</v>
      </c>
    </row>
    <row r="433" spans="1:20" x14ac:dyDescent="0.3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9">
        <f t="shared" si="3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37"/>
        <v>104</v>
      </c>
      <c r="Q433" t="str">
        <f t="shared" si="38"/>
        <v>theater</v>
      </c>
      <c r="R433" t="str">
        <f t="shared" si="39"/>
        <v>plays</v>
      </c>
      <c r="S433" s="4">
        <f t="shared" si="40"/>
        <v>43273.208333333328</v>
      </c>
      <c r="T433" s="4">
        <f t="shared" si="41"/>
        <v>43290.208333333328</v>
      </c>
    </row>
    <row r="434" spans="1:20" x14ac:dyDescent="0.3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9">
        <f t="shared" si="3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37"/>
        <v>70</v>
      </c>
      <c r="Q434" t="str">
        <f t="shared" si="38"/>
        <v>theater</v>
      </c>
      <c r="R434" t="str">
        <f t="shared" si="39"/>
        <v>plays</v>
      </c>
      <c r="S434" s="4">
        <f t="shared" si="40"/>
        <v>41761.208333333336</v>
      </c>
      <c r="T434" s="4">
        <f t="shared" si="41"/>
        <v>41781.208333333336</v>
      </c>
    </row>
    <row r="435" spans="1:20" x14ac:dyDescent="0.3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9">
        <f t="shared" si="3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37"/>
        <v>83</v>
      </c>
      <c r="Q435" t="str">
        <f t="shared" si="38"/>
        <v>film &amp; video</v>
      </c>
      <c r="R435" t="str">
        <f t="shared" si="39"/>
        <v>documentary</v>
      </c>
      <c r="S435" s="4">
        <f t="shared" si="40"/>
        <v>41603.25</v>
      </c>
      <c r="T435" s="4">
        <f t="shared" si="41"/>
        <v>41619.25</v>
      </c>
    </row>
    <row r="436" spans="1:20" x14ac:dyDescent="0.3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9">
        <f t="shared" si="3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37"/>
        <v>90</v>
      </c>
      <c r="Q436" t="str">
        <f t="shared" si="38"/>
        <v>theater</v>
      </c>
      <c r="R436" t="str">
        <f t="shared" si="39"/>
        <v>plays</v>
      </c>
      <c r="S436" s="4">
        <f t="shared" si="40"/>
        <v>42705.25</v>
      </c>
      <c r="T436" s="4">
        <f t="shared" si="41"/>
        <v>42719.25</v>
      </c>
    </row>
    <row r="437" spans="1:20" x14ac:dyDescent="0.3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9">
        <f t="shared" si="3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37"/>
        <v>104</v>
      </c>
      <c r="Q437" t="str">
        <f t="shared" si="38"/>
        <v>theater</v>
      </c>
      <c r="R437" t="str">
        <f t="shared" si="39"/>
        <v>plays</v>
      </c>
      <c r="S437" s="4">
        <f t="shared" si="40"/>
        <v>41988.25</v>
      </c>
      <c r="T437" s="4">
        <f t="shared" si="41"/>
        <v>42000.25</v>
      </c>
    </row>
    <row r="438" spans="1:20" x14ac:dyDescent="0.3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9">
        <f t="shared" si="3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37"/>
        <v>55</v>
      </c>
      <c r="Q438" t="str">
        <f t="shared" si="38"/>
        <v>music</v>
      </c>
      <c r="R438" t="str">
        <f t="shared" si="39"/>
        <v>jazz</v>
      </c>
      <c r="S438" s="4">
        <f t="shared" si="40"/>
        <v>43575.208333333328</v>
      </c>
      <c r="T438" s="4">
        <f t="shared" si="41"/>
        <v>43576.208333333328</v>
      </c>
    </row>
    <row r="439" spans="1:20" x14ac:dyDescent="0.3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9">
        <f t="shared" si="3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37"/>
        <v>52</v>
      </c>
      <c r="Q439" t="str">
        <f t="shared" si="38"/>
        <v>film &amp; video</v>
      </c>
      <c r="R439" t="str">
        <f t="shared" si="39"/>
        <v>animation</v>
      </c>
      <c r="S439" s="4">
        <f t="shared" si="40"/>
        <v>42260.208333333328</v>
      </c>
      <c r="T439" s="4">
        <f t="shared" si="41"/>
        <v>42263.208333333328</v>
      </c>
    </row>
    <row r="440" spans="1:20" ht="31" x14ac:dyDescent="0.3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9">
        <f t="shared" si="3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37"/>
        <v>60</v>
      </c>
      <c r="Q440" t="str">
        <f t="shared" si="38"/>
        <v>theater</v>
      </c>
      <c r="R440" t="str">
        <f t="shared" si="39"/>
        <v>plays</v>
      </c>
      <c r="S440" s="4">
        <f t="shared" si="40"/>
        <v>41337.25</v>
      </c>
      <c r="T440" s="4">
        <f t="shared" si="41"/>
        <v>41367.208333333336</v>
      </c>
    </row>
    <row r="441" spans="1:20" x14ac:dyDescent="0.3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9">
        <f t="shared" si="3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37"/>
        <v>44</v>
      </c>
      <c r="Q441" t="str">
        <f t="shared" si="38"/>
        <v>film &amp; video</v>
      </c>
      <c r="R441" t="str">
        <f t="shared" si="39"/>
        <v>science fiction</v>
      </c>
      <c r="S441" s="4">
        <f t="shared" si="40"/>
        <v>42680.208333333328</v>
      </c>
      <c r="T441" s="4">
        <f t="shared" si="41"/>
        <v>42687.25</v>
      </c>
    </row>
    <row r="442" spans="1:20" x14ac:dyDescent="0.3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9">
        <f t="shared" si="3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37"/>
        <v>53</v>
      </c>
      <c r="Q442" t="str">
        <f t="shared" si="38"/>
        <v>film &amp; video</v>
      </c>
      <c r="R442" t="str">
        <f t="shared" si="39"/>
        <v>television</v>
      </c>
      <c r="S442" s="4">
        <f t="shared" si="40"/>
        <v>42916.208333333328</v>
      </c>
      <c r="T442" s="4">
        <f t="shared" si="41"/>
        <v>42926.208333333328</v>
      </c>
    </row>
    <row r="443" spans="1:20" x14ac:dyDescent="0.3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9">
        <f t="shared" si="3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37"/>
        <v>55</v>
      </c>
      <c r="Q443" t="str">
        <f t="shared" si="38"/>
        <v>technology</v>
      </c>
      <c r="R443" t="str">
        <f t="shared" si="39"/>
        <v>wearables</v>
      </c>
      <c r="S443" s="4">
        <f t="shared" si="40"/>
        <v>41025.208333333336</v>
      </c>
      <c r="T443" s="4">
        <f t="shared" si="41"/>
        <v>41053.208333333336</v>
      </c>
    </row>
    <row r="444" spans="1:20" x14ac:dyDescent="0.3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9">
        <f t="shared" si="3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37"/>
        <v>75</v>
      </c>
      <c r="Q444" t="str">
        <f t="shared" si="38"/>
        <v>theater</v>
      </c>
      <c r="R444" t="str">
        <f t="shared" si="39"/>
        <v>plays</v>
      </c>
      <c r="S444" s="4">
        <f t="shared" si="40"/>
        <v>42980.208333333328</v>
      </c>
      <c r="T444" s="4">
        <f t="shared" si="41"/>
        <v>42996.208333333328</v>
      </c>
    </row>
    <row r="445" spans="1:20" x14ac:dyDescent="0.3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9">
        <f t="shared" si="3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37"/>
        <v>36</v>
      </c>
      <c r="Q445" t="str">
        <f t="shared" si="38"/>
        <v>theater</v>
      </c>
      <c r="R445" t="str">
        <f t="shared" si="39"/>
        <v>plays</v>
      </c>
      <c r="S445" s="4">
        <f t="shared" si="40"/>
        <v>40451.208333333336</v>
      </c>
      <c r="T445" s="4">
        <f t="shared" si="41"/>
        <v>40470.208333333336</v>
      </c>
    </row>
    <row r="446" spans="1:20" x14ac:dyDescent="0.3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9">
        <f t="shared" si="3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37"/>
        <v>37</v>
      </c>
      <c r="Q446" t="str">
        <f t="shared" si="38"/>
        <v>music</v>
      </c>
      <c r="R446" t="str">
        <f t="shared" si="39"/>
        <v>indie rock</v>
      </c>
      <c r="S446" s="4">
        <f t="shared" si="40"/>
        <v>40748.208333333336</v>
      </c>
      <c r="T446" s="4">
        <f t="shared" si="41"/>
        <v>40750.208333333336</v>
      </c>
    </row>
    <row r="447" spans="1:20" ht="31" x14ac:dyDescent="0.3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9">
        <f t="shared" si="3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37"/>
        <v>63</v>
      </c>
      <c r="Q447" t="str">
        <f t="shared" si="38"/>
        <v>theater</v>
      </c>
      <c r="R447" t="str">
        <f t="shared" si="39"/>
        <v>plays</v>
      </c>
      <c r="S447" s="4">
        <f t="shared" si="40"/>
        <v>40515.25</v>
      </c>
      <c r="T447" s="4">
        <f t="shared" si="41"/>
        <v>40536.25</v>
      </c>
    </row>
    <row r="448" spans="1:20" x14ac:dyDescent="0.3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9">
        <f t="shared" si="3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37"/>
        <v>30</v>
      </c>
      <c r="Q448" t="str">
        <f t="shared" si="38"/>
        <v>technology</v>
      </c>
      <c r="R448" t="str">
        <f t="shared" si="39"/>
        <v>wearables</v>
      </c>
      <c r="S448" s="4">
        <f t="shared" si="40"/>
        <v>41261.25</v>
      </c>
      <c r="T448" s="4">
        <f t="shared" si="41"/>
        <v>41263.25</v>
      </c>
    </row>
    <row r="449" spans="1:20" ht="31" x14ac:dyDescent="0.3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9">
        <f t="shared" si="3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4">
        <f t="shared" si="40"/>
        <v>43088.25</v>
      </c>
      <c r="T449" s="4">
        <f t="shared" si="41"/>
        <v>43104.25</v>
      </c>
    </row>
    <row r="450" spans="1:20" x14ac:dyDescent="0.3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9">
        <f t="shared" ref="F450:F513" si="42">(E450/D450)*100</f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ref="P450:P513" si="43">ROUND(IFERROR(E450/H450,0),0)</f>
        <v>75</v>
      </c>
      <c r="Q450" t="str">
        <f t="shared" ref="Q450:Q513" si="44">_xlfn.TEXTBEFORE(O450,"/")</f>
        <v>games</v>
      </c>
      <c r="R450" t="str">
        <f t="shared" ref="R450:R513" si="45">_xlfn.TEXTAFTER(O450,"/")</f>
        <v>video games</v>
      </c>
      <c r="S450" s="4">
        <f t="shared" si="40"/>
        <v>41378.208333333336</v>
      </c>
      <c r="T450" s="4">
        <f t="shared" si="41"/>
        <v>41380.208333333336</v>
      </c>
    </row>
    <row r="451" spans="1:20" x14ac:dyDescent="0.3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9">
        <f t="shared" si="42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si="43"/>
        <v>101</v>
      </c>
      <c r="Q451" t="str">
        <f t="shared" si="44"/>
        <v>games</v>
      </c>
      <c r="R451" t="str">
        <f t="shared" si="45"/>
        <v>video games</v>
      </c>
      <c r="S451" s="4">
        <f t="shared" ref="S451:S514" si="46">(((K451/60)/60)/24)+DATE(1970,1,1)</f>
        <v>43530.25</v>
      </c>
      <c r="T451" s="4">
        <f t="shared" ref="T451:T514" si="47">(((L451/60)/60)/24)+DATE(1970,1,1)</f>
        <v>43547.208333333328</v>
      </c>
    </row>
    <row r="452" spans="1:20" x14ac:dyDescent="0.3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9">
        <f t="shared" si="42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4">
        <f t="shared" si="46"/>
        <v>43394.208333333328</v>
      </c>
      <c r="T452" s="4">
        <f t="shared" si="47"/>
        <v>43417.25</v>
      </c>
    </row>
    <row r="453" spans="1:20" x14ac:dyDescent="0.3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9">
        <f t="shared" si="42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si="43"/>
        <v>29</v>
      </c>
      <c r="Q453" t="str">
        <f t="shared" si="44"/>
        <v>music</v>
      </c>
      <c r="R453" t="str">
        <f t="shared" si="45"/>
        <v>rock</v>
      </c>
      <c r="S453" s="4">
        <f t="shared" si="46"/>
        <v>42935.208333333328</v>
      </c>
      <c r="T453" s="4">
        <f t="shared" si="47"/>
        <v>42966.208333333328</v>
      </c>
    </row>
    <row r="454" spans="1:20" ht="31" x14ac:dyDescent="0.3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9">
        <f t="shared" si="42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43"/>
        <v>98</v>
      </c>
      <c r="Q454" t="str">
        <f t="shared" si="44"/>
        <v>film &amp; video</v>
      </c>
      <c r="R454" t="str">
        <f t="shared" si="45"/>
        <v>drama</v>
      </c>
      <c r="S454" s="4">
        <f t="shared" si="46"/>
        <v>40365.208333333336</v>
      </c>
      <c r="T454" s="4">
        <f t="shared" si="47"/>
        <v>40366.208333333336</v>
      </c>
    </row>
    <row r="455" spans="1:20" ht="31" x14ac:dyDescent="0.3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9">
        <f t="shared" si="42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si="43"/>
        <v>87</v>
      </c>
      <c r="Q455" t="str">
        <f t="shared" si="44"/>
        <v>film &amp; video</v>
      </c>
      <c r="R455" t="str">
        <f t="shared" si="45"/>
        <v>science fiction</v>
      </c>
      <c r="S455" s="4">
        <f t="shared" si="46"/>
        <v>42705.25</v>
      </c>
      <c r="T455" s="4">
        <f t="shared" si="47"/>
        <v>42746.25</v>
      </c>
    </row>
    <row r="456" spans="1:20" x14ac:dyDescent="0.3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9">
        <f t="shared" si="42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43"/>
        <v>45</v>
      </c>
      <c r="Q456" t="str">
        <f t="shared" si="44"/>
        <v>film &amp; video</v>
      </c>
      <c r="R456" t="str">
        <f t="shared" si="45"/>
        <v>drama</v>
      </c>
      <c r="S456" s="4">
        <f t="shared" si="46"/>
        <v>41568.208333333336</v>
      </c>
      <c r="T456" s="4">
        <f t="shared" si="47"/>
        <v>41604.25</v>
      </c>
    </row>
    <row r="457" spans="1:20" x14ac:dyDescent="0.3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9">
        <f t="shared" si="42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43"/>
        <v>37</v>
      </c>
      <c r="Q457" t="str">
        <f t="shared" si="44"/>
        <v>theater</v>
      </c>
      <c r="R457" t="str">
        <f t="shared" si="45"/>
        <v>plays</v>
      </c>
      <c r="S457" s="4">
        <f t="shared" si="46"/>
        <v>40809.208333333336</v>
      </c>
      <c r="T457" s="4">
        <f t="shared" si="47"/>
        <v>40832.208333333336</v>
      </c>
    </row>
    <row r="458" spans="1:20" ht="31" x14ac:dyDescent="0.3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9">
        <f t="shared" si="42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43"/>
        <v>95</v>
      </c>
      <c r="Q458" t="str">
        <f t="shared" si="44"/>
        <v>music</v>
      </c>
      <c r="R458" t="str">
        <f t="shared" si="45"/>
        <v>indie rock</v>
      </c>
      <c r="S458" s="4">
        <f t="shared" si="46"/>
        <v>43141.25</v>
      </c>
      <c r="T458" s="4">
        <f t="shared" si="47"/>
        <v>43141.25</v>
      </c>
    </row>
    <row r="459" spans="1:20" x14ac:dyDescent="0.3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9">
        <f t="shared" si="42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43"/>
        <v>29</v>
      </c>
      <c r="Q459" t="str">
        <f t="shared" si="44"/>
        <v>theater</v>
      </c>
      <c r="R459" t="str">
        <f t="shared" si="45"/>
        <v>plays</v>
      </c>
      <c r="S459" s="4">
        <f t="shared" si="46"/>
        <v>42657.208333333328</v>
      </c>
      <c r="T459" s="4">
        <f t="shared" si="47"/>
        <v>42659.208333333328</v>
      </c>
    </row>
    <row r="460" spans="1:20" x14ac:dyDescent="0.3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9">
        <f t="shared" si="42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43"/>
        <v>56</v>
      </c>
      <c r="Q460" t="str">
        <f t="shared" si="44"/>
        <v>theater</v>
      </c>
      <c r="R460" t="str">
        <f t="shared" si="45"/>
        <v>plays</v>
      </c>
      <c r="S460" s="4">
        <f t="shared" si="46"/>
        <v>40265.208333333336</v>
      </c>
      <c r="T460" s="4">
        <f t="shared" si="47"/>
        <v>40309.208333333336</v>
      </c>
    </row>
    <row r="461" spans="1:20" x14ac:dyDescent="0.3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9">
        <f t="shared" si="42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43"/>
        <v>54</v>
      </c>
      <c r="Q461" t="str">
        <f t="shared" si="44"/>
        <v>film &amp; video</v>
      </c>
      <c r="R461" t="str">
        <f t="shared" si="45"/>
        <v>documentary</v>
      </c>
      <c r="S461" s="4">
        <f t="shared" si="46"/>
        <v>42001.25</v>
      </c>
      <c r="T461" s="4">
        <f t="shared" si="47"/>
        <v>42026.25</v>
      </c>
    </row>
    <row r="462" spans="1:20" x14ac:dyDescent="0.3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9">
        <f t="shared" si="42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43"/>
        <v>82</v>
      </c>
      <c r="Q462" t="str">
        <f t="shared" si="44"/>
        <v>theater</v>
      </c>
      <c r="R462" t="str">
        <f t="shared" si="45"/>
        <v>plays</v>
      </c>
      <c r="S462" s="4">
        <f t="shared" si="46"/>
        <v>40399.208333333336</v>
      </c>
      <c r="T462" s="4">
        <f t="shared" si="47"/>
        <v>40402.208333333336</v>
      </c>
    </row>
    <row r="463" spans="1:20" x14ac:dyDescent="0.3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9">
        <f t="shared" si="42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43"/>
        <v>67</v>
      </c>
      <c r="Q463" t="str">
        <f t="shared" si="44"/>
        <v>film &amp; video</v>
      </c>
      <c r="R463" t="str">
        <f t="shared" si="45"/>
        <v>drama</v>
      </c>
      <c r="S463" s="4">
        <f t="shared" si="46"/>
        <v>41757.208333333336</v>
      </c>
      <c r="T463" s="4">
        <f t="shared" si="47"/>
        <v>41777.208333333336</v>
      </c>
    </row>
    <row r="464" spans="1:20" x14ac:dyDescent="0.3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9">
        <f t="shared" si="42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43"/>
        <v>108</v>
      </c>
      <c r="Q464" t="str">
        <f t="shared" si="44"/>
        <v>games</v>
      </c>
      <c r="R464" t="str">
        <f t="shared" si="45"/>
        <v>mobile games</v>
      </c>
      <c r="S464" s="4">
        <f t="shared" si="46"/>
        <v>41304.25</v>
      </c>
      <c r="T464" s="4">
        <f t="shared" si="47"/>
        <v>41342.25</v>
      </c>
    </row>
    <row r="465" spans="1:20" ht="31" x14ac:dyDescent="0.3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9">
        <f t="shared" si="42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43"/>
        <v>69</v>
      </c>
      <c r="Q465" t="str">
        <f t="shared" si="44"/>
        <v>film &amp; video</v>
      </c>
      <c r="R465" t="str">
        <f t="shared" si="45"/>
        <v>animation</v>
      </c>
      <c r="S465" s="4">
        <f t="shared" si="46"/>
        <v>41639.25</v>
      </c>
      <c r="T465" s="4">
        <f t="shared" si="47"/>
        <v>41643.25</v>
      </c>
    </row>
    <row r="466" spans="1:20" x14ac:dyDescent="0.3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9">
        <f t="shared" si="42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43"/>
        <v>39</v>
      </c>
      <c r="Q466" t="str">
        <f t="shared" si="44"/>
        <v>theater</v>
      </c>
      <c r="R466" t="str">
        <f t="shared" si="45"/>
        <v>plays</v>
      </c>
      <c r="S466" s="4">
        <f t="shared" si="46"/>
        <v>43142.25</v>
      </c>
      <c r="T466" s="4">
        <f t="shared" si="47"/>
        <v>43156.25</v>
      </c>
    </row>
    <row r="467" spans="1:20" x14ac:dyDescent="0.3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9">
        <f t="shared" si="42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43"/>
        <v>110</v>
      </c>
      <c r="Q467" t="str">
        <f t="shared" si="44"/>
        <v>publishing</v>
      </c>
      <c r="R467" t="str">
        <f t="shared" si="45"/>
        <v>translations</v>
      </c>
      <c r="S467" s="4">
        <f t="shared" si="46"/>
        <v>43127.25</v>
      </c>
      <c r="T467" s="4">
        <f t="shared" si="47"/>
        <v>43136.25</v>
      </c>
    </row>
    <row r="468" spans="1:20" x14ac:dyDescent="0.3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9">
        <f t="shared" si="42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43"/>
        <v>95</v>
      </c>
      <c r="Q468" t="str">
        <f t="shared" si="44"/>
        <v>technology</v>
      </c>
      <c r="R468" t="str">
        <f t="shared" si="45"/>
        <v>wearables</v>
      </c>
      <c r="S468" s="4">
        <f t="shared" si="46"/>
        <v>41409.208333333336</v>
      </c>
      <c r="T468" s="4">
        <f t="shared" si="47"/>
        <v>41432.208333333336</v>
      </c>
    </row>
    <row r="469" spans="1:20" ht="31" x14ac:dyDescent="0.3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9">
        <f t="shared" si="42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43"/>
        <v>58</v>
      </c>
      <c r="Q469" t="str">
        <f t="shared" si="44"/>
        <v>technology</v>
      </c>
      <c r="R469" t="str">
        <f t="shared" si="45"/>
        <v>web</v>
      </c>
      <c r="S469" s="4">
        <f t="shared" si="46"/>
        <v>42331.25</v>
      </c>
      <c r="T469" s="4">
        <f t="shared" si="47"/>
        <v>42338.25</v>
      </c>
    </row>
    <row r="470" spans="1:20" x14ac:dyDescent="0.3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9">
        <f t="shared" si="42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43"/>
        <v>101</v>
      </c>
      <c r="Q470" t="str">
        <f t="shared" si="44"/>
        <v>theater</v>
      </c>
      <c r="R470" t="str">
        <f t="shared" si="45"/>
        <v>plays</v>
      </c>
      <c r="S470" s="4">
        <f t="shared" si="46"/>
        <v>43569.208333333328</v>
      </c>
      <c r="T470" s="4">
        <f t="shared" si="47"/>
        <v>43585.208333333328</v>
      </c>
    </row>
    <row r="471" spans="1:20" x14ac:dyDescent="0.3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9">
        <f t="shared" si="42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43"/>
        <v>65</v>
      </c>
      <c r="Q471" t="str">
        <f t="shared" si="44"/>
        <v>film &amp; video</v>
      </c>
      <c r="R471" t="str">
        <f t="shared" si="45"/>
        <v>drama</v>
      </c>
      <c r="S471" s="4">
        <f t="shared" si="46"/>
        <v>42142.208333333328</v>
      </c>
      <c r="T471" s="4">
        <f t="shared" si="47"/>
        <v>42144.208333333328</v>
      </c>
    </row>
    <row r="472" spans="1:20" x14ac:dyDescent="0.3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9">
        <f t="shared" si="42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43"/>
        <v>27</v>
      </c>
      <c r="Q472" t="str">
        <f t="shared" si="44"/>
        <v>technology</v>
      </c>
      <c r="R472" t="str">
        <f t="shared" si="45"/>
        <v>wearables</v>
      </c>
      <c r="S472" s="4">
        <f t="shared" si="46"/>
        <v>42716.25</v>
      </c>
      <c r="T472" s="4">
        <f t="shared" si="47"/>
        <v>42723.25</v>
      </c>
    </row>
    <row r="473" spans="1:20" x14ac:dyDescent="0.3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9">
        <f t="shared" si="42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43"/>
        <v>51</v>
      </c>
      <c r="Q473" t="str">
        <f t="shared" si="44"/>
        <v>food</v>
      </c>
      <c r="R473" t="str">
        <f t="shared" si="45"/>
        <v>food trucks</v>
      </c>
      <c r="S473" s="4">
        <f t="shared" si="46"/>
        <v>41031.208333333336</v>
      </c>
      <c r="T473" s="4">
        <f t="shared" si="47"/>
        <v>41031.208333333336</v>
      </c>
    </row>
    <row r="474" spans="1:20" x14ac:dyDescent="0.3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9">
        <f t="shared" si="42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43"/>
        <v>105</v>
      </c>
      <c r="Q474" t="str">
        <f t="shared" si="44"/>
        <v>music</v>
      </c>
      <c r="R474" t="str">
        <f t="shared" si="45"/>
        <v>rock</v>
      </c>
      <c r="S474" s="4">
        <f t="shared" si="46"/>
        <v>43535.208333333328</v>
      </c>
      <c r="T474" s="4">
        <f t="shared" si="47"/>
        <v>43589.208333333328</v>
      </c>
    </row>
    <row r="475" spans="1:20" x14ac:dyDescent="0.3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9">
        <f t="shared" si="42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43"/>
        <v>84</v>
      </c>
      <c r="Q475" t="str">
        <f t="shared" si="44"/>
        <v>music</v>
      </c>
      <c r="R475" t="str">
        <f t="shared" si="45"/>
        <v>electric music</v>
      </c>
      <c r="S475" s="4">
        <f t="shared" si="46"/>
        <v>43277.208333333328</v>
      </c>
      <c r="T475" s="4">
        <f t="shared" si="47"/>
        <v>43278.208333333328</v>
      </c>
    </row>
    <row r="476" spans="1:20" x14ac:dyDescent="0.3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9">
        <f t="shared" si="42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43"/>
        <v>103</v>
      </c>
      <c r="Q476" t="str">
        <f t="shared" si="44"/>
        <v>film &amp; video</v>
      </c>
      <c r="R476" t="str">
        <f t="shared" si="45"/>
        <v>television</v>
      </c>
      <c r="S476" s="4">
        <f t="shared" si="46"/>
        <v>41989.25</v>
      </c>
      <c r="T476" s="4">
        <f t="shared" si="47"/>
        <v>41990.25</v>
      </c>
    </row>
    <row r="477" spans="1:20" ht="31" x14ac:dyDescent="0.3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9">
        <f t="shared" si="42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43"/>
        <v>40</v>
      </c>
      <c r="Q477" t="str">
        <f t="shared" si="44"/>
        <v>publishing</v>
      </c>
      <c r="R477" t="str">
        <f t="shared" si="45"/>
        <v>translations</v>
      </c>
      <c r="S477" s="4">
        <f t="shared" si="46"/>
        <v>41450.208333333336</v>
      </c>
      <c r="T477" s="4">
        <f t="shared" si="47"/>
        <v>41454.208333333336</v>
      </c>
    </row>
    <row r="478" spans="1:20" ht="31" x14ac:dyDescent="0.3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9">
        <f t="shared" si="42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43"/>
        <v>51</v>
      </c>
      <c r="Q478" t="str">
        <f t="shared" si="44"/>
        <v>publishing</v>
      </c>
      <c r="R478" t="str">
        <f t="shared" si="45"/>
        <v>fiction</v>
      </c>
      <c r="S478" s="4">
        <f t="shared" si="46"/>
        <v>43322.208333333328</v>
      </c>
      <c r="T478" s="4">
        <f t="shared" si="47"/>
        <v>43328.208333333328</v>
      </c>
    </row>
    <row r="479" spans="1:20" x14ac:dyDescent="0.3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9">
        <f t="shared" si="42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43"/>
        <v>41</v>
      </c>
      <c r="Q479" t="str">
        <f t="shared" si="44"/>
        <v>film &amp; video</v>
      </c>
      <c r="R479" t="str">
        <f t="shared" si="45"/>
        <v>science fiction</v>
      </c>
      <c r="S479" s="4">
        <f t="shared" si="46"/>
        <v>40720.208333333336</v>
      </c>
      <c r="T479" s="4">
        <f t="shared" si="47"/>
        <v>40747.208333333336</v>
      </c>
    </row>
    <row r="480" spans="1:20" x14ac:dyDescent="0.3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9">
        <f t="shared" si="42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43"/>
        <v>59</v>
      </c>
      <c r="Q480" t="str">
        <f t="shared" si="44"/>
        <v>technology</v>
      </c>
      <c r="R480" t="str">
        <f t="shared" si="45"/>
        <v>wearables</v>
      </c>
      <c r="S480" s="4">
        <f t="shared" si="46"/>
        <v>42072.208333333328</v>
      </c>
      <c r="T480" s="4">
        <f t="shared" si="47"/>
        <v>42084.208333333328</v>
      </c>
    </row>
    <row r="481" spans="1:20" x14ac:dyDescent="0.3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9">
        <f t="shared" si="42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43"/>
        <v>71</v>
      </c>
      <c r="Q481" t="str">
        <f t="shared" si="44"/>
        <v>food</v>
      </c>
      <c r="R481" t="str">
        <f t="shared" si="45"/>
        <v>food trucks</v>
      </c>
      <c r="S481" s="4">
        <f t="shared" si="46"/>
        <v>42945.208333333328</v>
      </c>
      <c r="T481" s="4">
        <f t="shared" si="47"/>
        <v>42947.208333333328</v>
      </c>
    </row>
    <row r="482" spans="1:20" x14ac:dyDescent="0.3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9">
        <f t="shared" si="42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43"/>
        <v>99</v>
      </c>
      <c r="Q482" t="str">
        <f t="shared" si="44"/>
        <v>photography</v>
      </c>
      <c r="R482" t="str">
        <f t="shared" si="45"/>
        <v>photography books</v>
      </c>
      <c r="S482" s="4">
        <f t="shared" si="46"/>
        <v>40248.25</v>
      </c>
      <c r="T482" s="4">
        <f t="shared" si="47"/>
        <v>40257.208333333336</v>
      </c>
    </row>
    <row r="483" spans="1:20" ht="31" x14ac:dyDescent="0.3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9">
        <f t="shared" si="42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43"/>
        <v>104</v>
      </c>
      <c r="Q483" t="str">
        <f t="shared" si="44"/>
        <v>theater</v>
      </c>
      <c r="R483" t="str">
        <f t="shared" si="45"/>
        <v>plays</v>
      </c>
      <c r="S483" s="4">
        <f t="shared" si="46"/>
        <v>41913.208333333336</v>
      </c>
      <c r="T483" s="4">
        <f t="shared" si="47"/>
        <v>41955.25</v>
      </c>
    </row>
    <row r="484" spans="1:20" ht="31" x14ac:dyDescent="0.3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9">
        <f t="shared" si="42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43"/>
        <v>77</v>
      </c>
      <c r="Q484" t="str">
        <f t="shared" si="44"/>
        <v>publishing</v>
      </c>
      <c r="R484" t="str">
        <f t="shared" si="45"/>
        <v>fiction</v>
      </c>
      <c r="S484" s="4">
        <f t="shared" si="46"/>
        <v>40963.25</v>
      </c>
      <c r="T484" s="4">
        <f t="shared" si="47"/>
        <v>40974.25</v>
      </c>
    </row>
    <row r="485" spans="1:20" x14ac:dyDescent="0.3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9">
        <f t="shared" si="42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43"/>
        <v>87</v>
      </c>
      <c r="Q485" t="str">
        <f t="shared" si="44"/>
        <v>theater</v>
      </c>
      <c r="R485" t="str">
        <f t="shared" si="45"/>
        <v>plays</v>
      </c>
      <c r="S485" s="4">
        <f t="shared" si="46"/>
        <v>43811.25</v>
      </c>
      <c r="T485" s="4">
        <f t="shared" si="47"/>
        <v>43818.25</v>
      </c>
    </row>
    <row r="486" spans="1:20" x14ac:dyDescent="0.3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9">
        <f t="shared" si="42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43"/>
        <v>49</v>
      </c>
      <c r="Q486" t="str">
        <f t="shared" si="44"/>
        <v>food</v>
      </c>
      <c r="R486" t="str">
        <f t="shared" si="45"/>
        <v>food trucks</v>
      </c>
      <c r="S486" s="4">
        <f t="shared" si="46"/>
        <v>41855.208333333336</v>
      </c>
      <c r="T486" s="4">
        <f t="shared" si="47"/>
        <v>41904.208333333336</v>
      </c>
    </row>
    <row r="487" spans="1:20" ht="31" x14ac:dyDescent="0.3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9">
        <f t="shared" si="42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43"/>
        <v>43</v>
      </c>
      <c r="Q487" t="str">
        <f t="shared" si="44"/>
        <v>theater</v>
      </c>
      <c r="R487" t="str">
        <f t="shared" si="45"/>
        <v>plays</v>
      </c>
      <c r="S487" s="4">
        <f t="shared" si="46"/>
        <v>43626.208333333328</v>
      </c>
      <c r="T487" s="4">
        <f t="shared" si="47"/>
        <v>43667.208333333328</v>
      </c>
    </row>
    <row r="488" spans="1:20" ht="31" x14ac:dyDescent="0.3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9">
        <f t="shared" si="42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43"/>
        <v>33</v>
      </c>
      <c r="Q488" t="str">
        <f t="shared" si="44"/>
        <v>publishing</v>
      </c>
      <c r="R488" t="str">
        <f t="shared" si="45"/>
        <v>translations</v>
      </c>
      <c r="S488" s="4">
        <f t="shared" si="46"/>
        <v>43168.25</v>
      </c>
      <c r="T488" s="4">
        <f t="shared" si="47"/>
        <v>43183.208333333328</v>
      </c>
    </row>
    <row r="489" spans="1:20" x14ac:dyDescent="0.3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9">
        <f t="shared" si="42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43"/>
        <v>84</v>
      </c>
      <c r="Q489" t="str">
        <f t="shared" si="44"/>
        <v>theater</v>
      </c>
      <c r="R489" t="str">
        <f t="shared" si="45"/>
        <v>plays</v>
      </c>
      <c r="S489" s="4">
        <f t="shared" si="46"/>
        <v>42845.208333333328</v>
      </c>
      <c r="T489" s="4">
        <f t="shared" si="47"/>
        <v>42878.208333333328</v>
      </c>
    </row>
    <row r="490" spans="1:20" x14ac:dyDescent="0.3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9">
        <f t="shared" si="42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43"/>
        <v>101</v>
      </c>
      <c r="Q490" t="str">
        <f t="shared" si="44"/>
        <v>theater</v>
      </c>
      <c r="R490" t="str">
        <f t="shared" si="45"/>
        <v>plays</v>
      </c>
      <c r="S490" s="4">
        <f t="shared" si="46"/>
        <v>42403.25</v>
      </c>
      <c r="T490" s="4">
        <f t="shared" si="47"/>
        <v>42420.25</v>
      </c>
    </row>
    <row r="491" spans="1:20" x14ac:dyDescent="0.3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9">
        <f t="shared" si="42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43"/>
        <v>110</v>
      </c>
      <c r="Q491" t="str">
        <f t="shared" si="44"/>
        <v>technology</v>
      </c>
      <c r="R491" t="str">
        <f t="shared" si="45"/>
        <v>wearables</v>
      </c>
      <c r="S491" s="4">
        <f t="shared" si="46"/>
        <v>40406.208333333336</v>
      </c>
      <c r="T491" s="4">
        <f t="shared" si="47"/>
        <v>40411.208333333336</v>
      </c>
    </row>
    <row r="492" spans="1:20" x14ac:dyDescent="0.3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9">
        <f t="shared" si="42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43"/>
        <v>32</v>
      </c>
      <c r="Q492" t="str">
        <f t="shared" si="44"/>
        <v>journalism</v>
      </c>
      <c r="R492" t="str">
        <f t="shared" si="45"/>
        <v>audio</v>
      </c>
      <c r="S492" s="4">
        <f t="shared" si="46"/>
        <v>43786.25</v>
      </c>
      <c r="T492" s="4">
        <f t="shared" si="47"/>
        <v>43793.25</v>
      </c>
    </row>
    <row r="493" spans="1:20" ht="31" x14ac:dyDescent="0.3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9">
        <f t="shared" si="42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43"/>
        <v>71</v>
      </c>
      <c r="Q493" t="str">
        <f t="shared" si="44"/>
        <v>food</v>
      </c>
      <c r="R493" t="str">
        <f t="shared" si="45"/>
        <v>food trucks</v>
      </c>
      <c r="S493" s="4">
        <f t="shared" si="46"/>
        <v>41456.208333333336</v>
      </c>
      <c r="T493" s="4">
        <f t="shared" si="47"/>
        <v>41482.208333333336</v>
      </c>
    </row>
    <row r="494" spans="1:20" x14ac:dyDescent="0.3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9">
        <f t="shared" si="42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43"/>
        <v>77</v>
      </c>
      <c r="Q494" t="str">
        <f t="shared" si="44"/>
        <v>film &amp; video</v>
      </c>
      <c r="R494" t="str">
        <f t="shared" si="45"/>
        <v>shorts</v>
      </c>
      <c r="S494" s="4">
        <f t="shared" si="46"/>
        <v>40336.208333333336</v>
      </c>
      <c r="T494" s="4">
        <f t="shared" si="47"/>
        <v>40371.208333333336</v>
      </c>
    </row>
    <row r="495" spans="1:20" x14ac:dyDescent="0.3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9">
        <f t="shared" si="42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43"/>
        <v>102</v>
      </c>
      <c r="Q495" t="str">
        <f t="shared" si="44"/>
        <v>photography</v>
      </c>
      <c r="R495" t="str">
        <f t="shared" si="45"/>
        <v>photography books</v>
      </c>
      <c r="S495" s="4">
        <f t="shared" si="46"/>
        <v>43645.208333333328</v>
      </c>
      <c r="T495" s="4">
        <f t="shared" si="47"/>
        <v>43658.208333333328</v>
      </c>
    </row>
    <row r="496" spans="1:20" ht="31" x14ac:dyDescent="0.3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9">
        <f t="shared" si="42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43"/>
        <v>51</v>
      </c>
      <c r="Q496" t="str">
        <f t="shared" si="44"/>
        <v>technology</v>
      </c>
      <c r="R496" t="str">
        <f t="shared" si="45"/>
        <v>wearables</v>
      </c>
      <c r="S496" s="4">
        <f t="shared" si="46"/>
        <v>40990.208333333336</v>
      </c>
      <c r="T496" s="4">
        <f t="shared" si="47"/>
        <v>40991.208333333336</v>
      </c>
    </row>
    <row r="497" spans="1:20" x14ac:dyDescent="0.3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9">
        <f t="shared" si="42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43"/>
        <v>68</v>
      </c>
      <c r="Q497" t="str">
        <f t="shared" si="44"/>
        <v>theater</v>
      </c>
      <c r="R497" t="str">
        <f t="shared" si="45"/>
        <v>plays</v>
      </c>
      <c r="S497" s="4">
        <f t="shared" si="46"/>
        <v>41800.208333333336</v>
      </c>
      <c r="T497" s="4">
        <f t="shared" si="47"/>
        <v>41804.208333333336</v>
      </c>
    </row>
    <row r="498" spans="1:20" x14ac:dyDescent="0.3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9">
        <f t="shared" si="42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43"/>
        <v>31</v>
      </c>
      <c r="Q498" t="str">
        <f t="shared" si="44"/>
        <v>film &amp; video</v>
      </c>
      <c r="R498" t="str">
        <f t="shared" si="45"/>
        <v>animation</v>
      </c>
      <c r="S498" s="4">
        <f t="shared" si="46"/>
        <v>42876.208333333328</v>
      </c>
      <c r="T498" s="4">
        <f t="shared" si="47"/>
        <v>42893.208333333328</v>
      </c>
    </row>
    <row r="499" spans="1:20" x14ac:dyDescent="0.3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9">
        <f t="shared" si="42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43"/>
        <v>28</v>
      </c>
      <c r="Q499" t="str">
        <f t="shared" si="44"/>
        <v>technology</v>
      </c>
      <c r="R499" t="str">
        <f t="shared" si="45"/>
        <v>wearables</v>
      </c>
      <c r="S499" s="4">
        <f t="shared" si="46"/>
        <v>42724.25</v>
      </c>
      <c r="T499" s="4">
        <f t="shared" si="47"/>
        <v>42724.25</v>
      </c>
    </row>
    <row r="500" spans="1:20" x14ac:dyDescent="0.3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9">
        <f t="shared" si="42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43"/>
        <v>80</v>
      </c>
      <c r="Q500" t="str">
        <f t="shared" si="44"/>
        <v>technology</v>
      </c>
      <c r="R500" t="str">
        <f t="shared" si="45"/>
        <v>web</v>
      </c>
      <c r="S500" s="4">
        <f t="shared" si="46"/>
        <v>42005.25</v>
      </c>
      <c r="T500" s="4">
        <f t="shared" si="47"/>
        <v>42007.25</v>
      </c>
    </row>
    <row r="501" spans="1:20" ht="31" x14ac:dyDescent="0.3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9">
        <f t="shared" si="42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43"/>
        <v>38</v>
      </c>
      <c r="Q501" t="str">
        <f t="shared" si="44"/>
        <v>film &amp; video</v>
      </c>
      <c r="R501" t="str">
        <f t="shared" si="45"/>
        <v>documentary</v>
      </c>
      <c r="S501" s="4">
        <f t="shared" si="46"/>
        <v>42444.208333333328</v>
      </c>
      <c r="T501" s="4">
        <f t="shared" si="47"/>
        <v>42449.208333333328</v>
      </c>
    </row>
    <row r="502" spans="1:20" x14ac:dyDescent="0.3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9">
        <f t="shared" si="42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4">
        <f t="shared" si="46"/>
        <v>41395.208333333336</v>
      </c>
      <c r="T502" s="4">
        <f t="shared" si="47"/>
        <v>41423.208333333336</v>
      </c>
    </row>
    <row r="503" spans="1:20" x14ac:dyDescent="0.3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9">
        <f t="shared" si="42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43"/>
        <v>60</v>
      </c>
      <c r="Q503" t="str">
        <f t="shared" si="44"/>
        <v>film &amp; video</v>
      </c>
      <c r="R503" t="str">
        <f t="shared" si="45"/>
        <v>documentary</v>
      </c>
      <c r="S503" s="4">
        <f t="shared" si="46"/>
        <v>41345.208333333336</v>
      </c>
      <c r="T503" s="4">
        <f t="shared" si="47"/>
        <v>41347.208333333336</v>
      </c>
    </row>
    <row r="504" spans="1:20" x14ac:dyDescent="0.3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9">
        <f t="shared" si="42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43"/>
        <v>37</v>
      </c>
      <c r="Q504" t="str">
        <f t="shared" si="44"/>
        <v>games</v>
      </c>
      <c r="R504" t="str">
        <f t="shared" si="45"/>
        <v>video games</v>
      </c>
      <c r="S504" s="4">
        <f t="shared" si="46"/>
        <v>41117.208333333336</v>
      </c>
      <c r="T504" s="4">
        <f t="shared" si="47"/>
        <v>41146.208333333336</v>
      </c>
    </row>
    <row r="505" spans="1:20" ht="31" x14ac:dyDescent="0.3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9">
        <f t="shared" si="42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43"/>
        <v>100</v>
      </c>
      <c r="Q505" t="str">
        <f t="shared" si="44"/>
        <v>film &amp; video</v>
      </c>
      <c r="R505" t="str">
        <f t="shared" si="45"/>
        <v>drama</v>
      </c>
      <c r="S505" s="4">
        <f t="shared" si="46"/>
        <v>42186.208333333328</v>
      </c>
      <c r="T505" s="4">
        <f t="shared" si="47"/>
        <v>42206.208333333328</v>
      </c>
    </row>
    <row r="506" spans="1:20" x14ac:dyDescent="0.3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9">
        <f t="shared" si="42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43"/>
        <v>112</v>
      </c>
      <c r="Q506" t="str">
        <f t="shared" si="44"/>
        <v>music</v>
      </c>
      <c r="R506" t="str">
        <f t="shared" si="45"/>
        <v>rock</v>
      </c>
      <c r="S506" s="4">
        <f t="shared" si="46"/>
        <v>42142.208333333328</v>
      </c>
      <c r="T506" s="4">
        <f t="shared" si="47"/>
        <v>42143.208333333328</v>
      </c>
    </row>
    <row r="507" spans="1:20" x14ac:dyDescent="0.3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9">
        <f t="shared" si="42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43"/>
        <v>36</v>
      </c>
      <c r="Q507" t="str">
        <f t="shared" si="44"/>
        <v>publishing</v>
      </c>
      <c r="R507" t="str">
        <f t="shared" si="45"/>
        <v>radio &amp; podcasts</v>
      </c>
      <c r="S507" s="4">
        <f t="shared" si="46"/>
        <v>41341.25</v>
      </c>
      <c r="T507" s="4">
        <f t="shared" si="47"/>
        <v>41383.208333333336</v>
      </c>
    </row>
    <row r="508" spans="1:20" x14ac:dyDescent="0.3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9">
        <f t="shared" si="42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43"/>
        <v>66</v>
      </c>
      <c r="Q508" t="str">
        <f t="shared" si="44"/>
        <v>theater</v>
      </c>
      <c r="R508" t="str">
        <f t="shared" si="45"/>
        <v>plays</v>
      </c>
      <c r="S508" s="4">
        <f t="shared" si="46"/>
        <v>43062.25</v>
      </c>
      <c r="T508" s="4">
        <f t="shared" si="47"/>
        <v>43079.25</v>
      </c>
    </row>
    <row r="509" spans="1:20" ht="31" x14ac:dyDescent="0.3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9">
        <f t="shared" si="42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43"/>
        <v>44</v>
      </c>
      <c r="Q509" t="str">
        <f t="shared" si="44"/>
        <v>technology</v>
      </c>
      <c r="R509" t="str">
        <f t="shared" si="45"/>
        <v>web</v>
      </c>
      <c r="S509" s="4">
        <f t="shared" si="46"/>
        <v>41373.208333333336</v>
      </c>
      <c r="T509" s="4">
        <f t="shared" si="47"/>
        <v>41422.208333333336</v>
      </c>
    </row>
    <row r="510" spans="1:20" x14ac:dyDescent="0.3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9">
        <f t="shared" si="42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43"/>
        <v>53</v>
      </c>
      <c r="Q510" t="str">
        <f t="shared" si="44"/>
        <v>theater</v>
      </c>
      <c r="R510" t="str">
        <f t="shared" si="45"/>
        <v>plays</v>
      </c>
      <c r="S510" s="4">
        <f t="shared" si="46"/>
        <v>43310.208333333328</v>
      </c>
      <c r="T510" s="4">
        <f t="shared" si="47"/>
        <v>43331.208333333328</v>
      </c>
    </row>
    <row r="511" spans="1:20" x14ac:dyDescent="0.3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9">
        <f t="shared" si="42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4">
        <f t="shared" si="46"/>
        <v>41034.208333333336</v>
      </c>
      <c r="T511" s="4">
        <f t="shared" si="47"/>
        <v>41044.208333333336</v>
      </c>
    </row>
    <row r="512" spans="1:20" x14ac:dyDescent="0.3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9">
        <f t="shared" si="42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43"/>
        <v>71</v>
      </c>
      <c r="Q512" t="str">
        <f t="shared" si="44"/>
        <v>film &amp; video</v>
      </c>
      <c r="R512" t="str">
        <f t="shared" si="45"/>
        <v>drama</v>
      </c>
      <c r="S512" s="4">
        <f t="shared" si="46"/>
        <v>43251.208333333328</v>
      </c>
      <c r="T512" s="4">
        <f t="shared" si="47"/>
        <v>43275.208333333328</v>
      </c>
    </row>
    <row r="513" spans="1:20" x14ac:dyDescent="0.3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9">
        <f t="shared" si="42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43"/>
        <v>98</v>
      </c>
      <c r="Q513" t="str">
        <f t="shared" si="44"/>
        <v>theater</v>
      </c>
      <c r="R513" t="str">
        <f t="shared" si="45"/>
        <v>plays</v>
      </c>
      <c r="S513" s="4">
        <f t="shared" si="46"/>
        <v>43671.208333333328</v>
      </c>
      <c r="T513" s="4">
        <f t="shared" si="47"/>
        <v>43681.208333333328</v>
      </c>
    </row>
    <row r="514" spans="1:20" x14ac:dyDescent="0.3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9">
        <f t="shared" ref="F514:F577" si="48">(E514/D514)*100</f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ref="P514:P577" si="49">ROUND(IFERROR(E514/H514,0),0)</f>
        <v>53</v>
      </c>
      <c r="Q514" t="str">
        <f t="shared" ref="Q514:Q577" si="50">_xlfn.TEXTBEFORE(O514,"/")</f>
        <v>games</v>
      </c>
      <c r="R514" t="str">
        <f t="shared" ref="R514:R577" si="51">_xlfn.TEXTAFTER(O514,"/")</f>
        <v>video games</v>
      </c>
      <c r="S514" s="4">
        <f t="shared" si="46"/>
        <v>41825.208333333336</v>
      </c>
      <c r="T514" s="4">
        <f t="shared" si="47"/>
        <v>41826.208333333336</v>
      </c>
    </row>
    <row r="515" spans="1:20" x14ac:dyDescent="0.3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9">
        <f t="shared" si="48"/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si="49"/>
        <v>93</v>
      </c>
      <c r="Q515" t="str">
        <f t="shared" si="50"/>
        <v>film &amp; video</v>
      </c>
      <c r="R515" t="str">
        <f t="shared" si="51"/>
        <v>television</v>
      </c>
      <c r="S515" s="4">
        <f t="shared" ref="S515:S578" si="52">(((K515/60)/60)/24)+DATE(1970,1,1)</f>
        <v>40430.208333333336</v>
      </c>
      <c r="T515" s="4">
        <f t="shared" ref="T515:T578" si="53">(((L515/60)/60)/24)+DATE(1970,1,1)</f>
        <v>40432.208333333336</v>
      </c>
    </row>
    <row r="516" spans="1:20" x14ac:dyDescent="0.3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9">
        <f t="shared" si="4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si="49"/>
        <v>59</v>
      </c>
      <c r="Q516" t="str">
        <f t="shared" si="50"/>
        <v>music</v>
      </c>
      <c r="R516" t="str">
        <f t="shared" si="51"/>
        <v>rock</v>
      </c>
      <c r="S516" s="4">
        <f t="shared" si="52"/>
        <v>41614.25</v>
      </c>
      <c r="T516" s="4">
        <f t="shared" si="53"/>
        <v>41619.25</v>
      </c>
    </row>
    <row r="517" spans="1:20" x14ac:dyDescent="0.3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9">
        <f t="shared" si="4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49"/>
        <v>36</v>
      </c>
      <c r="Q517" t="str">
        <f t="shared" si="50"/>
        <v>theater</v>
      </c>
      <c r="R517" t="str">
        <f t="shared" si="51"/>
        <v>plays</v>
      </c>
      <c r="S517" s="4">
        <f t="shared" si="52"/>
        <v>40900.25</v>
      </c>
      <c r="T517" s="4">
        <f t="shared" si="53"/>
        <v>40902.25</v>
      </c>
    </row>
    <row r="518" spans="1:20" x14ac:dyDescent="0.3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9">
        <f t="shared" si="4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49"/>
        <v>63</v>
      </c>
      <c r="Q518" t="str">
        <f t="shared" si="50"/>
        <v>publishing</v>
      </c>
      <c r="R518" t="str">
        <f t="shared" si="51"/>
        <v>nonfiction</v>
      </c>
      <c r="S518" s="4">
        <f t="shared" si="52"/>
        <v>40396.208333333336</v>
      </c>
      <c r="T518" s="4">
        <f t="shared" si="53"/>
        <v>40434.208333333336</v>
      </c>
    </row>
    <row r="519" spans="1:20" x14ac:dyDescent="0.3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9">
        <f t="shared" si="4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49"/>
        <v>85</v>
      </c>
      <c r="Q519" t="str">
        <f t="shared" si="50"/>
        <v>food</v>
      </c>
      <c r="R519" t="str">
        <f t="shared" si="51"/>
        <v>food trucks</v>
      </c>
      <c r="S519" s="4">
        <f t="shared" si="52"/>
        <v>42860.208333333328</v>
      </c>
      <c r="T519" s="4">
        <f t="shared" si="53"/>
        <v>42865.208333333328</v>
      </c>
    </row>
    <row r="520" spans="1:20" ht="31" x14ac:dyDescent="0.3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9">
        <f t="shared" si="4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49"/>
        <v>62</v>
      </c>
      <c r="Q520" t="str">
        <f t="shared" si="50"/>
        <v>film &amp; video</v>
      </c>
      <c r="R520" t="str">
        <f t="shared" si="51"/>
        <v>animation</v>
      </c>
      <c r="S520" s="4">
        <f t="shared" si="52"/>
        <v>43154.25</v>
      </c>
      <c r="T520" s="4">
        <f t="shared" si="53"/>
        <v>43156.25</v>
      </c>
    </row>
    <row r="521" spans="1:20" x14ac:dyDescent="0.3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9">
        <f t="shared" si="4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49"/>
        <v>102</v>
      </c>
      <c r="Q521" t="str">
        <f t="shared" si="50"/>
        <v>music</v>
      </c>
      <c r="R521" t="str">
        <f t="shared" si="51"/>
        <v>rock</v>
      </c>
      <c r="S521" s="4">
        <f t="shared" si="52"/>
        <v>42012.25</v>
      </c>
      <c r="T521" s="4">
        <f t="shared" si="53"/>
        <v>42026.25</v>
      </c>
    </row>
    <row r="522" spans="1:20" x14ac:dyDescent="0.3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9">
        <f t="shared" si="4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49"/>
        <v>106</v>
      </c>
      <c r="Q522" t="str">
        <f t="shared" si="50"/>
        <v>theater</v>
      </c>
      <c r="R522" t="str">
        <f t="shared" si="51"/>
        <v>plays</v>
      </c>
      <c r="S522" s="4">
        <f t="shared" si="52"/>
        <v>43574.208333333328</v>
      </c>
      <c r="T522" s="4">
        <f t="shared" si="53"/>
        <v>43577.208333333328</v>
      </c>
    </row>
    <row r="523" spans="1:20" x14ac:dyDescent="0.3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9">
        <f t="shared" si="4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49"/>
        <v>30</v>
      </c>
      <c r="Q523" t="str">
        <f t="shared" si="50"/>
        <v>film &amp; video</v>
      </c>
      <c r="R523" t="str">
        <f t="shared" si="51"/>
        <v>drama</v>
      </c>
      <c r="S523" s="4">
        <f t="shared" si="52"/>
        <v>42605.208333333328</v>
      </c>
      <c r="T523" s="4">
        <f t="shared" si="53"/>
        <v>42611.208333333328</v>
      </c>
    </row>
    <row r="524" spans="1:20" ht="31" x14ac:dyDescent="0.3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9">
        <f t="shared" si="4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49"/>
        <v>86</v>
      </c>
      <c r="Q524" t="str">
        <f t="shared" si="50"/>
        <v>film &amp; video</v>
      </c>
      <c r="R524" t="str">
        <f t="shared" si="51"/>
        <v>shorts</v>
      </c>
      <c r="S524" s="4">
        <f t="shared" si="52"/>
        <v>41093.208333333336</v>
      </c>
      <c r="T524" s="4">
        <f t="shared" si="53"/>
        <v>41105.208333333336</v>
      </c>
    </row>
    <row r="525" spans="1:20" x14ac:dyDescent="0.3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9">
        <f t="shared" si="4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49"/>
        <v>71</v>
      </c>
      <c r="Q525" t="str">
        <f t="shared" si="50"/>
        <v>film &amp; video</v>
      </c>
      <c r="R525" t="str">
        <f t="shared" si="51"/>
        <v>shorts</v>
      </c>
      <c r="S525" s="4">
        <f t="shared" si="52"/>
        <v>40241.25</v>
      </c>
      <c r="T525" s="4">
        <f t="shared" si="53"/>
        <v>40246.25</v>
      </c>
    </row>
    <row r="526" spans="1:20" x14ac:dyDescent="0.3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9">
        <f t="shared" si="4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49"/>
        <v>41</v>
      </c>
      <c r="Q526" t="str">
        <f t="shared" si="50"/>
        <v>theater</v>
      </c>
      <c r="R526" t="str">
        <f t="shared" si="51"/>
        <v>plays</v>
      </c>
      <c r="S526" s="4">
        <f t="shared" si="52"/>
        <v>40294.208333333336</v>
      </c>
      <c r="T526" s="4">
        <f t="shared" si="53"/>
        <v>40307.208333333336</v>
      </c>
    </row>
    <row r="527" spans="1:20" x14ac:dyDescent="0.3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9">
        <f t="shared" si="4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49"/>
        <v>28</v>
      </c>
      <c r="Q527" t="str">
        <f t="shared" si="50"/>
        <v>technology</v>
      </c>
      <c r="R527" t="str">
        <f t="shared" si="51"/>
        <v>wearables</v>
      </c>
      <c r="S527" s="4">
        <f t="shared" si="52"/>
        <v>40505.25</v>
      </c>
      <c r="T527" s="4">
        <f t="shared" si="53"/>
        <v>40509.25</v>
      </c>
    </row>
    <row r="528" spans="1:20" ht="31" x14ac:dyDescent="0.3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9">
        <f t="shared" si="4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49"/>
        <v>88</v>
      </c>
      <c r="Q528" t="str">
        <f t="shared" si="50"/>
        <v>theater</v>
      </c>
      <c r="R528" t="str">
        <f t="shared" si="51"/>
        <v>plays</v>
      </c>
      <c r="S528" s="4">
        <f t="shared" si="52"/>
        <v>42364.25</v>
      </c>
      <c r="T528" s="4">
        <f t="shared" si="53"/>
        <v>42401.25</v>
      </c>
    </row>
    <row r="529" spans="1:20" x14ac:dyDescent="0.3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9">
        <f t="shared" si="4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4">
        <f t="shared" si="52"/>
        <v>42405.25</v>
      </c>
      <c r="T529" s="4">
        <f t="shared" si="53"/>
        <v>42441.25</v>
      </c>
    </row>
    <row r="530" spans="1:20" x14ac:dyDescent="0.3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9">
        <f t="shared" si="4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49"/>
        <v>90</v>
      </c>
      <c r="Q530" t="str">
        <f t="shared" si="50"/>
        <v>music</v>
      </c>
      <c r="R530" t="str">
        <f t="shared" si="51"/>
        <v>indie rock</v>
      </c>
      <c r="S530" s="4">
        <f t="shared" si="52"/>
        <v>41601.25</v>
      </c>
      <c r="T530" s="4">
        <f t="shared" si="53"/>
        <v>41646.25</v>
      </c>
    </row>
    <row r="531" spans="1:20" x14ac:dyDescent="0.3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9">
        <f t="shared" si="4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49"/>
        <v>64</v>
      </c>
      <c r="Q531" t="str">
        <f t="shared" si="50"/>
        <v>games</v>
      </c>
      <c r="R531" t="str">
        <f t="shared" si="51"/>
        <v>video games</v>
      </c>
      <c r="S531" s="4">
        <f t="shared" si="52"/>
        <v>41769.208333333336</v>
      </c>
      <c r="T531" s="4">
        <f t="shared" si="53"/>
        <v>41797.208333333336</v>
      </c>
    </row>
    <row r="532" spans="1:20" ht="31" x14ac:dyDescent="0.3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9">
        <f t="shared" si="4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49"/>
        <v>54</v>
      </c>
      <c r="Q532" t="str">
        <f t="shared" si="50"/>
        <v>publishing</v>
      </c>
      <c r="R532" t="str">
        <f t="shared" si="51"/>
        <v>fiction</v>
      </c>
      <c r="S532" s="4">
        <f t="shared" si="52"/>
        <v>40421.208333333336</v>
      </c>
      <c r="T532" s="4">
        <f t="shared" si="53"/>
        <v>40435.208333333336</v>
      </c>
    </row>
    <row r="533" spans="1:20" ht="31" x14ac:dyDescent="0.3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9">
        <f t="shared" si="4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49"/>
        <v>49</v>
      </c>
      <c r="Q533" t="str">
        <f t="shared" si="50"/>
        <v>games</v>
      </c>
      <c r="R533" t="str">
        <f t="shared" si="51"/>
        <v>video games</v>
      </c>
      <c r="S533" s="4">
        <f t="shared" si="52"/>
        <v>41589.25</v>
      </c>
      <c r="T533" s="4">
        <f t="shared" si="53"/>
        <v>41645.25</v>
      </c>
    </row>
    <row r="534" spans="1:20" x14ac:dyDescent="0.3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9">
        <f t="shared" si="4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49"/>
        <v>64</v>
      </c>
      <c r="Q534" t="str">
        <f t="shared" si="50"/>
        <v>theater</v>
      </c>
      <c r="R534" t="str">
        <f t="shared" si="51"/>
        <v>plays</v>
      </c>
      <c r="S534" s="4">
        <f t="shared" si="52"/>
        <v>43125.25</v>
      </c>
      <c r="T534" s="4">
        <f t="shared" si="53"/>
        <v>43126.25</v>
      </c>
    </row>
    <row r="535" spans="1:20" x14ac:dyDescent="0.3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9">
        <f t="shared" si="4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49"/>
        <v>83</v>
      </c>
      <c r="Q535" t="str">
        <f t="shared" si="50"/>
        <v>music</v>
      </c>
      <c r="R535" t="str">
        <f t="shared" si="51"/>
        <v>indie rock</v>
      </c>
      <c r="S535" s="4">
        <f t="shared" si="52"/>
        <v>41479.208333333336</v>
      </c>
      <c r="T535" s="4">
        <f t="shared" si="53"/>
        <v>41515.208333333336</v>
      </c>
    </row>
    <row r="536" spans="1:20" x14ac:dyDescent="0.3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9">
        <f t="shared" si="4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49"/>
        <v>55</v>
      </c>
      <c r="Q536" t="str">
        <f t="shared" si="50"/>
        <v>film &amp; video</v>
      </c>
      <c r="R536" t="str">
        <f t="shared" si="51"/>
        <v>drama</v>
      </c>
      <c r="S536" s="4">
        <f t="shared" si="52"/>
        <v>43329.208333333328</v>
      </c>
      <c r="T536" s="4">
        <f t="shared" si="53"/>
        <v>43330.208333333328</v>
      </c>
    </row>
    <row r="537" spans="1:20" x14ac:dyDescent="0.3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9">
        <f t="shared" si="4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49"/>
        <v>62</v>
      </c>
      <c r="Q537" t="str">
        <f t="shared" si="50"/>
        <v>theater</v>
      </c>
      <c r="R537" t="str">
        <f t="shared" si="51"/>
        <v>plays</v>
      </c>
      <c r="S537" s="4">
        <f t="shared" si="52"/>
        <v>43259.208333333328</v>
      </c>
      <c r="T537" s="4">
        <f t="shared" si="53"/>
        <v>43261.208333333328</v>
      </c>
    </row>
    <row r="538" spans="1:20" x14ac:dyDescent="0.3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9">
        <f t="shared" si="4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49"/>
        <v>105</v>
      </c>
      <c r="Q538" t="str">
        <f t="shared" si="50"/>
        <v>publishing</v>
      </c>
      <c r="R538" t="str">
        <f t="shared" si="51"/>
        <v>fiction</v>
      </c>
      <c r="S538" s="4">
        <f t="shared" si="52"/>
        <v>40414.208333333336</v>
      </c>
      <c r="T538" s="4">
        <f t="shared" si="53"/>
        <v>40440.208333333336</v>
      </c>
    </row>
    <row r="539" spans="1:20" x14ac:dyDescent="0.3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9">
        <f t="shared" si="4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49"/>
        <v>94</v>
      </c>
      <c r="Q539" t="str">
        <f t="shared" si="50"/>
        <v>film &amp; video</v>
      </c>
      <c r="R539" t="str">
        <f t="shared" si="51"/>
        <v>documentary</v>
      </c>
      <c r="S539" s="4">
        <f t="shared" si="52"/>
        <v>43342.208333333328</v>
      </c>
      <c r="T539" s="4">
        <f t="shared" si="53"/>
        <v>43365.208333333328</v>
      </c>
    </row>
    <row r="540" spans="1:20" x14ac:dyDescent="0.3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9">
        <f t="shared" si="4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49"/>
        <v>44</v>
      </c>
      <c r="Q540" t="str">
        <f t="shared" si="50"/>
        <v>games</v>
      </c>
      <c r="R540" t="str">
        <f t="shared" si="51"/>
        <v>mobile games</v>
      </c>
      <c r="S540" s="4">
        <f t="shared" si="52"/>
        <v>41539.208333333336</v>
      </c>
      <c r="T540" s="4">
        <f t="shared" si="53"/>
        <v>41555.208333333336</v>
      </c>
    </row>
    <row r="541" spans="1:20" x14ac:dyDescent="0.3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9">
        <f t="shared" si="4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49"/>
        <v>92</v>
      </c>
      <c r="Q541" t="str">
        <f t="shared" si="50"/>
        <v>food</v>
      </c>
      <c r="R541" t="str">
        <f t="shared" si="51"/>
        <v>food trucks</v>
      </c>
      <c r="S541" s="4">
        <f t="shared" si="52"/>
        <v>43647.208333333328</v>
      </c>
      <c r="T541" s="4">
        <f t="shared" si="53"/>
        <v>43653.208333333328</v>
      </c>
    </row>
    <row r="542" spans="1:20" x14ac:dyDescent="0.3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9">
        <f t="shared" si="4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49"/>
        <v>57</v>
      </c>
      <c r="Q542" t="str">
        <f t="shared" si="50"/>
        <v>photography</v>
      </c>
      <c r="R542" t="str">
        <f t="shared" si="51"/>
        <v>photography books</v>
      </c>
      <c r="S542" s="4">
        <f t="shared" si="52"/>
        <v>43225.208333333328</v>
      </c>
      <c r="T542" s="4">
        <f t="shared" si="53"/>
        <v>43247.208333333328</v>
      </c>
    </row>
    <row r="543" spans="1:20" x14ac:dyDescent="0.3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9">
        <f t="shared" si="4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49"/>
        <v>109</v>
      </c>
      <c r="Q543" t="str">
        <f t="shared" si="50"/>
        <v>games</v>
      </c>
      <c r="R543" t="str">
        <f t="shared" si="51"/>
        <v>mobile games</v>
      </c>
      <c r="S543" s="4">
        <f t="shared" si="52"/>
        <v>42165.208333333328</v>
      </c>
      <c r="T543" s="4">
        <f t="shared" si="53"/>
        <v>42191.208333333328</v>
      </c>
    </row>
    <row r="544" spans="1:20" x14ac:dyDescent="0.3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9">
        <f t="shared" si="4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49"/>
        <v>39</v>
      </c>
      <c r="Q544" t="str">
        <f t="shared" si="50"/>
        <v>music</v>
      </c>
      <c r="R544" t="str">
        <f t="shared" si="51"/>
        <v>indie rock</v>
      </c>
      <c r="S544" s="4">
        <f t="shared" si="52"/>
        <v>42391.25</v>
      </c>
      <c r="T544" s="4">
        <f t="shared" si="53"/>
        <v>42421.25</v>
      </c>
    </row>
    <row r="545" spans="1:20" x14ac:dyDescent="0.3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9">
        <f t="shared" si="4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49"/>
        <v>77</v>
      </c>
      <c r="Q545" t="str">
        <f t="shared" si="50"/>
        <v>games</v>
      </c>
      <c r="R545" t="str">
        <f t="shared" si="51"/>
        <v>video games</v>
      </c>
      <c r="S545" s="4">
        <f t="shared" si="52"/>
        <v>41528.208333333336</v>
      </c>
      <c r="T545" s="4">
        <f t="shared" si="53"/>
        <v>41543.208333333336</v>
      </c>
    </row>
    <row r="546" spans="1:20" ht="31" x14ac:dyDescent="0.3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9">
        <f t="shared" si="4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49"/>
        <v>92</v>
      </c>
      <c r="Q546" t="str">
        <f t="shared" si="50"/>
        <v>music</v>
      </c>
      <c r="R546" t="str">
        <f t="shared" si="51"/>
        <v>rock</v>
      </c>
      <c r="S546" s="4">
        <f t="shared" si="52"/>
        <v>42377.25</v>
      </c>
      <c r="T546" s="4">
        <f t="shared" si="53"/>
        <v>42390.25</v>
      </c>
    </row>
    <row r="547" spans="1:20" x14ac:dyDescent="0.3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9">
        <f t="shared" si="4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49"/>
        <v>61</v>
      </c>
      <c r="Q547" t="str">
        <f t="shared" si="50"/>
        <v>theater</v>
      </c>
      <c r="R547" t="str">
        <f t="shared" si="51"/>
        <v>plays</v>
      </c>
      <c r="S547" s="4">
        <f t="shared" si="52"/>
        <v>43824.25</v>
      </c>
      <c r="T547" s="4">
        <f t="shared" si="53"/>
        <v>43844.25</v>
      </c>
    </row>
    <row r="548" spans="1:20" x14ac:dyDescent="0.3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9">
        <f t="shared" si="4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49"/>
        <v>78</v>
      </c>
      <c r="Q548" t="str">
        <f t="shared" si="50"/>
        <v>theater</v>
      </c>
      <c r="R548" t="str">
        <f t="shared" si="51"/>
        <v>plays</v>
      </c>
      <c r="S548" s="4">
        <f t="shared" si="52"/>
        <v>43360.208333333328</v>
      </c>
      <c r="T548" s="4">
        <f t="shared" si="53"/>
        <v>43363.208333333328</v>
      </c>
    </row>
    <row r="549" spans="1:20" x14ac:dyDescent="0.3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9">
        <f t="shared" si="4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49"/>
        <v>81</v>
      </c>
      <c r="Q549" t="str">
        <f t="shared" si="50"/>
        <v>film &amp; video</v>
      </c>
      <c r="R549" t="str">
        <f t="shared" si="51"/>
        <v>drama</v>
      </c>
      <c r="S549" s="4">
        <f t="shared" si="52"/>
        <v>42029.25</v>
      </c>
      <c r="T549" s="4">
        <f t="shared" si="53"/>
        <v>42041.25</v>
      </c>
    </row>
    <row r="550" spans="1:20" x14ac:dyDescent="0.3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9">
        <f t="shared" si="4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49"/>
        <v>60</v>
      </c>
      <c r="Q550" t="str">
        <f t="shared" si="50"/>
        <v>theater</v>
      </c>
      <c r="R550" t="str">
        <f t="shared" si="51"/>
        <v>plays</v>
      </c>
      <c r="S550" s="4">
        <f t="shared" si="52"/>
        <v>42461.208333333328</v>
      </c>
      <c r="T550" s="4">
        <f t="shared" si="53"/>
        <v>42474.208333333328</v>
      </c>
    </row>
    <row r="551" spans="1:20" ht="31" x14ac:dyDescent="0.3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9">
        <f t="shared" si="4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49"/>
        <v>110</v>
      </c>
      <c r="Q551" t="str">
        <f t="shared" si="50"/>
        <v>technology</v>
      </c>
      <c r="R551" t="str">
        <f t="shared" si="51"/>
        <v>wearables</v>
      </c>
      <c r="S551" s="4">
        <f t="shared" si="52"/>
        <v>41422.208333333336</v>
      </c>
      <c r="T551" s="4">
        <f t="shared" si="53"/>
        <v>41431.208333333336</v>
      </c>
    </row>
    <row r="552" spans="1:20" ht="31" x14ac:dyDescent="0.3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9">
        <f t="shared" si="4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4">
        <f t="shared" si="52"/>
        <v>40968.25</v>
      </c>
      <c r="T552" s="4">
        <f t="shared" si="53"/>
        <v>40989.208333333336</v>
      </c>
    </row>
    <row r="553" spans="1:20" x14ac:dyDescent="0.3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9">
        <f t="shared" si="4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49"/>
        <v>38</v>
      </c>
      <c r="Q553" t="str">
        <f t="shared" si="50"/>
        <v>technology</v>
      </c>
      <c r="R553" t="str">
        <f t="shared" si="51"/>
        <v>web</v>
      </c>
      <c r="S553" s="4">
        <f t="shared" si="52"/>
        <v>41993.25</v>
      </c>
      <c r="T553" s="4">
        <f t="shared" si="53"/>
        <v>42033.25</v>
      </c>
    </row>
    <row r="554" spans="1:20" x14ac:dyDescent="0.3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9">
        <f t="shared" si="4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49"/>
        <v>96</v>
      </c>
      <c r="Q554" t="str">
        <f t="shared" si="50"/>
        <v>theater</v>
      </c>
      <c r="R554" t="str">
        <f t="shared" si="51"/>
        <v>plays</v>
      </c>
      <c r="S554" s="4">
        <f t="shared" si="52"/>
        <v>42700.25</v>
      </c>
      <c r="T554" s="4">
        <f t="shared" si="53"/>
        <v>42702.25</v>
      </c>
    </row>
    <row r="555" spans="1:20" ht="31" x14ac:dyDescent="0.3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9">
        <f t="shared" si="4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49"/>
        <v>73</v>
      </c>
      <c r="Q555" t="str">
        <f t="shared" si="50"/>
        <v>music</v>
      </c>
      <c r="R555" t="str">
        <f t="shared" si="51"/>
        <v>rock</v>
      </c>
      <c r="S555" s="4">
        <f t="shared" si="52"/>
        <v>40545.25</v>
      </c>
      <c r="T555" s="4">
        <f t="shared" si="53"/>
        <v>40546.25</v>
      </c>
    </row>
    <row r="556" spans="1:20" ht="31" x14ac:dyDescent="0.3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9">
        <f t="shared" si="4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49"/>
        <v>26</v>
      </c>
      <c r="Q556" t="str">
        <f t="shared" si="50"/>
        <v>music</v>
      </c>
      <c r="R556" t="str">
        <f t="shared" si="51"/>
        <v>indie rock</v>
      </c>
      <c r="S556" s="4">
        <f t="shared" si="52"/>
        <v>42723.25</v>
      </c>
      <c r="T556" s="4">
        <f t="shared" si="53"/>
        <v>42729.25</v>
      </c>
    </row>
    <row r="557" spans="1:20" x14ac:dyDescent="0.3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9">
        <f t="shared" si="4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49"/>
        <v>104</v>
      </c>
      <c r="Q557" t="str">
        <f t="shared" si="50"/>
        <v>music</v>
      </c>
      <c r="R557" t="str">
        <f t="shared" si="51"/>
        <v>rock</v>
      </c>
      <c r="S557" s="4">
        <f t="shared" si="52"/>
        <v>41731.208333333336</v>
      </c>
      <c r="T557" s="4">
        <f t="shared" si="53"/>
        <v>41762.208333333336</v>
      </c>
    </row>
    <row r="558" spans="1:20" x14ac:dyDescent="0.3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9">
        <f t="shared" si="4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49"/>
        <v>102</v>
      </c>
      <c r="Q558" t="str">
        <f t="shared" si="50"/>
        <v>publishing</v>
      </c>
      <c r="R558" t="str">
        <f t="shared" si="51"/>
        <v>translations</v>
      </c>
      <c r="S558" s="4">
        <f t="shared" si="52"/>
        <v>40792.208333333336</v>
      </c>
      <c r="T558" s="4">
        <f t="shared" si="53"/>
        <v>40799.208333333336</v>
      </c>
    </row>
    <row r="559" spans="1:20" x14ac:dyDescent="0.3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9">
        <f t="shared" si="4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49"/>
        <v>54</v>
      </c>
      <c r="Q559" t="str">
        <f t="shared" si="50"/>
        <v>film &amp; video</v>
      </c>
      <c r="R559" t="str">
        <f t="shared" si="51"/>
        <v>science fiction</v>
      </c>
      <c r="S559" s="4">
        <f t="shared" si="52"/>
        <v>42279.208333333328</v>
      </c>
      <c r="T559" s="4">
        <f t="shared" si="53"/>
        <v>42282.208333333328</v>
      </c>
    </row>
    <row r="560" spans="1:20" x14ac:dyDescent="0.3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9">
        <f t="shared" si="4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49"/>
        <v>63</v>
      </c>
      <c r="Q560" t="str">
        <f t="shared" si="50"/>
        <v>theater</v>
      </c>
      <c r="R560" t="str">
        <f t="shared" si="51"/>
        <v>plays</v>
      </c>
      <c r="S560" s="4">
        <f t="shared" si="52"/>
        <v>42424.25</v>
      </c>
      <c r="T560" s="4">
        <f t="shared" si="53"/>
        <v>42467.208333333328</v>
      </c>
    </row>
    <row r="561" spans="1:20" x14ac:dyDescent="0.3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9">
        <f t="shared" si="4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49"/>
        <v>104</v>
      </c>
      <c r="Q561" t="str">
        <f t="shared" si="50"/>
        <v>theater</v>
      </c>
      <c r="R561" t="str">
        <f t="shared" si="51"/>
        <v>plays</v>
      </c>
      <c r="S561" s="4">
        <f t="shared" si="52"/>
        <v>42584.208333333328</v>
      </c>
      <c r="T561" s="4">
        <f t="shared" si="53"/>
        <v>42591.208333333328</v>
      </c>
    </row>
    <row r="562" spans="1:20" x14ac:dyDescent="0.3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9">
        <f t="shared" si="4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49"/>
        <v>50</v>
      </c>
      <c r="Q562" t="str">
        <f t="shared" si="50"/>
        <v>film &amp; video</v>
      </c>
      <c r="R562" t="str">
        <f t="shared" si="51"/>
        <v>animation</v>
      </c>
      <c r="S562" s="4">
        <f t="shared" si="52"/>
        <v>40865.25</v>
      </c>
      <c r="T562" s="4">
        <f t="shared" si="53"/>
        <v>40905.25</v>
      </c>
    </row>
    <row r="563" spans="1:20" x14ac:dyDescent="0.3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9">
        <f t="shared" si="4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49"/>
        <v>56</v>
      </c>
      <c r="Q563" t="str">
        <f t="shared" si="50"/>
        <v>theater</v>
      </c>
      <c r="R563" t="str">
        <f t="shared" si="51"/>
        <v>plays</v>
      </c>
      <c r="S563" s="4">
        <f t="shared" si="52"/>
        <v>40833.208333333336</v>
      </c>
      <c r="T563" s="4">
        <f t="shared" si="53"/>
        <v>40835.208333333336</v>
      </c>
    </row>
    <row r="564" spans="1:20" ht="31" x14ac:dyDescent="0.3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9">
        <f t="shared" si="4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49"/>
        <v>49</v>
      </c>
      <c r="Q564" t="str">
        <f t="shared" si="50"/>
        <v>music</v>
      </c>
      <c r="R564" t="str">
        <f t="shared" si="51"/>
        <v>rock</v>
      </c>
      <c r="S564" s="4">
        <f t="shared" si="52"/>
        <v>43536.208333333328</v>
      </c>
      <c r="T564" s="4">
        <f t="shared" si="53"/>
        <v>43538.208333333328</v>
      </c>
    </row>
    <row r="565" spans="1:20" x14ac:dyDescent="0.3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9">
        <f t="shared" si="4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49"/>
        <v>60</v>
      </c>
      <c r="Q565" t="str">
        <f t="shared" si="50"/>
        <v>film &amp; video</v>
      </c>
      <c r="R565" t="str">
        <f t="shared" si="51"/>
        <v>documentary</v>
      </c>
      <c r="S565" s="4">
        <f t="shared" si="52"/>
        <v>43417.25</v>
      </c>
      <c r="T565" s="4">
        <f t="shared" si="53"/>
        <v>43437.25</v>
      </c>
    </row>
    <row r="566" spans="1:20" x14ac:dyDescent="0.3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9">
        <f t="shared" si="4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49"/>
        <v>79</v>
      </c>
      <c r="Q566" t="str">
        <f t="shared" si="50"/>
        <v>theater</v>
      </c>
      <c r="R566" t="str">
        <f t="shared" si="51"/>
        <v>plays</v>
      </c>
      <c r="S566" s="4">
        <f t="shared" si="52"/>
        <v>42078.208333333328</v>
      </c>
      <c r="T566" s="4">
        <f t="shared" si="53"/>
        <v>42086.208333333328</v>
      </c>
    </row>
    <row r="567" spans="1:20" x14ac:dyDescent="0.3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9">
        <f t="shared" si="4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49"/>
        <v>54</v>
      </c>
      <c r="Q567" t="str">
        <f t="shared" si="50"/>
        <v>theater</v>
      </c>
      <c r="R567" t="str">
        <f t="shared" si="51"/>
        <v>plays</v>
      </c>
      <c r="S567" s="4">
        <f t="shared" si="52"/>
        <v>40862.25</v>
      </c>
      <c r="T567" s="4">
        <f t="shared" si="53"/>
        <v>40882.25</v>
      </c>
    </row>
    <row r="568" spans="1:20" x14ac:dyDescent="0.3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9">
        <f t="shared" si="4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49"/>
        <v>111</v>
      </c>
      <c r="Q568" t="str">
        <f t="shared" si="50"/>
        <v>music</v>
      </c>
      <c r="R568" t="str">
        <f t="shared" si="51"/>
        <v>electric music</v>
      </c>
      <c r="S568" s="4">
        <f t="shared" si="52"/>
        <v>42424.25</v>
      </c>
      <c r="T568" s="4">
        <f t="shared" si="53"/>
        <v>42447.208333333328</v>
      </c>
    </row>
    <row r="569" spans="1:20" ht="31" x14ac:dyDescent="0.3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9">
        <f t="shared" si="4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49"/>
        <v>61</v>
      </c>
      <c r="Q569" t="str">
        <f t="shared" si="50"/>
        <v>music</v>
      </c>
      <c r="R569" t="str">
        <f t="shared" si="51"/>
        <v>rock</v>
      </c>
      <c r="S569" s="4">
        <f t="shared" si="52"/>
        <v>41830.208333333336</v>
      </c>
      <c r="T569" s="4">
        <f t="shared" si="53"/>
        <v>41832.208333333336</v>
      </c>
    </row>
    <row r="570" spans="1:20" x14ac:dyDescent="0.3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9">
        <f t="shared" si="4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49"/>
        <v>26</v>
      </c>
      <c r="Q570" t="str">
        <f t="shared" si="50"/>
        <v>theater</v>
      </c>
      <c r="R570" t="str">
        <f t="shared" si="51"/>
        <v>plays</v>
      </c>
      <c r="S570" s="4">
        <f t="shared" si="52"/>
        <v>40374.208333333336</v>
      </c>
      <c r="T570" s="4">
        <f t="shared" si="53"/>
        <v>40419.208333333336</v>
      </c>
    </row>
    <row r="571" spans="1:20" x14ac:dyDescent="0.3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9">
        <f t="shared" si="4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49"/>
        <v>81</v>
      </c>
      <c r="Q571" t="str">
        <f t="shared" si="50"/>
        <v>film &amp; video</v>
      </c>
      <c r="R571" t="str">
        <f t="shared" si="51"/>
        <v>animation</v>
      </c>
      <c r="S571" s="4">
        <f t="shared" si="52"/>
        <v>40554.25</v>
      </c>
      <c r="T571" s="4">
        <f t="shared" si="53"/>
        <v>40566.25</v>
      </c>
    </row>
    <row r="572" spans="1:20" x14ac:dyDescent="0.3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9">
        <f t="shared" si="4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49"/>
        <v>35</v>
      </c>
      <c r="Q572" t="str">
        <f t="shared" si="50"/>
        <v>music</v>
      </c>
      <c r="R572" t="str">
        <f t="shared" si="51"/>
        <v>rock</v>
      </c>
      <c r="S572" s="4">
        <f t="shared" si="52"/>
        <v>41993.25</v>
      </c>
      <c r="T572" s="4">
        <f t="shared" si="53"/>
        <v>41999.25</v>
      </c>
    </row>
    <row r="573" spans="1:20" x14ac:dyDescent="0.3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9">
        <f t="shared" si="4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49"/>
        <v>94</v>
      </c>
      <c r="Q573" t="str">
        <f t="shared" si="50"/>
        <v>film &amp; video</v>
      </c>
      <c r="R573" t="str">
        <f t="shared" si="51"/>
        <v>shorts</v>
      </c>
      <c r="S573" s="4">
        <f t="shared" si="52"/>
        <v>42174.208333333328</v>
      </c>
      <c r="T573" s="4">
        <f t="shared" si="53"/>
        <v>42221.208333333328</v>
      </c>
    </row>
    <row r="574" spans="1:20" x14ac:dyDescent="0.3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9">
        <f t="shared" si="4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49"/>
        <v>52</v>
      </c>
      <c r="Q574" t="str">
        <f t="shared" si="50"/>
        <v>music</v>
      </c>
      <c r="R574" t="str">
        <f t="shared" si="51"/>
        <v>rock</v>
      </c>
      <c r="S574" s="4">
        <f t="shared" si="52"/>
        <v>42275.208333333328</v>
      </c>
      <c r="T574" s="4">
        <f t="shared" si="53"/>
        <v>42291.208333333328</v>
      </c>
    </row>
    <row r="575" spans="1:20" x14ac:dyDescent="0.3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9">
        <f t="shared" si="4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49"/>
        <v>25</v>
      </c>
      <c r="Q575" t="str">
        <f t="shared" si="50"/>
        <v>journalism</v>
      </c>
      <c r="R575" t="str">
        <f t="shared" si="51"/>
        <v>audio</v>
      </c>
      <c r="S575" s="4">
        <f t="shared" si="52"/>
        <v>41761.208333333336</v>
      </c>
      <c r="T575" s="4">
        <f t="shared" si="53"/>
        <v>41763.208333333336</v>
      </c>
    </row>
    <row r="576" spans="1:20" x14ac:dyDescent="0.3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9">
        <f t="shared" si="4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49"/>
        <v>69</v>
      </c>
      <c r="Q576" t="str">
        <f t="shared" si="50"/>
        <v>food</v>
      </c>
      <c r="R576" t="str">
        <f t="shared" si="51"/>
        <v>food trucks</v>
      </c>
      <c r="S576" s="4">
        <f t="shared" si="52"/>
        <v>43806.25</v>
      </c>
      <c r="T576" s="4">
        <f t="shared" si="53"/>
        <v>43816.25</v>
      </c>
    </row>
    <row r="577" spans="1:20" x14ac:dyDescent="0.3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9">
        <f t="shared" si="4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49"/>
        <v>94</v>
      </c>
      <c r="Q577" t="str">
        <f t="shared" si="50"/>
        <v>theater</v>
      </c>
      <c r="R577" t="str">
        <f t="shared" si="51"/>
        <v>plays</v>
      </c>
      <c r="S577" s="4">
        <f t="shared" si="52"/>
        <v>41779.208333333336</v>
      </c>
      <c r="T577" s="4">
        <f t="shared" si="53"/>
        <v>41782.208333333336</v>
      </c>
    </row>
    <row r="578" spans="1:20" ht="31" x14ac:dyDescent="0.3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9">
        <f t="shared" ref="F578:F641" si="54">(E578/D578)*100</f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ref="P578:P641" si="55">ROUND(IFERROR(E578/H578,0),0)</f>
        <v>98</v>
      </c>
      <c r="Q578" t="str">
        <f t="shared" ref="Q578:Q641" si="56">_xlfn.TEXTBEFORE(O578,"/")</f>
        <v>theater</v>
      </c>
      <c r="R578" t="str">
        <f t="shared" ref="R578:R641" si="57">_xlfn.TEXTAFTER(O578,"/")</f>
        <v>plays</v>
      </c>
      <c r="S578" s="4">
        <f t="shared" si="52"/>
        <v>43040.208333333328</v>
      </c>
      <c r="T578" s="4">
        <f t="shared" si="53"/>
        <v>43057.25</v>
      </c>
    </row>
    <row r="579" spans="1:20" x14ac:dyDescent="0.3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9">
        <f t="shared" si="54"/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si="55"/>
        <v>42</v>
      </c>
      <c r="Q579" t="str">
        <f t="shared" si="56"/>
        <v>music</v>
      </c>
      <c r="R579" t="str">
        <f t="shared" si="57"/>
        <v>jazz</v>
      </c>
      <c r="S579" s="4">
        <f t="shared" ref="S579:S642" si="58">(((K579/60)/60)/24)+DATE(1970,1,1)</f>
        <v>40613.25</v>
      </c>
      <c r="T579" s="4">
        <f t="shared" ref="T579:T642" si="59">(((L579/60)/60)/24)+DATE(1970,1,1)</f>
        <v>40639.208333333336</v>
      </c>
    </row>
    <row r="580" spans="1:20" x14ac:dyDescent="0.3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9">
        <f t="shared" si="54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si="55"/>
        <v>66</v>
      </c>
      <c r="Q580" t="str">
        <f t="shared" si="56"/>
        <v>film &amp; video</v>
      </c>
      <c r="R580" t="str">
        <f t="shared" si="57"/>
        <v>science fiction</v>
      </c>
      <c r="S580" s="4">
        <f t="shared" si="58"/>
        <v>40878.25</v>
      </c>
      <c r="T580" s="4">
        <f t="shared" si="59"/>
        <v>40881.25</v>
      </c>
    </row>
    <row r="581" spans="1:20" x14ac:dyDescent="0.3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9">
        <f t="shared" si="54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55"/>
        <v>72</v>
      </c>
      <c r="Q581" t="str">
        <f t="shared" si="56"/>
        <v>music</v>
      </c>
      <c r="R581" t="str">
        <f t="shared" si="57"/>
        <v>jazz</v>
      </c>
      <c r="S581" s="4">
        <f t="shared" si="58"/>
        <v>40762.208333333336</v>
      </c>
      <c r="T581" s="4">
        <f t="shared" si="59"/>
        <v>40774.208333333336</v>
      </c>
    </row>
    <row r="582" spans="1:20" x14ac:dyDescent="0.3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9">
        <f t="shared" si="54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55"/>
        <v>48</v>
      </c>
      <c r="Q582" t="str">
        <f t="shared" si="56"/>
        <v>theater</v>
      </c>
      <c r="R582" t="str">
        <f t="shared" si="57"/>
        <v>plays</v>
      </c>
      <c r="S582" s="4">
        <f t="shared" si="58"/>
        <v>41696.25</v>
      </c>
      <c r="T582" s="4">
        <f t="shared" si="59"/>
        <v>41704.25</v>
      </c>
    </row>
    <row r="583" spans="1:20" x14ac:dyDescent="0.3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9">
        <f t="shared" si="54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55"/>
        <v>54</v>
      </c>
      <c r="Q583" t="str">
        <f t="shared" si="56"/>
        <v>technology</v>
      </c>
      <c r="R583" t="str">
        <f t="shared" si="57"/>
        <v>web</v>
      </c>
      <c r="S583" s="4">
        <f t="shared" si="58"/>
        <v>40662.208333333336</v>
      </c>
      <c r="T583" s="4">
        <f t="shared" si="59"/>
        <v>40677.208333333336</v>
      </c>
    </row>
    <row r="584" spans="1:20" x14ac:dyDescent="0.3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9">
        <f t="shared" si="54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55"/>
        <v>108</v>
      </c>
      <c r="Q584" t="str">
        <f t="shared" si="56"/>
        <v>games</v>
      </c>
      <c r="R584" t="str">
        <f t="shared" si="57"/>
        <v>video games</v>
      </c>
      <c r="S584" s="4">
        <f t="shared" si="58"/>
        <v>42165.208333333328</v>
      </c>
      <c r="T584" s="4">
        <f t="shared" si="59"/>
        <v>42170.208333333328</v>
      </c>
    </row>
    <row r="585" spans="1:20" ht="31" x14ac:dyDescent="0.3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9">
        <f t="shared" si="54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55"/>
        <v>67</v>
      </c>
      <c r="Q585" t="str">
        <f t="shared" si="56"/>
        <v>film &amp; video</v>
      </c>
      <c r="R585" t="str">
        <f t="shared" si="57"/>
        <v>documentary</v>
      </c>
      <c r="S585" s="4">
        <f t="shared" si="58"/>
        <v>40959.25</v>
      </c>
      <c r="T585" s="4">
        <f t="shared" si="59"/>
        <v>40976.25</v>
      </c>
    </row>
    <row r="586" spans="1:20" x14ac:dyDescent="0.3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9">
        <f t="shared" si="54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55"/>
        <v>64</v>
      </c>
      <c r="Q586" t="str">
        <f t="shared" si="56"/>
        <v>technology</v>
      </c>
      <c r="R586" t="str">
        <f t="shared" si="57"/>
        <v>web</v>
      </c>
      <c r="S586" s="4">
        <f t="shared" si="58"/>
        <v>41024.208333333336</v>
      </c>
      <c r="T586" s="4">
        <f t="shared" si="59"/>
        <v>41038.208333333336</v>
      </c>
    </row>
    <row r="587" spans="1:20" x14ac:dyDescent="0.3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9">
        <f t="shared" si="54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55"/>
        <v>96</v>
      </c>
      <c r="Q587" t="str">
        <f t="shared" si="56"/>
        <v>publishing</v>
      </c>
      <c r="R587" t="str">
        <f t="shared" si="57"/>
        <v>translations</v>
      </c>
      <c r="S587" s="4">
        <f t="shared" si="58"/>
        <v>40255.208333333336</v>
      </c>
      <c r="T587" s="4">
        <f t="shared" si="59"/>
        <v>40265.208333333336</v>
      </c>
    </row>
    <row r="588" spans="1:20" x14ac:dyDescent="0.3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9">
        <f t="shared" si="54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55"/>
        <v>51</v>
      </c>
      <c r="Q588" t="str">
        <f t="shared" si="56"/>
        <v>music</v>
      </c>
      <c r="R588" t="str">
        <f t="shared" si="57"/>
        <v>rock</v>
      </c>
      <c r="S588" s="4">
        <f t="shared" si="58"/>
        <v>40499.25</v>
      </c>
      <c r="T588" s="4">
        <f t="shared" si="59"/>
        <v>40518.25</v>
      </c>
    </row>
    <row r="589" spans="1:20" x14ac:dyDescent="0.3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9">
        <f t="shared" si="54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55"/>
        <v>44</v>
      </c>
      <c r="Q589" t="str">
        <f t="shared" si="56"/>
        <v>food</v>
      </c>
      <c r="R589" t="str">
        <f t="shared" si="57"/>
        <v>food trucks</v>
      </c>
      <c r="S589" s="4">
        <f t="shared" si="58"/>
        <v>43484.25</v>
      </c>
      <c r="T589" s="4">
        <f t="shared" si="59"/>
        <v>43536.208333333328</v>
      </c>
    </row>
    <row r="590" spans="1:20" x14ac:dyDescent="0.3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9">
        <f t="shared" si="54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55"/>
        <v>91</v>
      </c>
      <c r="Q590" t="str">
        <f t="shared" si="56"/>
        <v>theater</v>
      </c>
      <c r="R590" t="str">
        <f t="shared" si="57"/>
        <v>plays</v>
      </c>
      <c r="S590" s="4">
        <f t="shared" si="58"/>
        <v>40262.208333333336</v>
      </c>
      <c r="T590" s="4">
        <f t="shared" si="59"/>
        <v>40293.208333333336</v>
      </c>
    </row>
    <row r="591" spans="1:20" x14ac:dyDescent="0.3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9">
        <f t="shared" si="54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55"/>
        <v>50</v>
      </c>
      <c r="Q591" t="str">
        <f t="shared" si="56"/>
        <v>film &amp; video</v>
      </c>
      <c r="R591" t="str">
        <f t="shared" si="57"/>
        <v>documentary</v>
      </c>
      <c r="S591" s="4">
        <f t="shared" si="58"/>
        <v>42190.208333333328</v>
      </c>
      <c r="T591" s="4">
        <f t="shared" si="59"/>
        <v>42197.208333333328</v>
      </c>
    </row>
    <row r="592" spans="1:20" ht="31" x14ac:dyDescent="0.3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9">
        <f t="shared" si="54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55"/>
        <v>68</v>
      </c>
      <c r="Q592" t="str">
        <f t="shared" si="56"/>
        <v>publishing</v>
      </c>
      <c r="R592" t="str">
        <f t="shared" si="57"/>
        <v>radio &amp; podcasts</v>
      </c>
      <c r="S592" s="4">
        <f t="shared" si="58"/>
        <v>41994.25</v>
      </c>
      <c r="T592" s="4">
        <f t="shared" si="59"/>
        <v>42005.25</v>
      </c>
    </row>
    <row r="593" spans="1:20" x14ac:dyDescent="0.3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9">
        <f t="shared" si="54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55"/>
        <v>61</v>
      </c>
      <c r="Q593" t="str">
        <f t="shared" si="56"/>
        <v>games</v>
      </c>
      <c r="R593" t="str">
        <f t="shared" si="57"/>
        <v>video games</v>
      </c>
      <c r="S593" s="4">
        <f t="shared" si="58"/>
        <v>40373.208333333336</v>
      </c>
      <c r="T593" s="4">
        <f t="shared" si="59"/>
        <v>40383.208333333336</v>
      </c>
    </row>
    <row r="594" spans="1:20" ht="31" x14ac:dyDescent="0.3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9">
        <f t="shared" si="54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55"/>
        <v>80</v>
      </c>
      <c r="Q594" t="str">
        <f t="shared" si="56"/>
        <v>theater</v>
      </c>
      <c r="R594" t="str">
        <f t="shared" si="57"/>
        <v>plays</v>
      </c>
      <c r="S594" s="4">
        <f t="shared" si="58"/>
        <v>41789.208333333336</v>
      </c>
      <c r="T594" s="4">
        <f t="shared" si="59"/>
        <v>41798.208333333336</v>
      </c>
    </row>
    <row r="595" spans="1:20" x14ac:dyDescent="0.3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9">
        <f t="shared" si="54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55"/>
        <v>47</v>
      </c>
      <c r="Q595" t="str">
        <f t="shared" si="56"/>
        <v>film &amp; video</v>
      </c>
      <c r="R595" t="str">
        <f t="shared" si="57"/>
        <v>animation</v>
      </c>
      <c r="S595" s="4">
        <f t="shared" si="58"/>
        <v>41724.208333333336</v>
      </c>
      <c r="T595" s="4">
        <f t="shared" si="59"/>
        <v>41737.208333333336</v>
      </c>
    </row>
    <row r="596" spans="1:20" ht="31" x14ac:dyDescent="0.3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9">
        <f t="shared" si="54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55"/>
        <v>71</v>
      </c>
      <c r="Q596" t="str">
        <f t="shared" si="56"/>
        <v>theater</v>
      </c>
      <c r="R596" t="str">
        <f t="shared" si="57"/>
        <v>plays</v>
      </c>
      <c r="S596" s="4">
        <f t="shared" si="58"/>
        <v>42548.208333333328</v>
      </c>
      <c r="T596" s="4">
        <f t="shared" si="59"/>
        <v>42551.208333333328</v>
      </c>
    </row>
    <row r="597" spans="1:20" ht="31" x14ac:dyDescent="0.3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9">
        <f t="shared" si="54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55"/>
        <v>90</v>
      </c>
      <c r="Q597" t="str">
        <f t="shared" si="56"/>
        <v>theater</v>
      </c>
      <c r="R597" t="str">
        <f t="shared" si="57"/>
        <v>plays</v>
      </c>
      <c r="S597" s="4">
        <f t="shared" si="58"/>
        <v>40253.208333333336</v>
      </c>
      <c r="T597" s="4">
        <f t="shared" si="59"/>
        <v>40274.208333333336</v>
      </c>
    </row>
    <row r="598" spans="1:20" x14ac:dyDescent="0.3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9">
        <f t="shared" si="54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55"/>
        <v>43</v>
      </c>
      <c r="Q598" t="str">
        <f t="shared" si="56"/>
        <v>film &amp; video</v>
      </c>
      <c r="R598" t="str">
        <f t="shared" si="57"/>
        <v>drama</v>
      </c>
      <c r="S598" s="4">
        <f t="shared" si="58"/>
        <v>42434.25</v>
      </c>
      <c r="T598" s="4">
        <f t="shared" si="59"/>
        <v>42441.25</v>
      </c>
    </row>
    <row r="599" spans="1:20" x14ac:dyDescent="0.3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9">
        <f t="shared" si="54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55"/>
        <v>68</v>
      </c>
      <c r="Q599" t="str">
        <f t="shared" si="56"/>
        <v>theater</v>
      </c>
      <c r="R599" t="str">
        <f t="shared" si="57"/>
        <v>plays</v>
      </c>
      <c r="S599" s="4">
        <f t="shared" si="58"/>
        <v>43786.25</v>
      </c>
      <c r="T599" s="4">
        <f t="shared" si="59"/>
        <v>43804.25</v>
      </c>
    </row>
    <row r="600" spans="1:20" x14ac:dyDescent="0.3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9">
        <f t="shared" si="54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55"/>
        <v>73</v>
      </c>
      <c r="Q600" t="str">
        <f t="shared" si="56"/>
        <v>music</v>
      </c>
      <c r="R600" t="str">
        <f t="shared" si="57"/>
        <v>rock</v>
      </c>
      <c r="S600" s="4">
        <f t="shared" si="58"/>
        <v>40344.208333333336</v>
      </c>
      <c r="T600" s="4">
        <f t="shared" si="59"/>
        <v>40373.208333333336</v>
      </c>
    </row>
    <row r="601" spans="1:20" ht="31" x14ac:dyDescent="0.3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9">
        <f t="shared" si="54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55"/>
        <v>62</v>
      </c>
      <c r="Q601" t="str">
        <f t="shared" si="56"/>
        <v>film &amp; video</v>
      </c>
      <c r="R601" t="str">
        <f t="shared" si="57"/>
        <v>documentary</v>
      </c>
      <c r="S601" s="4">
        <f t="shared" si="58"/>
        <v>42047.25</v>
      </c>
      <c r="T601" s="4">
        <f t="shared" si="59"/>
        <v>42055.25</v>
      </c>
    </row>
    <row r="602" spans="1:20" x14ac:dyDescent="0.3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9">
        <f t="shared" si="54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4">
        <f t="shared" si="58"/>
        <v>41485.208333333336</v>
      </c>
      <c r="T602" s="4">
        <f t="shared" si="59"/>
        <v>41497.208333333336</v>
      </c>
    </row>
    <row r="603" spans="1:20" x14ac:dyDescent="0.3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9">
        <f t="shared" si="54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55"/>
        <v>67</v>
      </c>
      <c r="Q603" t="str">
        <f t="shared" si="56"/>
        <v>technology</v>
      </c>
      <c r="R603" t="str">
        <f t="shared" si="57"/>
        <v>wearables</v>
      </c>
      <c r="S603" s="4">
        <f t="shared" si="58"/>
        <v>41789.208333333336</v>
      </c>
      <c r="T603" s="4">
        <f t="shared" si="59"/>
        <v>41806.208333333336</v>
      </c>
    </row>
    <row r="604" spans="1:20" ht="31" x14ac:dyDescent="0.3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9">
        <f t="shared" si="54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55"/>
        <v>80</v>
      </c>
      <c r="Q604" t="str">
        <f t="shared" si="56"/>
        <v>theater</v>
      </c>
      <c r="R604" t="str">
        <f t="shared" si="57"/>
        <v>plays</v>
      </c>
      <c r="S604" s="4">
        <f t="shared" si="58"/>
        <v>42160.208333333328</v>
      </c>
      <c r="T604" s="4">
        <f t="shared" si="59"/>
        <v>42171.208333333328</v>
      </c>
    </row>
    <row r="605" spans="1:20" x14ac:dyDescent="0.3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9">
        <f t="shared" si="54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55"/>
        <v>62</v>
      </c>
      <c r="Q605" t="str">
        <f t="shared" si="56"/>
        <v>theater</v>
      </c>
      <c r="R605" t="str">
        <f t="shared" si="57"/>
        <v>plays</v>
      </c>
      <c r="S605" s="4">
        <f t="shared" si="58"/>
        <v>43573.208333333328</v>
      </c>
      <c r="T605" s="4">
        <f t="shared" si="59"/>
        <v>43600.208333333328</v>
      </c>
    </row>
    <row r="606" spans="1:20" x14ac:dyDescent="0.3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9">
        <f t="shared" si="54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55"/>
        <v>53</v>
      </c>
      <c r="Q606" t="str">
        <f t="shared" si="56"/>
        <v>theater</v>
      </c>
      <c r="R606" t="str">
        <f t="shared" si="57"/>
        <v>plays</v>
      </c>
      <c r="S606" s="4">
        <f t="shared" si="58"/>
        <v>40565.25</v>
      </c>
      <c r="T606" s="4">
        <f t="shared" si="59"/>
        <v>40586.25</v>
      </c>
    </row>
    <row r="607" spans="1:20" x14ac:dyDescent="0.3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9">
        <f t="shared" si="54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55"/>
        <v>58</v>
      </c>
      <c r="Q607" t="str">
        <f t="shared" si="56"/>
        <v>publishing</v>
      </c>
      <c r="R607" t="str">
        <f t="shared" si="57"/>
        <v>nonfiction</v>
      </c>
      <c r="S607" s="4">
        <f t="shared" si="58"/>
        <v>42280.208333333328</v>
      </c>
      <c r="T607" s="4">
        <f t="shared" si="59"/>
        <v>42321.25</v>
      </c>
    </row>
    <row r="608" spans="1:20" x14ac:dyDescent="0.3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9">
        <f t="shared" si="54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55"/>
        <v>40</v>
      </c>
      <c r="Q608" t="str">
        <f t="shared" si="56"/>
        <v>music</v>
      </c>
      <c r="R608" t="str">
        <f t="shared" si="57"/>
        <v>rock</v>
      </c>
      <c r="S608" s="4">
        <f t="shared" si="58"/>
        <v>42436.25</v>
      </c>
      <c r="T608" s="4">
        <f t="shared" si="59"/>
        <v>42447.208333333328</v>
      </c>
    </row>
    <row r="609" spans="1:20" x14ac:dyDescent="0.3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9">
        <f t="shared" si="54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55"/>
        <v>81</v>
      </c>
      <c r="Q609" t="str">
        <f t="shared" si="56"/>
        <v>food</v>
      </c>
      <c r="R609" t="str">
        <f t="shared" si="57"/>
        <v>food trucks</v>
      </c>
      <c r="S609" s="4">
        <f t="shared" si="58"/>
        <v>41721.208333333336</v>
      </c>
      <c r="T609" s="4">
        <f t="shared" si="59"/>
        <v>41723.208333333336</v>
      </c>
    </row>
    <row r="610" spans="1:20" x14ac:dyDescent="0.3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9">
        <f t="shared" si="54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55"/>
        <v>35</v>
      </c>
      <c r="Q610" t="str">
        <f t="shared" si="56"/>
        <v>music</v>
      </c>
      <c r="R610" t="str">
        <f t="shared" si="57"/>
        <v>jazz</v>
      </c>
      <c r="S610" s="4">
        <f t="shared" si="58"/>
        <v>43530.25</v>
      </c>
      <c r="T610" s="4">
        <f t="shared" si="59"/>
        <v>43534.25</v>
      </c>
    </row>
    <row r="611" spans="1:20" x14ac:dyDescent="0.3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9">
        <f t="shared" si="54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55"/>
        <v>103</v>
      </c>
      <c r="Q611" t="str">
        <f t="shared" si="56"/>
        <v>film &amp; video</v>
      </c>
      <c r="R611" t="str">
        <f t="shared" si="57"/>
        <v>science fiction</v>
      </c>
      <c r="S611" s="4">
        <f t="shared" si="58"/>
        <v>43481.25</v>
      </c>
      <c r="T611" s="4">
        <f t="shared" si="59"/>
        <v>43498.25</v>
      </c>
    </row>
    <row r="612" spans="1:20" ht="31" x14ac:dyDescent="0.3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9">
        <f t="shared" si="54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55"/>
        <v>28</v>
      </c>
      <c r="Q612" t="str">
        <f t="shared" si="56"/>
        <v>theater</v>
      </c>
      <c r="R612" t="str">
        <f t="shared" si="57"/>
        <v>plays</v>
      </c>
      <c r="S612" s="4">
        <f t="shared" si="58"/>
        <v>41259.25</v>
      </c>
      <c r="T612" s="4">
        <f t="shared" si="59"/>
        <v>41273.25</v>
      </c>
    </row>
    <row r="613" spans="1:20" x14ac:dyDescent="0.3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9">
        <f t="shared" si="54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55"/>
        <v>76</v>
      </c>
      <c r="Q613" t="str">
        <f t="shared" si="56"/>
        <v>theater</v>
      </c>
      <c r="R613" t="str">
        <f t="shared" si="57"/>
        <v>plays</v>
      </c>
      <c r="S613" s="4">
        <f t="shared" si="58"/>
        <v>41480.208333333336</v>
      </c>
      <c r="T613" s="4">
        <f t="shared" si="59"/>
        <v>41492.208333333336</v>
      </c>
    </row>
    <row r="614" spans="1:20" x14ac:dyDescent="0.3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9">
        <f t="shared" si="54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55"/>
        <v>45</v>
      </c>
      <c r="Q614" t="str">
        <f t="shared" si="56"/>
        <v>music</v>
      </c>
      <c r="R614" t="str">
        <f t="shared" si="57"/>
        <v>electric music</v>
      </c>
      <c r="S614" s="4">
        <f t="shared" si="58"/>
        <v>40474.208333333336</v>
      </c>
      <c r="T614" s="4">
        <f t="shared" si="59"/>
        <v>40497.25</v>
      </c>
    </row>
    <row r="615" spans="1:20" x14ac:dyDescent="0.3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9">
        <f t="shared" si="54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55"/>
        <v>74</v>
      </c>
      <c r="Q615" t="str">
        <f t="shared" si="56"/>
        <v>theater</v>
      </c>
      <c r="R615" t="str">
        <f t="shared" si="57"/>
        <v>plays</v>
      </c>
      <c r="S615" s="4">
        <f t="shared" si="58"/>
        <v>42973.208333333328</v>
      </c>
      <c r="T615" s="4">
        <f t="shared" si="59"/>
        <v>42982.208333333328</v>
      </c>
    </row>
    <row r="616" spans="1:20" ht="31" x14ac:dyDescent="0.3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9">
        <f t="shared" si="54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55"/>
        <v>57</v>
      </c>
      <c r="Q616" t="str">
        <f t="shared" si="56"/>
        <v>theater</v>
      </c>
      <c r="R616" t="str">
        <f t="shared" si="57"/>
        <v>plays</v>
      </c>
      <c r="S616" s="4">
        <f t="shared" si="58"/>
        <v>42746.25</v>
      </c>
      <c r="T616" s="4">
        <f t="shared" si="59"/>
        <v>42764.25</v>
      </c>
    </row>
    <row r="617" spans="1:20" x14ac:dyDescent="0.3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9">
        <f t="shared" si="54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55"/>
        <v>85</v>
      </c>
      <c r="Q617" t="str">
        <f t="shared" si="56"/>
        <v>theater</v>
      </c>
      <c r="R617" t="str">
        <f t="shared" si="57"/>
        <v>plays</v>
      </c>
      <c r="S617" s="4">
        <f t="shared" si="58"/>
        <v>42489.208333333328</v>
      </c>
      <c r="T617" s="4">
        <f t="shared" si="59"/>
        <v>42499.208333333328</v>
      </c>
    </row>
    <row r="618" spans="1:20" x14ac:dyDescent="0.3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9">
        <f t="shared" si="54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55"/>
        <v>51</v>
      </c>
      <c r="Q618" t="str">
        <f t="shared" si="56"/>
        <v>music</v>
      </c>
      <c r="R618" t="str">
        <f t="shared" si="57"/>
        <v>indie rock</v>
      </c>
      <c r="S618" s="4">
        <f t="shared" si="58"/>
        <v>41537.208333333336</v>
      </c>
      <c r="T618" s="4">
        <f t="shared" si="59"/>
        <v>41538.208333333336</v>
      </c>
    </row>
    <row r="619" spans="1:20" x14ac:dyDescent="0.3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9">
        <f t="shared" si="54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55"/>
        <v>64</v>
      </c>
      <c r="Q619" t="str">
        <f t="shared" si="56"/>
        <v>theater</v>
      </c>
      <c r="R619" t="str">
        <f t="shared" si="57"/>
        <v>plays</v>
      </c>
      <c r="S619" s="4">
        <f t="shared" si="58"/>
        <v>41794.208333333336</v>
      </c>
      <c r="T619" s="4">
        <f t="shared" si="59"/>
        <v>41804.208333333336</v>
      </c>
    </row>
    <row r="620" spans="1:20" x14ac:dyDescent="0.3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9">
        <f t="shared" si="54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55"/>
        <v>81</v>
      </c>
      <c r="Q620" t="str">
        <f t="shared" si="56"/>
        <v>publishing</v>
      </c>
      <c r="R620" t="str">
        <f t="shared" si="57"/>
        <v>nonfiction</v>
      </c>
      <c r="S620" s="4">
        <f t="shared" si="58"/>
        <v>41396.208333333336</v>
      </c>
      <c r="T620" s="4">
        <f t="shared" si="59"/>
        <v>41417.208333333336</v>
      </c>
    </row>
    <row r="621" spans="1:20" x14ac:dyDescent="0.3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9">
        <f t="shared" si="54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55"/>
        <v>86</v>
      </c>
      <c r="Q621" t="str">
        <f t="shared" si="56"/>
        <v>theater</v>
      </c>
      <c r="R621" t="str">
        <f t="shared" si="57"/>
        <v>plays</v>
      </c>
      <c r="S621" s="4">
        <f t="shared" si="58"/>
        <v>40669.208333333336</v>
      </c>
      <c r="T621" s="4">
        <f t="shared" si="59"/>
        <v>40670.208333333336</v>
      </c>
    </row>
    <row r="622" spans="1:20" x14ac:dyDescent="0.3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9">
        <f t="shared" si="54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55"/>
        <v>90</v>
      </c>
      <c r="Q622" t="str">
        <f t="shared" si="56"/>
        <v>photography</v>
      </c>
      <c r="R622" t="str">
        <f t="shared" si="57"/>
        <v>photography books</v>
      </c>
      <c r="S622" s="4">
        <f t="shared" si="58"/>
        <v>42559.208333333328</v>
      </c>
      <c r="T622" s="4">
        <f t="shared" si="59"/>
        <v>42563.208333333328</v>
      </c>
    </row>
    <row r="623" spans="1:20" x14ac:dyDescent="0.3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9">
        <f t="shared" si="54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55"/>
        <v>74</v>
      </c>
      <c r="Q623" t="str">
        <f t="shared" si="56"/>
        <v>theater</v>
      </c>
      <c r="R623" t="str">
        <f t="shared" si="57"/>
        <v>plays</v>
      </c>
      <c r="S623" s="4">
        <f t="shared" si="58"/>
        <v>42626.208333333328</v>
      </c>
      <c r="T623" s="4">
        <f t="shared" si="59"/>
        <v>42631.208333333328</v>
      </c>
    </row>
    <row r="624" spans="1:20" x14ac:dyDescent="0.3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9">
        <f t="shared" si="54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55"/>
        <v>92</v>
      </c>
      <c r="Q624" t="str">
        <f t="shared" si="56"/>
        <v>music</v>
      </c>
      <c r="R624" t="str">
        <f t="shared" si="57"/>
        <v>indie rock</v>
      </c>
      <c r="S624" s="4">
        <f t="shared" si="58"/>
        <v>43205.208333333328</v>
      </c>
      <c r="T624" s="4">
        <f t="shared" si="59"/>
        <v>43231.208333333328</v>
      </c>
    </row>
    <row r="625" spans="1:20" x14ac:dyDescent="0.3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9">
        <f t="shared" si="54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55"/>
        <v>56</v>
      </c>
      <c r="Q625" t="str">
        <f t="shared" si="56"/>
        <v>theater</v>
      </c>
      <c r="R625" t="str">
        <f t="shared" si="57"/>
        <v>plays</v>
      </c>
      <c r="S625" s="4">
        <f t="shared" si="58"/>
        <v>42201.208333333328</v>
      </c>
      <c r="T625" s="4">
        <f t="shared" si="59"/>
        <v>42206.208333333328</v>
      </c>
    </row>
    <row r="626" spans="1:20" x14ac:dyDescent="0.3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9">
        <f t="shared" si="54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55"/>
        <v>33</v>
      </c>
      <c r="Q626" t="str">
        <f t="shared" si="56"/>
        <v>photography</v>
      </c>
      <c r="R626" t="str">
        <f t="shared" si="57"/>
        <v>photography books</v>
      </c>
      <c r="S626" s="4">
        <f t="shared" si="58"/>
        <v>42029.25</v>
      </c>
      <c r="T626" s="4">
        <f t="shared" si="59"/>
        <v>42035.25</v>
      </c>
    </row>
    <row r="627" spans="1:20" ht="31" x14ac:dyDescent="0.3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9">
        <f t="shared" si="54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55"/>
        <v>94</v>
      </c>
      <c r="Q627" t="str">
        <f t="shared" si="56"/>
        <v>theater</v>
      </c>
      <c r="R627" t="str">
        <f t="shared" si="57"/>
        <v>plays</v>
      </c>
      <c r="S627" s="4">
        <f t="shared" si="58"/>
        <v>43857.25</v>
      </c>
      <c r="T627" s="4">
        <f t="shared" si="59"/>
        <v>43871.25</v>
      </c>
    </row>
    <row r="628" spans="1:20" ht="31" x14ac:dyDescent="0.3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9">
        <f t="shared" si="54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55"/>
        <v>70</v>
      </c>
      <c r="Q628" t="str">
        <f t="shared" si="56"/>
        <v>theater</v>
      </c>
      <c r="R628" t="str">
        <f t="shared" si="57"/>
        <v>plays</v>
      </c>
      <c r="S628" s="4">
        <f t="shared" si="58"/>
        <v>40449.208333333336</v>
      </c>
      <c r="T628" s="4">
        <f t="shared" si="59"/>
        <v>40458.208333333336</v>
      </c>
    </row>
    <row r="629" spans="1:20" x14ac:dyDescent="0.3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9">
        <f t="shared" si="54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55"/>
        <v>72</v>
      </c>
      <c r="Q629" t="str">
        <f t="shared" si="56"/>
        <v>food</v>
      </c>
      <c r="R629" t="str">
        <f t="shared" si="57"/>
        <v>food trucks</v>
      </c>
      <c r="S629" s="4">
        <f t="shared" si="58"/>
        <v>40345.208333333336</v>
      </c>
      <c r="T629" s="4">
        <f t="shared" si="59"/>
        <v>40369.208333333336</v>
      </c>
    </row>
    <row r="630" spans="1:20" x14ac:dyDescent="0.3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9">
        <f t="shared" si="54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55"/>
        <v>30</v>
      </c>
      <c r="Q630" t="str">
        <f t="shared" si="56"/>
        <v>music</v>
      </c>
      <c r="R630" t="str">
        <f t="shared" si="57"/>
        <v>indie rock</v>
      </c>
      <c r="S630" s="4">
        <f t="shared" si="58"/>
        <v>40455.208333333336</v>
      </c>
      <c r="T630" s="4">
        <f t="shared" si="59"/>
        <v>40458.208333333336</v>
      </c>
    </row>
    <row r="631" spans="1:20" x14ac:dyDescent="0.3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9">
        <f t="shared" si="54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55"/>
        <v>74</v>
      </c>
      <c r="Q631" t="str">
        <f t="shared" si="56"/>
        <v>theater</v>
      </c>
      <c r="R631" t="str">
        <f t="shared" si="57"/>
        <v>plays</v>
      </c>
      <c r="S631" s="4">
        <f t="shared" si="58"/>
        <v>42557.208333333328</v>
      </c>
      <c r="T631" s="4">
        <f t="shared" si="59"/>
        <v>42559.208333333328</v>
      </c>
    </row>
    <row r="632" spans="1:20" x14ac:dyDescent="0.3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9">
        <f t="shared" si="54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55"/>
        <v>69</v>
      </c>
      <c r="Q632" t="str">
        <f t="shared" si="56"/>
        <v>theater</v>
      </c>
      <c r="R632" t="str">
        <f t="shared" si="57"/>
        <v>plays</v>
      </c>
      <c r="S632" s="4">
        <f t="shared" si="58"/>
        <v>43586.208333333328</v>
      </c>
      <c r="T632" s="4">
        <f t="shared" si="59"/>
        <v>43597.208333333328</v>
      </c>
    </row>
    <row r="633" spans="1:20" x14ac:dyDescent="0.3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9">
        <f t="shared" si="54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55"/>
        <v>60</v>
      </c>
      <c r="Q633" t="str">
        <f t="shared" si="56"/>
        <v>theater</v>
      </c>
      <c r="R633" t="str">
        <f t="shared" si="57"/>
        <v>plays</v>
      </c>
      <c r="S633" s="4">
        <f t="shared" si="58"/>
        <v>43550.208333333328</v>
      </c>
      <c r="T633" s="4">
        <f t="shared" si="59"/>
        <v>43554.208333333328</v>
      </c>
    </row>
    <row r="634" spans="1:20" x14ac:dyDescent="0.3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9">
        <f t="shared" si="54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55"/>
        <v>111</v>
      </c>
      <c r="Q634" t="str">
        <f t="shared" si="56"/>
        <v>theater</v>
      </c>
      <c r="R634" t="str">
        <f t="shared" si="57"/>
        <v>plays</v>
      </c>
      <c r="S634" s="4">
        <f t="shared" si="58"/>
        <v>41945.208333333336</v>
      </c>
      <c r="T634" s="4">
        <f t="shared" si="59"/>
        <v>41963.25</v>
      </c>
    </row>
    <row r="635" spans="1:20" x14ac:dyDescent="0.3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9">
        <f t="shared" si="54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55"/>
        <v>53</v>
      </c>
      <c r="Q635" t="str">
        <f t="shared" si="56"/>
        <v>film &amp; video</v>
      </c>
      <c r="R635" t="str">
        <f t="shared" si="57"/>
        <v>animation</v>
      </c>
      <c r="S635" s="4">
        <f t="shared" si="58"/>
        <v>42315.25</v>
      </c>
      <c r="T635" s="4">
        <f t="shared" si="59"/>
        <v>42319.25</v>
      </c>
    </row>
    <row r="636" spans="1:20" x14ac:dyDescent="0.3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9">
        <f t="shared" si="54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55"/>
        <v>56</v>
      </c>
      <c r="Q636" t="str">
        <f t="shared" si="56"/>
        <v>film &amp; video</v>
      </c>
      <c r="R636" t="str">
        <f t="shared" si="57"/>
        <v>television</v>
      </c>
      <c r="S636" s="4">
        <f t="shared" si="58"/>
        <v>42819.208333333328</v>
      </c>
      <c r="T636" s="4">
        <f t="shared" si="59"/>
        <v>42833.208333333328</v>
      </c>
    </row>
    <row r="637" spans="1:20" x14ac:dyDescent="0.3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9">
        <f t="shared" si="54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55"/>
        <v>70</v>
      </c>
      <c r="Q637" t="str">
        <f t="shared" si="56"/>
        <v>film &amp; video</v>
      </c>
      <c r="R637" t="str">
        <f t="shared" si="57"/>
        <v>television</v>
      </c>
      <c r="S637" s="4">
        <f t="shared" si="58"/>
        <v>41314.25</v>
      </c>
      <c r="T637" s="4">
        <f t="shared" si="59"/>
        <v>41346.208333333336</v>
      </c>
    </row>
    <row r="638" spans="1:20" x14ac:dyDescent="0.3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9">
        <f t="shared" si="54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55"/>
        <v>49</v>
      </c>
      <c r="Q638" t="str">
        <f t="shared" si="56"/>
        <v>film &amp; video</v>
      </c>
      <c r="R638" t="str">
        <f t="shared" si="57"/>
        <v>animation</v>
      </c>
      <c r="S638" s="4">
        <f t="shared" si="58"/>
        <v>40926.25</v>
      </c>
      <c r="T638" s="4">
        <f t="shared" si="59"/>
        <v>40971.25</v>
      </c>
    </row>
    <row r="639" spans="1:20" x14ac:dyDescent="0.3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9">
        <f t="shared" si="54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55"/>
        <v>104</v>
      </c>
      <c r="Q639" t="str">
        <f t="shared" si="56"/>
        <v>theater</v>
      </c>
      <c r="R639" t="str">
        <f t="shared" si="57"/>
        <v>plays</v>
      </c>
      <c r="S639" s="4">
        <f t="shared" si="58"/>
        <v>42688.25</v>
      </c>
      <c r="T639" s="4">
        <f t="shared" si="59"/>
        <v>42696.25</v>
      </c>
    </row>
    <row r="640" spans="1:20" x14ac:dyDescent="0.3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9">
        <f t="shared" si="54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55"/>
        <v>99</v>
      </c>
      <c r="Q640" t="str">
        <f t="shared" si="56"/>
        <v>theater</v>
      </c>
      <c r="R640" t="str">
        <f t="shared" si="57"/>
        <v>plays</v>
      </c>
      <c r="S640" s="4">
        <f t="shared" si="58"/>
        <v>40386.208333333336</v>
      </c>
      <c r="T640" s="4">
        <f t="shared" si="59"/>
        <v>40398.208333333336</v>
      </c>
    </row>
    <row r="641" spans="1:20" x14ac:dyDescent="0.3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9">
        <f t="shared" si="54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55"/>
        <v>107</v>
      </c>
      <c r="Q641" t="str">
        <f t="shared" si="56"/>
        <v>film &amp; video</v>
      </c>
      <c r="R641" t="str">
        <f t="shared" si="57"/>
        <v>drama</v>
      </c>
      <c r="S641" s="4">
        <f t="shared" si="58"/>
        <v>43309.208333333328</v>
      </c>
      <c r="T641" s="4">
        <f t="shared" si="59"/>
        <v>43309.208333333328</v>
      </c>
    </row>
    <row r="642" spans="1:20" x14ac:dyDescent="0.3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9">
        <f t="shared" ref="F642:F705" si="60">(E642/D642)*100</f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ref="P642:P705" si="61">ROUND(IFERROR(E642/H642,0),0)</f>
        <v>77</v>
      </c>
      <c r="Q642" t="str">
        <f t="shared" ref="Q642:Q705" si="62">_xlfn.TEXTBEFORE(O642,"/")</f>
        <v>theater</v>
      </c>
      <c r="R642" t="str">
        <f t="shared" ref="R642:R705" si="63">_xlfn.TEXTAFTER(O642,"/")</f>
        <v>plays</v>
      </c>
      <c r="S642" s="4">
        <f t="shared" si="58"/>
        <v>42387.25</v>
      </c>
      <c r="T642" s="4">
        <f t="shared" si="59"/>
        <v>42390.25</v>
      </c>
    </row>
    <row r="643" spans="1:20" ht="31" x14ac:dyDescent="0.3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9">
        <f t="shared" si="60"/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si="61"/>
        <v>58</v>
      </c>
      <c r="Q643" t="str">
        <f t="shared" si="62"/>
        <v>theater</v>
      </c>
      <c r="R643" t="str">
        <f t="shared" si="63"/>
        <v>plays</v>
      </c>
      <c r="S643" s="4">
        <f t="shared" ref="S643:S706" si="64">(((K643/60)/60)/24)+DATE(1970,1,1)</f>
        <v>42786.25</v>
      </c>
      <c r="T643" s="4">
        <f t="shared" ref="T643:T706" si="65">(((L643/60)/60)/24)+DATE(1970,1,1)</f>
        <v>42814.208333333328</v>
      </c>
    </row>
    <row r="644" spans="1:20" x14ac:dyDescent="0.3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9">
        <f t="shared" si="6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si="61"/>
        <v>104</v>
      </c>
      <c r="Q644" t="str">
        <f t="shared" si="62"/>
        <v>technology</v>
      </c>
      <c r="R644" t="str">
        <f t="shared" si="63"/>
        <v>wearables</v>
      </c>
      <c r="S644" s="4">
        <f t="shared" si="64"/>
        <v>43451.25</v>
      </c>
      <c r="T644" s="4">
        <f t="shared" si="65"/>
        <v>43460.25</v>
      </c>
    </row>
    <row r="645" spans="1:20" x14ac:dyDescent="0.3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9">
        <f t="shared" si="6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61"/>
        <v>88</v>
      </c>
      <c r="Q645" t="str">
        <f t="shared" si="62"/>
        <v>theater</v>
      </c>
      <c r="R645" t="str">
        <f t="shared" si="63"/>
        <v>plays</v>
      </c>
      <c r="S645" s="4">
        <f t="shared" si="64"/>
        <v>42795.25</v>
      </c>
      <c r="T645" s="4">
        <f t="shared" si="65"/>
        <v>42813.208333333328</v>
      </c>
    </row>
    <row r="646" spans="1:20" x14ac:dyDescent="0.3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9">
        <f t="shared" si="6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4">
        <f t="shared" si="64"/>
        <v>43452.25</v>
      </c>
      <c r="T646" s="4">
        <f t="shared" si="65"/>
        <v>43468.25</v>
      </c>
    </row>
    <row r="647" spans="1:20" x14ac:dyDescent="0.3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9">
        <f t="shared" si="6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61"/>
        <v>38</v>
      </c>
      <c r="Q647" t="str">
        <f t="shared" si="62"/>
        <v>music</v>
      </c>
      <c r="R647" t="str">
        <f t="shared" si="63"/>
        <v>rock</v>
      </c>
      <c r="S647" s="4">
        <f t="shared" si="64"/>
        <v>43369.208333333328</v>
      </c>
      <c r="T647" s="4">
        <f t="shared" si="65"/>
        <v>43390.208333333328</v>
      </c>
    </row>
    <row r="648" spans="1:20" x14ac:dyDescent="0.3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9">
        <f t="shared" si="6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61"/>
        <v>30</v>
      </c>
      <c r="Q648" t="str">
        <f t="shared" si="62"/>
        <v>games</v>
      </c>
      <c r="R648" t="str">
        <f t="shared" si="63"/>
        <v>video games</v>
      </c>
      <c r="S648" s="4">
        <f t="shared" si="64"/>
        <v>41346.208333333336</v>
      </c>
      <c r="T648" s="4">
        <f t="shared" si="65"/>
        <v>41357.208333333336</v>
      </c>
    </row>
    <row r="649" spans="1:20" x14ac:dyDescent="0.3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9">
        <f t="shared" si="6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61"/>
        <v>104</v>
      </c>
      <c r="Q649" t="str">
        <f t="shared" si="62"/>
        <v>publishing</v>
      </c>
      <c r="R649" t="str">
        <f t="shared" si="63"/>
        <v>translations</v>
      </c>
      <c r="S649" s="4">
        <f t="shared" si="64"/>
        <v>43199.208333333328</v>
      </c>
      <c r="T649" s="4">
        <f t="shared" si="65"/>
        <v>43223.208333333328</v>
      </c>
    </row>
    <row r="650" spans="1:20" x14ac:dyDescent="0.3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9">
        <f t="shared" si="6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61"/>
        <v>86</v>
      </c>
      <c r="Q650" t="str">
        <f t="shared" si="62"/>
        <v>food</v>
      </c>
      <c r="R650" t="str">
        <f t="shared" si="63"/>
        <v>food trucks</v>
      </c>
      <c r="S650" s="4">
        <f t="shared" si="64"/>
        <v>42922.208333333328</v>
      </c>
      <c r="T650" s="4">
        <f t="shared" si="65"/>
        <v>42940.208333333328</v>
      </c>
    </row>
    <row r="651" spans="1:20" x14ac:dyDescent="0.3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9">
        <f t="shared" si="6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61"/>
        <v>98</v>
      </c>
      <c r="Q651" t="str">
        <f t="shared" si="62"/>
        <v>theater</v>
      </c>
      <c r="R651" t="str">
        <f t="shared" si="63"/>
        <v>plays</v>
      </c>
      <c r="S651" s="4">
        <f t="shared" si="64"/>
        <v>40471.208333333336</v>
      </c>
      <c r="T651" s="4">
        <f t="shared" si="65"/>
        <v>40482.208333333336</v>
      </c>
    </row>
    <row r="652" spans="1:20" x14ac:dyDescent="0.3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9">
        <f t="shared" si="6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4">
        <f t="shared" si="64"/>
        <v>41828.208333333336</v>
      </c>
      <c r="T652" s="4">
        <f t="shared" si="65"/>
        <v>41855.208333333336</v>
      </c>
    </row>
    <row r="653" spans="1:20" x14ac:dyDescent="0.3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9">
        <f t="shared" si="6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61"/>
        <v>45</v>
      </c>
      <c r="Q653" t="str">
        <f t="shared" si="62"/>
        <v>film &amp; video</v>
      </c>
      <c r="R653" t="str">
        <f t="shared" si="63"/>
        <v>shorts</v>
      </c>
      <c r="S653" s="4">
        <f t="shared" si="64"/>
        <v>41692.25</v>
      </c>
      <c r="T653" s="4">
        <f t="shared" si="65"/>
        <v>41707.25</v>
      </c>
    </row>
    <row r="654" spans="1:20" x14ac:dyDescent="0.3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9">
        <f t="shared" si="6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61"/>
        <v>31</v>
      </c>
      <c r="Q654" t="str">
        <f t="shared" si="62"/>
        <v>technology</v>
      </c>
      <c r="R654" t="str">
        <f t="shared" si="63"/>
        <v>web</v>
      </c>
      <c r="S654" s="4">
        <f t="shared" si="64"/>
        <v>42587.208333333328</v>
      </c>
      <c r="T654" s="4">
        <f t="shared" si="65"/>
        <v>42630.208333333328</v>
      </c>
    </row>
    <row r="655" spans="1:20" x14ac:dyDescent="0.3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9">
        <f t="shared" si="6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61"/>
        <v>60</v>
      </c>
      <c r="Q655" t="str">
        <f t="shared" si="62"/>
        <v>technology</v>
      </c>
      <c r="R655" t="str">
        <f t="shared" si="63"/>
        <v>web</v>
      </c>
      <c r="S655" s="4">
        <f t="shared" si="64"/>
        <v>42468.208333333328</v>
      </c>
      <c r="T655" s="4">
        <f t="shared" si="65"/>
        <v>42470.208333333328</v>
      </c>
    </row>
    <row r="656" spans="1:20" x14ac:dyDescent="0.3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9">
        <f t="shared" si="6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61"/>
        <v>59</v>
      </c>
      <c r="Q656" t="str">
        <f t="shared" si="62"/>
        <v>music</v>
      </c>
      <c r="R656" t="str">
        <f t="shared" si="63"/>
        <v>metal</v>
      </c>
      <c r="S656" s="4">
        <f t="shared" si="64"/>
        <v>42240.208333333328</v>
      </c>
      <c r="T656" s="4">
        <f t="shared" si="65"/>
        <v>42245.208333333328</v>
      </c>
    </row>
    <row r="657" spans="1:20" x14ac:dyDescent="0.3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9">
        <f t="shared" si="6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61"/>
        <v>50</v>
      </c>
      <c r="Q657" t="str">
        <f t="shared" si="62"/>
        <v>photography</v>
      </c>
      <c r="R657" t="str">
        <f t="shared" si="63"/>
        <v>photography books</v>
      </c>
      <c r="S657" s="4">
        <f t="shared" si="64"/>
        <v>42796.25</v>
      </c>
      <c r="T657" s="4">
        <f t="shared" si="65"/>
        <v>42809.208333333328</v>
      </c>
    </row>
    <row r="658" spans="1:20" ht="31" x14ac:dyDescent="0.3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9">
        <f t="shared" si="6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61"/>
        <v>99</v>
      </c>
      <c r="Q658" t="str">
        <f t="shared" si="62"/>
        <v>food</v>
      </c>
      <c r="R658" t="str">
        <f t="shared" si="63"/>
        <v>food trucks</v>
      </c>
      <c r="S658" s="4">
        <f t="shared" si="64"/>
        <v>43097.25</v>
      </c>
      <c r="T658" s="4">
        <f t="shared" si="65"/>
        <v>43102.25</v>
      </c>
    </row>
    <row r="659" spans="1:20" x14ac:dyDescent="0.3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9">
        <f t="shared" si="6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61"/>
        <v>59</v>
      </c>
      <c r="Q659" t="str">
        <f t="shared" si="62"/>
        <v>film &amp; video</v>
      </c>
      <c r="R659" t="str">
        <f t="shared" si="63"/>
        <v>science fiction</v>
      </c>
      <c r="S659" s="4">
        <f t="shared" si="64"/>
        <v>43096.25</v>
      </c>
      <c r="T659" s="4">
        <f t="shared" si="65"/>
        <v>43112.25</v>
      </c>
    </row>
    <row r="660" spans="1:20" x14ac:dyDescent="0.3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9">
        <f t="shared" si="6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61"/>
        <v>81</v>
      </c>
      <c r="Q660" t="str">
        <f t="shared" si="62"/>
        <v>music</v>
      </c>
      <c r="R660" t="str">
        <f t="shared" si="63"/>
        <v>rock</v>
      </c>
      <c r="S660" s="4">
        <f t="shared" si="64"/>
        <v>42246.208333333328</v>
      </c>
      <c r="T660" s="4">
        <f t="shared" si="65"/>
        <v>42269.208333333328</v>
      </c>
    </row>
    <row r="661" spans="1:20" x14ac:dyDescent="0.3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9">
        <f t="shared" si="6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61"/>
        <v>76</v>
      </c>
      <c r="Q661" t="str">
        <f t="shared" si="62"/>
        <v>film &amp; video</v>
      </c>
      <c r="R661" t="str">
        <f t="shared" si="63"/>
        <v>documentary</v>
      </c>
      <c r="S661" s="4">
        <f t="shared" si="64"/>
        <v>40570.25</v>
      </c>
      <c r="T661" s="4">
        <f t="shared" si="65"/>
        <v>40571.25</v>
      </c>
    </row>
    <row r="662" spans="1:20" x14ac:dyDescent="0.3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9">
        <f t="shared" si="6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61"/>
        <v>97</v>
      </c>
      <c r="Q662" t="str">
        <f t="shared" si="62"/>
        <v>theater</v>
      </c>
      <c r="R662" t="str">
        <f t="shared" si="63"/>
        <v>plays</v>
      </c>
      <c r="S662" s="4">
        <f t="shared" si="64"/>
        <v>42237.208333333328</v>
      </c>
      <c r="T662" s="4">
        <f t="shared" si="65"/>
        <v>42246.208333333328</v>
      </c>
    </row>
    <row r="663" spans="1:20" x14ac:dyDescent="0.3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9">
        <f t="shared" si="6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61"/>
        <v>77</v>
      </c>
      <c r="Q663" t="str">
        <f t="shared" si="62"/>
        <v>music</v>
      </c>
      <c r="R663" t="str">
        <f t="shared" si="63"/>
        <v>jazz</v>
      </c>
      <c r="S663" s="4">
        <f t="shared" si="64"/>
        <v>40996.208333333336</v>
      </c>
      <c r="T663" s="4">
        <f t="shared" si="65"/>
        <v>41026.208333333336</v>
      </c>
    </row>
    <row r="664" spans="1:20" x14ac:dyDescent="0.3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9">
        <f t="shared" si="6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61"/>
        <v>68</v>
      </c>
      <c r="Q664" t="str">
        <f t="shared" si="62"/>
        <v>theater</v>
      </c>
      <c r="R664" t="str">
        <f t="shared" si="63"/>
        <v>plays</v>
      </c>
      <c r="S664" s="4">
        <f t="shared" si="64"/>
        <v>43443.25</v>
      </c>
      <c r="T664" s="4">
        <f t="shared" si="65"/>
        <v>43447.25</v>
      </c>
    </row>
    <row r="665" spans="1:20" x14ac:dyDescent="0.3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9">
        <f t="shared" si="6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61"/>
        <v>89</v>
      </c>
      <c r="Q665" t="str">
        <f t="shared" si="62"/>
        <v>theater</v>
      </c>
      <c r="R665" t="str">
        <f t="shared" si="63"/>
        <v>plays</v>
      </c>
      <c r="S665" s="4">
        <f t="shared" si="64"/>
        <v>40458.208333333336</v>
      </c>
      <c r="T665" s="4">
        <f t="shared" si="65"/>
        <v>40481.208333333336</v>
      </c>
    </row>
    <row r="666" spans="1:20" x14ac:dyDescent="0.3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9">
        <f t="shared" si="6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61"/>
        <v>25</v>
      </c>
      <c r="Q666" t="str">
        <f t="shared" si="62"/>
        <v>music</v>
      </c>
      <c r="R666" t="str">
        <f t="shared" si="63"/>
        <v>jazz</v>
      </c>
      <c r="S666" s="4">
        <f t="shared" si="64"/>
        <v>40959.25</v>
      </c>
      <c r="T666" s="4">
        <f t="shared" si="65"/>
        <v>40969.25</v>
      </c>
    </row>
    <row r="667" spans="1:20" x14ac:dyDescent="0.3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9">
        <f t="shared" si="6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61"/>
        <v>45</v>
      </c>
      <c r="Q667" t="str">
        <f t="shared" si="62"/>
        <v>film &amp; video</v>
      </c>
      <c r="R667" t="str">
        <f t="shared" si="63"/>
        <v>documentary</v>
      </c>
      <c r="S667" s="4">
        <f t="shared" si="64"/>
        <v>40733.208333333336</v>
      </c>
      <c r="T667" s="4">
        <f t="shared" si="65"/>
        <v>40747.208333333336</v>
      </c>
    </row>
    <row r="668" spans="1:20" x14ac:dyDescent="0.3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9">
        <f t="shared" si="6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61"/>
        <v>79</v>
      </c>
      <c r="Q668" t="str">
        <f t="shared" si="62"/>
        <v>theater</v>
      </c>
      <c r="R668" t="str">
        <f t="shared" si="63"/>
        <v>plays</v>
      </c>
      <c r="S668" s="4">
        <f t="shared" si="64"/>
        <v>41516.208333333336</v>
      </c>
      <c r="T668" s="4">
        <f t="shared" si="65"/>
        <v>41522.208333333336</v>
      </c>
    </row>
    <row r="669" spans="1:20" ht="31" x14ac:dyDescent="0.3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9">
        <f t="shared" si="6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61"/>
        <v>29</v>
      </c>
      <c r="Q669" t="str">
        <f t="shared" si="62"/>
        <v>journalism</v>
      </c>
      <c r="R669" t="str">
        <f t="shared" si="63"/>
        <v>audio</v>
      </c>
      <c r="S669" s="4">
        <f t="shared" si="64"/>
        <v>41892.208333333336</v>
      </c>
      <c r="T669" s="4">
        <f t="shared" si="65"/>
        <v>41901.208333333336</v>
      </c>
    </row>
    <row r="670" spans="1:20" ht="31" x14ac:dyDescent="0.3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9">
        <f t="shared" si="6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61"/>
        <v>74</v>
      </c>
      <c r="Q670" t="str">
        <f t="shared" si="62"/>
        <v>theater</v>
      </c>
      <c r="R670" t="str">
        <f t="shared" si="63"/>
        <v>plays</v>
      </c>
      <c r="S670" s="4">
        <f t="shared" si="64"/>
        <v>41122.208333333336</v>
      </c>
      <c r="T670" s="4">
        <f t="shared" si="65"/>
        <v>41134.208333333336</v>
      </c>
    </row>
    <row r="671" spans="1:20" x14ac:dyDescent="0.3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9">
        <f t="shared" si="6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61"/>
        <v>108</v>
      </c>
      <c r="Q671" t="str">
        <f t="shared" si="62"/>
        <v>theater</v>
      </c>
      <c r="R671" t="str">
        <f t="shared" si="63"/>
        <v>plays</v>
      </c>
      <c r="S671" s="4">
        <f t="shared" si="64"/>
        <v>42912.208333333328</v>
      </c>
      <c r="T671" s="4">
        <f t="shared" si="65"/>
        <v>42921.208333333328</v>
      </c>
    </row>
    <row r="672" spans="1:20" ht="31" x14ac:dyDescent="0.3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9">
        <f t="shared" si="6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61"/>
        <v>69</v>
      </c>
      <c r="Q672" t="str">
        <f t="shared" si="62"/>
        <v>music</v>
      </c>
      <c r="R672" t="str">
        <f t="shared" si="63"/>
        <v>indie rock</v>
      </c>
      <c r="S672" s="4">
        <f t="shared" si="64"/>
        <v>42425.25</v>
      </c>
      <c r="T672" s="4">
        <f t="shared" si="65"/>
        <v>42437.25</v>
      </c>
    </row>
    <row r="673" spans="1:20" ht="31" x14ac:dyDescent="0.3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9">
        <f t="shared" si="6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61"/>
        <v>111</v>
      </c>
      <c r="Q673" t="str">
        <f t="shared" si="62"/>
        <v>theater</v>
      </c>
      <c r="R673" t="str">
        <f t="shared" si="63"/>
        <v>plays</v>
      </c>
      <c r="S673" s="4">
        <f t="shared" si="64"/>
        <v>40390.208333333336</v>
      </c>
      <c r="T673" s="4">
        <f t="shared" si="65"/>
        <v>40394.208333333336</v>
      </c>
    </row>
    <row r="674" spans="1:20" x14ac:dyDescent="0.3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9">
        <f t="shared" si="6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61"/>
        <v>25</v>
      </c>
      <c r="Q674" t="str">
        <f t="shared" si="62"/>
        <v>theater</v>
      </c>
      <c r="R674" t="str">
        <f t="shared" si="63"/>
        <v>plays</v>
      </c>
      <c r="S674" s="4">
        <f t="shared" si="64"/>
        <v>43180.208333333328</v>
      </c>
      <c r="T674" s="4">
        <f t="shared" si="65"/>
        <v>43190.208333333328</v>
      </c>
    </row>
    <row r="675" spans="1:20" x14ac:dyDescent="0.3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9">
        <f t="shared" si="6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61"/>
        <v>42</v>
      </c>
      <c r="Q675" t="str">
        <f t="shared" si="62"/>
        <v>music</v>
      </c>
      <c r="R675" t="str">
        <f t="shared" si="63"/>
        <v>indie rock</v>
      </c>
      <c r="S675" s="4">
        <f t="shared" si="64"/>
        <v>42475.208333333328</v>
      </c>
      <c r="T675" s="4">
        <f t="shared" si="65"/>
        <v>42496.208333333328</v>
      </c>
    </row>
    <row r="676" spans="1:20" x14ac:dyDescent="0.3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9">
        <f t="shared" si="6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61"/>
        <v>47</v>
      </c>
      <c r="Q676" t="str">
        <f t="shared" si="62"/>
        <v>photography</v>
      </c>
      <c r="R676" t="str">
        <f t="shared" si="63"/>
        <v>photography books</v>
      </c>
      <c r="S676" s="4">
        <f t="shared" si="64"/>
        <v>40774.208333333336</v>
      </c>
      <c r="T676" s="4">
        <f t="shared" si="65"/>
        <v>40821.208333333336</v>
      </c>
    </row>
    <row r="677" spans="1:20" x14ac:dyDescent="0.3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9">
        <f t="shared" si="6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61"/>
        <v>36</v>
      </c>
      <c r="Q677" t="str">
        <f t="shared" si="62"/>
        <v>journalism</v>
      </c>
      <c r="R677" t="str">
        <f t="shared" si="63"/>
        <v>audio</v>
      </c>
      <c r="S677" s="4">
        <f t="shared" si="64"/>
        <v>43719.208333333328</v>
      </c>
      <c r="T677" s="4">
        <f t="shared" si="65"/>
        <v>43726.208333333328</v>
      </c>
    </row>
    <row r="678" spans="1:20" x14ac:dyDescent="0.3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9">
        <f t="shared" si="6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61"/>
        <v>101</v>
      </c>
      <c r="Q678" t="str">
        <f t="shared" si="62"/>
        <v>photography</v>
      </c>
      <c r="R678" t="str">
        <f t="shared" si="63"/>
        <v>photography books</v>
      </c>
      <c r="S678" s="4">
        <f t="shared" si="64"/>
        <v>41178.208333333336</v>
      </c>
      <c r="T678" s="4">
        <f t="shared" si="65"/>
        <v>41187.208333333336</v>
      </c>
    </row>
    <row r="679" spans="1:20" x14ac:dyDescent="0.3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9">
        <f t="shared" si="6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61"/>
        <v>40</v>
      </c>
      <c r="Q679" t="str">
        <f t="shared" si="62"/>
        <v>publishing</v>
      </c>
      <c r="R679" t="str">
        <f t="shared" si="63"/>
        <v>fiction</v>
      </c>
      <c r="S679" s="4">
        <f t="shared" si="64"/>
        <v>42561.208333333328</v>
      </c>
      <c r="T679" s="4">
        <f t="shared" si="65"/>
        <v>42611.208333333328</v>
      </c>
    </row>
    <row r="680" spans="1:20" x14ac:dyDescent="0.3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9">
        <f t="shared" si="6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61"/>
        <v>83</v>
      </c>
      <c r="Q680" t="str">
        <f t="shared" si="62"/>
        <v>film &amp; video</v>
      </c>
      <c r="R680" t="str">
        <f t="shared" si="63"/>
        <v>drama</v>
      </c>
      <c r="S680" s="4">
        <f t="shared" si="64"/>
        <v>43484.25</v>
      </c>
      <c r="T680" s="4">
        <f t="shared" si="65"/>
        <v>43486.25</v>
      </c>
    </row>
    <row r="681" spans="1:20" x14ac:dyDescent="0.3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9">
        <f t="shared" si="6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61"/>
        <v>40</v>
      </c>
      <c r="Q681" t="str">
        <f t="shared" si="62"/>
        <v>food</v>
      </c>
      <c r="R681" t="str">
        <f t="shared" si="63"/>
        <v>food trucks</v>
      </c>
      <c r="S681" s="4">
        <f t="shared" si="64"/>
        <v>43756.208333333328</v>
      </c>
      <c r="T681" s="4">
        <f t="shared" si="65"/>
        <v>43761.208333333328</v>
      </c>
    </row>
    <row r="682" spans="1:20" ht="31" x14ac:dyDescent="0.3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9">
        <f t="shared" si="6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61"/>
        <v>48</v>
      </c>
      <c r="Q682" t="str">
        <f t="shared" si="62"/>
        <v>games</v>
      </c>
      <c r="R682" t="str">
        <f t="shared" si="63"/>
        <v>mobile games</v>
      </c>
      <c r="S682" s="4">
        <f t="shared" si="64"/>
        <v>43813.25</v>
      </c>
      <c r="T682" s="4">
        <f t="shared" si="65"/>
        <v>43815.25</v>
      </c>
    </row>
    <row r="683" spans="1:20" ht="31" x14ac:dyDescent="0.3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9">
        <f t="shared" si="6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61"/>
        <v>96</v>
      </c>
      <c r="Q683" t="str">
        <f t="shared" si="62"/>
        <v>theater</v>
      </c>
      <c r="R683" t="str">
        <f t="shared" si="63"/>
        <v>plays</v>
      </c>
      <c r="S683" s="4">
        <f t="shared" si="64"/>
        <v>40898.25</v>
      </c>
      <c r="T683" s="4">
        <f t="shared" si="65"/>
        <v>40904.25</v>
      </c>
    </row>
    <row r="684" spans="1:20" x14ac:dyDescent="0.3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9">
        <f t="shared" si="6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61"/>
        <v>79</v>
      </c>
      <c r="Q684" t="str">
        <f t="shared" si="62"/>
        <v>theater</v>
      </c>
      <c r="R684" t="str">
        <f t="shared" si="63"/>
        <v>plays</v>
      </c>
      <c r="S684" s="4">
        <f t="shared" si="64"/>
        <v>41619.25</v>
      </c>
      <c r="T684" s="4">
        <f t="shared" si="65"/>
        <v>41628.25</v>
      </c>
    </row>
    <row r="685" spans="1:20" x14ac:dyDescent="0.3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9">
        <f t="shared" si="6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61"/>
        <v>56</v>
      </c>
      <c r="Q685" t="str">
        <f t="shared" si="62"/>
        <v>theater</v>
      </c>
      <c r="R685" t="str">
        <f t="shared" si="63"/>
        <v>plays</v>
      </c>
      <c r="S685" s="4">
        <f t="shared" si="64"/>
        <v>43359.208333333328</v>
      </c>
      <c r="T685" s="4">
        <f t="shared" si="65"/>
        <v>43361.208333333328</v>
      </c>
    </row>
    <row r="686" spans="1:20" x14ac:dyDescent="0.3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9">
        <f t="shared" si="6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61"/>
        <v>69</v>
      </c>
      <c r="Q686" t="str">
        <f t="shared" si="62"/>
        <v>publishing</v>
      </c>
      <c r="R686" t="str">
        <f t="shared" si="63"/>
        <v>nonfiction</v>
      </c>
      <c r="S686" s="4">
        <f t="shared" si="64"/>
        <v>40358.208333333336</v>
      </c>
      <c r="T686" s="4">
        <f t="shared" si="65"/>
        <v>40378.208333333336</v>
      </c>
    </row>
    <row r="687" spans="1:20" x14ac:dyDescent="0.3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9">
        <f t="shared" si="6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61"/>
        <v>102</v>
      </c>
      <c r="Q687" t="str">
        <f t="shared" si="62"/>
        <v>theater</v>
      </c>
      <c r="R687" t="str">
        <f t="shared" si="63"/>
        <v>plays</v>
      </c>
      <c r="S687" s="4">
        <f t="shared" si="64"/>
        <v>42239.208333333328</v>
      </c>
      <c r="T687" s="4">
        <f t="shared" si="65"/>
        <v>42263.208333333328</v>
      </c>
    </row>
    <row r="688" spans="1:20" x14ac:dyDescent="0.3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9">
        <f t="shared" si="6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61"/>
        <v>107</v>
      </c>
      <c r="Q688" t="str">
        <f t="shared" si="62"/>
        <v>technology</v>
      </c>
      <c r="R688" t="str">
        <f t="shared" si="63"/>
        <v>wearables</v>
      </c>
      <c r="S688" s="4">
        <f t="shared" si="64"/>
        <v>43186.208333333328</v>
      </c>
      <c r="T688" s="4">
        <f t="shared" si="65"/>
        <v>43197.208333333328</v>
      </c>
    </row>
    <row r="689" spans="1:20" x14ac:dyDescent="0.3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9">
        <f t="shared" si="6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61"/>
        <v>52</v>
      </c>
      <c r="Q689" t="str">
        <f t="shared" si="62"/>
        <v>theater</v>
      </c>
      <c r="R689" t="str">
        <f t="shared" si="63"/>
        <v>plays</v>
      </c>
      <c r="S689" s="4">
        <f t="shared" si="64"/>
        <v>42806.25</v>
      </c>
      <c r="T689" s="4">
        <f t="shared" si="65"/>
        <v>42809.208333333328</v>
      </c>
    </row>
    <row r="690" spans="1:20" x14ac:dyDescent="0.3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9">
        <f t="shared" si="6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61"/>
        <v>71</v>
      </c>
      <c r="Q690" t="str">
        <f t="shared" si="62"/>
        <v>film &amp; video</v>
      </c>
      <c r="R690" t="str">
        <f t="shared" si="63"/>
        <v>television</v>
      </c>
      <c r="S690" s="4">
        <f t="shared" si="64"/>
        <v>43475.25</v>
      </c>
      <c r="T690" s="4">
        <f t="shared" si="65"/>
        <v>43491.25</v>
      </c>
    </row>
    <row r="691" spans="1:20" x14ac:dyDescent="0.3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9">
        <f t="shared" si="6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61"/>
        <v>106</v>
      </c>
      <c r="Q691" t="str">
        <f t="shared" si="62"/>
        <v>technology</v>
      </c>
      <c r="R691" t="str">
        <f t="shared" si="63"/>
        <v>web</v>
      </c>
      <c r="S691" s="4">
        <f t="shared" si="64"/>
        <v>41576.208333333336</v>
      </c>
      <c r="T691" s="4">
        <f t="shared" si="65"/>
        <v>41588.25</v>
      </c>
    </row>
    <row r="692" spans="1:20" x14ac:dyDescent="0.3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9">
        <f t="shared" si="6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61"/>
        <v>43</v>
      </c>
      <c r="Q692" t="str">
        <f t="shared" si="62"/>
        <v>film &amp; video</v>
      </c>
      <c r="R692" t="str">
        <f t="shared" si="63"/>
        <v>documentary</v>
      </c>
      <c r="S692" s="4">
        <f t="shared" si="64"/>
        <v>40874.25</v>
      </c>
      <c r="T692" s="4">
        <f t="shared" si="65"/>
        <v>40880.25</v>
      </c>
    </row>
    <row r="693" spans="1:20" x14ac:dyDescent="0.3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9">
        <f t="shared" si="6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61"/>
        <v>30</v>
      </c>
      <c r="Q693" t="str">
        <f t="shared" si="62"/>
        <v>film &amp; video</v>
      </c>
      <c r="R693" t="str">
        <f t="shared" si="63"/>
        <v>documentary</v>
      </c>
      <c r="S693" s="4">
        <f t="shared" si="64"/>
        <v>41185.208333333336</v>
      </c>
      <c r="T693" s="4">
        <f t="shared" si="65"/>
        <v>41202.208333333336</v>
      </c>
    </row>
    <row r="694" spans="1:20" x14ac:dyDescent="0.3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9">
        <f t="shared" si="6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61"/>
        <v>71</v>
      </c>
      <c r="Q694" t="str">
        <f t="shared" si="62"/>
        <v>music</v>
      </c>
      <c r="R694" t="str">
        <f t="shared" si="63"/>
        <v>rock</v>
      </c>
      <c r="S694" s="4">
        <f t="shared" si="64"/>
        <v>43655.208333333328</v>
      </c>
      <c r="T694" s="4">
        <f t="shared" si="65"/>
        <v>43673.208333333328</v>
      </c>
    </row>
    <row r="695" spans="1:20" ht="31" x14ac:dyDescent="0.3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9">
        <f t="shared" si="6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61"/>
        <v>66</v>
      </c>
      <c r="Q695" t="str">
        <f t="shared" si="62"/>
        <v>theater</v>
      </c>
      <c r="R695" t="str">
        <f t="shared" si="63"/>
        <v>plays</v>
      </c>
      <c r="S695" s="4">
        <f t="shared" si="64"/>
        <v>43025.208333333328</v>
      </c>
      <c r="T695" s="4">
        <f t="shared" si="65"/>
        <v>43042.208333333328</v>
      </c>
    </row>
    <row r="696" spans="1:20" x14ac:dyDescent="0.3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9">
        <f t="shared" si="6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61"/>
        <v>97</v>
      </c>
      <c r="Q696" t="str">
        <f t="shared" si="62"/>
        <v>theater</v>
      </c>
      <c r="R696" t="str">
        <f t="shared" si="63"/>
        <v>plays</v>
      </c>
      <c r="S696" s="4">
        <f t="shared" si="64"/>
        <v>43066.25</v>
      </c>
      <c r="T696" s="4">
        <f t="shared" si="65"/>
        <v>43103.25</v>
      </c>
    </row>
    <row r="697" spans="1:20" x14ac:dyDescent="0.3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9">
        <f t="shared" si="6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61"/>
        <v>63</v>
      </c>
      <c r="Q697" t="str">
        <f t="shared" si="62"/>
        <v>music</v>
      </c>
      <c r="R697" t="str">
        <f t="shared" si="63"/>
        <v>rock</v>
      </c>
      <c r="S697" s="4">
        <f t="shared" si="64"/>
        <v>42322.25</v>
      </c>
      <c r="T697" s="4">
        <f t="shared" si="65"/>
        <v>42338.25</v>
      </c>
    </row>
    <row r="698" spans="1:20" x14ac:dyDescent="0.3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9">
        <f t="shared" si="6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61"/>
        <v>109</v>
      </c>
      <c r="Q698" t="str">
        <f t="shared" si="62"/>
        <v>theater</v>
      </c>
      <c r="R698" t="str">
        <f t="shared" si="63"/>
        <v>plays</v>
      </c>
      <c r="S698" s="4">
        <f t="shared" si="64"/>
        <v>42114.208333333328</v>
      </c>
      <c r="T698" s="4">
        <f t="shared" si="65"/>
        <v>42115.208333333328</v>
      </c>
    </row>
    <row r="699" spans="1:20" ht="31" x14ac:dyDescent="0.3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9">
        <f t="shared" si="6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61"/>
        <v>27</v>
      </c>
      <c r="Q699" t="str">
        <f t="shared" si="62"/>
        <v>music</v>
      </c>
      <c r="R699" t="str">
        <f t="shared" si="63"/>
        <v>electric music</v>
      </c>
      <c r="S699" s="4">
        <f t="shared" si="64"/>
        <v>43190.208333333328</v>
      </c>
      <c r="T699" s="4">
        <f t="shared" si="65"/>
        <v>43192.208333333328</v>
      </c>
    </row>
    <row r="700" spans="1:20" x14ac:dyDescent="0.3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9">
        <f t="shared" si="6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61"/>
        <v>65</v>
      </c>
      <c r="Q700" t="str">
        <f t="shared" si="62"/>
        <v>technology</v>
      </c>
      <c r="R700" t="str">
        <f t="shared" si="63"/>
        <v>wearables</v>
      </c>
      <c r="S700" s="4">
        <f t="shared" si="64"/>
        <v>40871.25</v>
      </c>
      <c r="T700" s="4">
        <f t="shared" si="65"/>
        <v>40885.25</v>
      </c>
    </row>
    <row r="701" spans="1:20" x14ac:dyDescent="0.3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9">
        <f t="shared" si="6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61"/>
        <v>112</v>
      </c>
      <c r="Q701" t="str">
        <f t="shared" si="62"/>
        <v>film &amp; video</v>
      </c>
      <c r="R701" t="str">
        <f t="shared" si="63"/>
        <v>drama</v>
      </c>
      <c r="S701" s="4">
        <f t="shared" si="64"/>
        <v>43641.208333333328</v>
      </c>
      <c r="T701" s="4">
        <f t="shared" si="65"/>
        <v>43642.208333333328</v>
      </c>
    </row>
    <row r="702" spans="1:20" ht="31" x14ac:dyDescent="0.3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9">
        <f t="shared" si="6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4">
        <f t="shared" si="64"/>
        <v>40203.25</v>
      </c>
      <c r="T702" s="4">
        <f t="shared" si="65"/>
        <v>40218.25</v>
      </c>
    </row>
    <row r="703" spans="1:20" ht="31" x14ac:dyDescent="0.3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9">
        <f t="shared" si="6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61"/>
        <v>111</v>
      </c>
      <c r="Q703" t="str">
        <f t="shared" si="62"/>
        <v>theater</v>
      </c>
      <c r="R703" t="str">
        <f t="shared" si="63"/>
        <v>plays</v>
      </c>
      <c r="S703" s="4">
        <f t="shared" si="64"/>
        <v>40629.208333333336</v>
      </c>
      <c r="T703" s="4">
        <f t="shared" si="65"/>
        <v>40636.208333333336</v>
      </c>
    </row>
    <row r="704" spans="1:20" ht="31" x14ac:dyDescent="0.3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9">
        <f t="shared" si="6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61"/>
        <v>57</v>
      </c>
      <c r="Q704" t="str">
        <f t="shared" si="62"/>
        <v>technology</v>
      </c>
      <c r="R704" t="str">
        <f t="shared" si="63"/>
        <v>wearables</v>
      </c>
      <c r="S704" s="4">
        <f t="shared" si="64"/>
        <v>41477.208333333336</v>
      </c>
      <c r="T704" s="4">
        <f t="shared" si="65"/>
        <v>41482.208333333336</v>
      </c>
    </row>
    <row r="705" spans="1:20" x14ac:dyDescent="0.3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9">
        <f t="shared" si="6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61"/>
        <v>97</v>
      </c>
      <c r="Q705" t="str">
        <f t="shared" si="62"/>
        <v>publishing</v>
      </c>
      <c r="R705" t="str">
        <f t="shared" si="63"/>
        <v>translations</v>
      </c>
      <c r="S705" s="4">
        <f t="shared" si="64"/>
        <v>41020.208333333336</v>
      </c>
      <c r="T705" s="4">
        <f t="shared" si="65"/>
        <v>41037.208333333336</v>
      </c>
    </row>
    <row r="706" spans="1:20" ht="31" x14ac:dyDescent="0.3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9">
        <f t="shared" ref="F706:F769" si="66">(E706/D706)*100</f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ref="P706:P769" si="67">ROUND(IFERROR(E706/H706,0),0)</f>
        <v>92</v>
      </c>
      <c r="Q706" t="str">
        <f t="shared" ref="Q706:Q769" si="68">_xlfn.TEXTBEFORE(O706,"/")</f>
        <v>film &amp; video</v>
      </c>
      <c r="R706" t="str">
        <f t="shared" ref="R706:R769" si="69">_xlfn.TEXTAFTER(O706,"/")</f>
        <v>animation</v>
      </c>
      <c r="S706" s="4">
        <f t="shared" si="64"/>
        <v>42555.208333333328</v>
      </c>
      <c r="T706" s="4">
        <f t="shared" si="65"/>
        <v>42570.208333333328</v>
      </c>
    </row>
    <row r="707" spans="1:20" x14ac:dyDescent="0.3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9">
        <f t="shared" si="66"/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si="67"/>
        <v>83</v>
      </c>
      <c r="Q707" t="str">
        <f t="shared" si="68"/>
        <v>publishing</v>
      </c>
      <c r="R707" t="str">
        <f t="shared" si="69"/>
        <v>nonfiction</v>
      </c>
      <c r="S707" s="4">
        <f t="shared" ref="S707:S770" si="70">(((K707/60)/60)/24)+DATE(1970,1,1)</f>
        <v>41619.25</v>
      </c>
      <c r="T707" s="4">
        <f t="shared" ref="T707:T770" si="71">(((L707/60)/60)/24)+DATE(1970,1,1)</f>
        <v>41623.25</v>
      </c>
    </row>
    <row r="708" spans="1:20" ht="31" x14ac:dyDescent="0.3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9">
        <f t="shared" si="66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si="67"/>
        <v>103</v>
      </c>
      <c r="Q708" t="str">
        <f t="shared" si="68"/>
        <v>technology</v>
      </c>
      <c r="R708" t="str">
        <f t="shared" si="69"/>
        <v>web</v>
      </c>
      <c r="S708" s="4">
        <f t="shared" si="70"/>
        <v>43471.25</v>
      </c>
      <c r="T708" s="4">
        <f t="shared" si="71"/>
        <v>43479.25</v>
      </c>
    </row>
    <row r="709" spans="1:20" ht="31" x14ac:dyDescent="0.3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9">
        <f t="shared" si="66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67"/>
        <v>69</v>
      </c>
      <c r="Q709" t="str">
        <f t="shared" si="68"/>
        <v>film &amp; video</v>
      </c>
      <c r="R709" t="str">
        <f t="shared" si="69"/>
        <v>drama</v>
      </c>
      <c r="S709" s="4">
        <f t="shared" si="70"/>
        <v>43442.25</v>
      </c>
      <c r="T709" s="4">
        <f t="shared" si="71"/>
        <v>43478.25</v>
      </c>
    </row>
    <row r="710" spans="1:20" x14ac:dyDescent="0.3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9">
        <f t="shared" si="66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67"/>
        <v>88</v>
      </c>
      <c r="Q710" t="str">
        <f t="shared" si="68"/>
        <v>theater</v>
      </c>
      <c r="R710" t="str">
        <f t="shared" si="69"/>
        <v>plays</v>
      </c>
      <c r="S710" s="4">
        <f t="shared" si="70"/>
        <v>42877.208333333328</v>
      </c>
      <c r="T710" s="4">
        <f t="shared" si="71"/>
        <v>42887.208333333328</v>
      </c>
    </row>
    <row r="711" spans="1:20" x14ac:dyDescent="0.3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9">
        <f t="shared" si="66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67"/>
        <v>75</v>
      </c>
      <c r="Q711" t="str">
        <f t="shared" si="68"/>
        <v>theater</v>
      </c>
      <c r="R711" t="str">
        <f t="shared" si="69"/>
        <v>plays</v>
      </c>
      <c r="S711" s="4">
        <f t="shared" si="70"/>
        <v>41018.208333333336</v>
      </c>
      <c r="T711" s="4">
        <f t="shared" si="71"/>
        <v>41025.208333333336</v>
      </c>
    </row>
    <row r="712" spans="1:20" ht="31" x14ac:dyDescent="0.3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9">
        <f t="shared" si="66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67"/>
        <v>51</v>
      </c>
      <c r="Q712" t="str">
        <f t="shared" si="68"/>
        <v>theater</v>
      </c>
      <c r="R712" t="str">
        <f t="shared" si="69"/>
        <v>plays</v>
      </c>
      <c r="S712" s="4">
        <f t="shared" si="70"/>
        <v>43295.208333333328</v>
      </c>
      <c r="T712" s="4">
        <f t="shared" si="71"/>
        <v>43302.208333333328</v>
      </c>
    </row>
    <row r="713" spans="1:20" ht="31" x14ac:dyDescent="0.3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9">
        <f t="shared" si="66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4">
        <f t="shared" si="70"/>
        <v>42393.25</v>
      </c>
      <c r="T713" s="4">
        <f t="shared" si="71"/>
        <v>42395.25</v>
      </c>
    </row>
    <row r="714" spans="1:20" ht="31" x14ac:dyDescent="0.3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9">
        <f t="shared" si="66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67"/>
        <v>73</v>
      </c>
      <c r="Q714" t="str">
        <f t="shared" si="68"/>
        <v>theater</v>
      </c>
      <c r="R714" t="str">
        <f t="shared" si="69"/>
        <v>plays</v>
      </c>
      <c r="S714" s="4">
        <f t="shared" si="70"/>
        <v>42559.208333333328</v>
      </c>
      <c r="T714" s="4">
        <f t="shared" si="71"/>
        <v>42600.208333333328</v>
      </c>
    </row>
    <row r="715" spans="1:20" x14ac:dyDescent="0.3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9">
        <f t="shared" si="66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67"/>
        <v>108</v>
      </c>
      <c r="Q715" t="str">
        <f t="shared" si="68"/>
        <v>publishing</v>
      </c>
      <c r="R715" t="str">
        <f t="shared" si="69"/>
        <v>radio &amp; podcasts</v>
      </c>
      <c r="S715" s="4">
        <f t="shared" si="70"/>
        <v>42604.208333333328</v>
      </c>
      <c r="T715" s="4">
        <f t="shared" si="71"/>
        <v>42616.208333333328</v>
      </c>
    </row>
    <row r="716" spans="1:20" x14ac:dyDescent="0.3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9">
        <f t="shared" si="66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67"/>
        <v>102</v>
      </c>
      <c r="Q716" t="str">
        <f t="shared" si="68"/>
        <v>music</v>
      </c>
      <c r="R716" t="str">
        <f t="shared" si="69"/>
        <v>rock</v>
      </c>
      <c r="S716" s="4">
        <f t="shared" si="70"/>
        <v>41870.208333333336</v>
      </c>
      <c r="T716" s="4">
        <f t="shared" si="71"/>
        <v>41871.208333333336</v>
      </c>
    </row>
    <row r="717" spans="1:20" x14ac:dyDescent="0.3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9">
        <f t="shared" si="66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67"/>
        <v>44</v>
      </c>
      <c r="Q717" t="str">
        <f t="shared" si="68"/>
        <v>games</v>
      </c>
      <c r="R717" t="str">
        <f t="shared" si="69"/>
        <v>mobile games</v>
      </c>
      <c r="S717" s="4">
        <f t="shared" si="70"/>
        <v>40397.208333333336</v>
      </c>
      <c r="T717" s="4">
        <f t="shared" si="71"/>
        <v>40402.208333333336</v>
      </c>
    </row>
    <row r="718" spans="1:20" x14ac:dyDescent="0.3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9">
        <f t="shared" si="66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67"/>
        <v>66</v>
      </c>
      <c r="Q718" t="str">
        <f t="shared" si="68"/>
        <v>theater</v>
      </c>
      <c r="R718" t="str">
        <f t="shared" si="69"/>
        <v>plays</v>
      </c>
      <c r="S718" s="4">
        <f t="shared" si="70"/>
        <v>41465.208333333336</v>
      </c>
      <c r="T718" s="4">
        <f t="shared" si="71"/>
        <v>41493.208333333336</v>
      </c>
    </row>
    <row r="719" spans="1:20" ht="31" x14ac:dyDescent="0.3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9">
        <f t="shared" si="66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67"/>
        <v>25</v>
      </c>
      <c r="Q719" t="str">
        <f t="shared" si="68"/>
        <v>film &amp; video</v>
      </c>
      <c r="R719" t="str">
        <f t="shared" si="69"/>
        <v>documentary</v>
      </c>
      <c r="S719" s="4">
        <f t="shared" si="70"/>
        <v>40777.208333333336</v>
      </c>
      <c r="T719" s="4">
        <f t="shared" si="71"/>
        <v>40798.208333333336</v>
      </c>
    </row>
    <row r="720" spans="1:20" x14ac:dyDescent="0.3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9">
        <f t="shared" si="66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67"/>
        <v>28</v>
      </c>
      <c r="Q720" t="str">
        <f t="shared" si="68"/>
        <v>technology</v>
      </c>
      <c r="R720" t="str">
        <f t="shared" si="69"/>
        <v>wearables</v>
      </c>
      <c r="S720" s="4">
        <f t="shared" si="70"/>
        <v>41442.208333333336</v>
      </c>
      <c r="T720" s="4">
        <f t="shared" si="71"/>
        <v>41468.208333333336</v>
      </c>
    </row>
    <row r="721" spans="1:20" x14ac:dyDescent="0.3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9">
        <f t="shared" si="66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67"/>
        <v>86</v>
      </c>
      <c r="Q721" t="str">
        <f t="shared" si="68"/>
        <v>publishing</v>
      </c>
      <c r="R721" t="str">
        <f t="shared" si="69"/>
        <v>fiction</v>
      </c>
      <c r="S721" s="4">
        <f t="shared" si="70"/>
        <v>41058.208333333336</v>
      </c>
      <c r="T721" s="4">
        <f t="shared" si="71"/>
        <v>41069.208333333336</v>
      </c>
    </row>
    <row r="722" spans="1:20" ht="31" x14ac:dyDescent="0.3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9">
        <f t="shared" si="66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67"/>
        <v>85</v>
      </c>
      <c r="Q722" t="str">
        <f t="shared" si="68"/>
        <v>theater</v>
      </c>
      <c r="R722" t="str">
        <f t="shared" si="69"/>
        <v>plays</v>
      </c>
      <c r="S722" s="4">
        <f t="shared" si="70"/>
        <v>43152.25</v>
      </c>
      <c r="T722" s="4">
        <f t="shared" si="71"/>
        <v>43166.25</v>
      </c>
    </row>
    <row r="723" spans="1:20" x14ac:dyDescent="0.3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9">
        <f t="shared" si="66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67"/>
        <v>90</v>
      </c>
      <c r="Q723" t="str">
        <f t="shared" si="68"/>
        <v>music</v>
      </c>
      <c r="R723" t="str">
        <f t="shared" si="69"/>
        <v>rock</v>
      </c>
      <c r="S723" s="4">
        <f t="shared" si="70"/>
        <v>43194.208333333328</v>
      </c>
      <c r="T723" s="4">
        <f t="shared" si="71"/>
        <v>43200.208333333328</v>
      </c>
    </row>
    <row r="724" spans="1:20" x14ac:dyDescent="0.3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9">
        <f t="shared" si="66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67"/>
        <v>25</v>
      </c>
      <c r="Q724" t="str">
        <f t="shared" si="68"/>
        <v>film &amp; video</v>
      </c>
      <c r="R724" t="str">
        <f t="shared" si="69"/>
        <v>documentary</v>
      </c>
      <c r="S724" s="4">
        <f t="shared" si="70"/>
        <v>43045.25</v>
      </c>
      <c r="T724" s="4">
        <f t="shared" si="71"/>
        <v>43072.25</v>
      </c>
    </row>
    <row r="725" spans="1:20" x14ac:dyDescent="0.3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9">
        <f t="shared" si="66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67"/>
        <v>92</v>
      </c>
      <c r="Q725" t="str">
        <f t="shared" si="68"/>
        <v>theater</v>
      </c>
      <c r="R725" t="str">
        <f t="shared" si="69"/>
        <v>plays</v>
      </c>
      <c r="S725" s="4">
        <f t="shared" si="70"/>
        <v>42431.25</v>
      </c>
      <c r="T725" s="4">
        <f t="shared" si="71"/>
        <v>42452.208333333328</v>
      </c>
    </row>
    <row r="726" spans="1:20" ht="31" x14ac:dyDescent="0.3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9">
        <f t="shared" si="66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67"/>
        <v>93</v>
      </c>
      <c r="Q726" t="str">
        <f t="shared" si="68"/>
        <v>theater</v>
      </c>
      <c r="R726" t="str">
        <f t="shared" si="69"/>
        <v>plays</v>
      </c>
      <c r="S726" s="4">
        <f t="shared" si="70"/>
        <v>41934.208333333336</v>
      </c>
      <c r="T726" s="4">
        <f t="shared" si="71"/>
        <v>41936.208333333336</v>
      </c>
    </row>
    <row r="727" spans="1:20" x14ac:dyDescent="0.3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9">
        <f t="shared" si="66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67"/>
        <v>61</v>
      </c>
      <c r="Q727" t="str">
        <f t="shared" si="68"/>
        <v>games</v>
      </c>
      <c r="R727" t="str">
        <f t="shared" si="69"/>
        <v>mobile games</v>
      </c>
      <c r="S727" s="4">
        <f t="shared" si="70"/>
        <v>41958.25</v>
      </c>
      <c r="T727" s="4">
        <f t="shared" si="71"/>
        <v>41960.25</v>
      </c>
    </row>
    <row r="728" spans="1:20" x14ac:dyDescent="0.3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9">
        <f t="shared" si="66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67"/>
        <v>92</v>
      </c>
      <c r="Q728" t="str">
        <f t="shared" si="68"/>
        <v>theater</v>
      </c>
      <c r="R728" t="str">
        <f t="shared" si="69"/>
        <v>plays</v>
      </c>
      <c r="S728" s="4">
        <f t="shared" si="70"/>
        <v>40476.208333333336</v>
      </c>
      <c r="T728" s="4">
        <f t="shared" si="71"/>
        <v>40482.208333333336</v>
      </c>
    </row>
    <row r="729" spans="1:20" x14ac:dyDescent="0.3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9">
        <f t="shared" si="66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67"/>
        <v>81</v>
      </c>
      <c r="Q729" t="str">
        <f t="shared" si="68"/>
        <v>technology</v>
      </c>
      <c r="R729" t="str">
        <f t="shared" si="69"/>
        <v>web</v>
      </c>
      <c r="S729" s="4">
        <f t="shared" si="70"/>
        <v>43485.25</v>
      </c>
      <c r="T729" s="4">
        <f t="shared" si="71"/>
        <v>43543.208333333328</v>
      </c>
    </row>
    <row r="730" spans="1:20" ht="31" x14ac:dyDescent="0.3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9">
        <f t="shared" si="66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67"/>
        <v>74</v>
      </c>
      <c r="Q730" t="str">
        <f t="shared" si="68"/>
        <v>theater</v>
      </c>
      <c r="R730" t="str">
        <f t="shared" si="69"/>
        <v>plays</v>
      </c>
      <c r="S730" s="4">
        <f t="shared" si="70"/>
        <v>42515.208333333328</v>
      </c>
      <c r="T730" s="4">
        <f t="shared" si="71"/>
        <v>42526.208333333328</v>
      </c>
    </row>
    <row r="731" spans="1:20" ht="31" x14ac:dyDescent="0.3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9">
        <f t="shared" si="66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67"/>
        <v>85</v>
      </c>
      <c r="Q731" t="str">
        <f t="shared" si="68"/>
        <v>film &amp; video</v>
      </c>
      <c r="R731" t="str">
        <f t="shared" si="69"/>
        <v>drama</v>
      </c>
      <c r="S731" s="4">
        <f t="shared" si="70"/>
        <v>41309.25</v>
      </c>
      <c r="T731" s="4">
        <f t="shared" si="71"/>
        <v>41311.25</v>
      </c>
    </row>
    <row r="732" spans="1:20" x14ac:dyDescent="0.3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9">
        <f t="shared" si="66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67"/>
        <v>111</v>
      </c>
      <c r="Q732" t="str">
        <f t="shared" si="68"/>
        <v>technology</v>
      </c>
      <c r="R732" t="str">
        <f t="shared" si="69"/>
        <v>wearables</v>
      </c>
      <c r="S732" s="4">
        <f t="shared" si="70"/>
        <v>42147.208333333328</v>
      </c>
      <c r="T732" s="4">
        <f t="shared" si="71"/>
        <v>42153.208333333328</v>
      </c>
    </row>
    <row r="733" spans="1:20" x14ac:dyDescent="0.3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9">
        <f t="shared" si="66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67"/>
        <v>33</v>
      </c>
      <c r="Q733" t="str">
        <f t="shared" si="68"/>
        <v>technology</v>
      </c>
      <c r="R733" t="str">
        <f t="shared" si="69"/>
        <v>web</v>
      </c>
      <c r="S733" s="4">
        <f t="shared" si="70"/>
        <v>42939.208333333328</v>
      </c>
      <c r="T733" s="4">
        <f t="shared" si="71"/>
        <v>42940.208333333328</v>
      </c>
    </row>
    <row r="734" spans="1:20" x14ac:dyDescent="0.3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9">
        <f t="shared" si="66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67"/>
        <v>96</v>
      </c>
      <c r="Q734" t="str">
        <f t="shared" si="68"/>
        <v>music</v>
      </c>
      <c r="R734" t="str">
        <f t="shared" si="69"/>
        <v>rock</v>
      </c>
      <c r="S734" s="4">
        <f t="shared" si="70"/>
        <v>42816.208333333328</v>
      </c>
      <c r="T734" s="4">
        <f t="shared" si="71"/>
        <v>42839.208333333328</v>
      </c>
    </row>
    <row r="735" spans="1:20" x14ac:dyDescent="0.3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9">
        <f t="shared" si="66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67"/>
        <v>85</v>
      </c>
      <c r="Q735" t="str">
        <f t="shared" si="68"/>
        <v>music</v>
      </c>
      <c r="R735" t="str">
        <f t="shared" si="69"/>
        <v>metal</v>
      </c>
      <c r="S735" s="4">
        <f t="shared" si="70"/>
        <v>41844.208333333336</v>
      </c>
      <c r="T735" s="4">
        <f t="shared" si="71"/>
        <v>41857.208333333336</v>
      </c>
    </row>
    <row r="736" spans="1:20" x14ac:dyDescent="0.3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9">
        <f t="shared" si="66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67"/>
        <v>25</v>
      </c>
      <c r="Q736" t="str">
        <f t="shared" si="68"/>
        <v>theater</v>
      </c>
      <c r="R736" t="str">
        <f t="shared" si="69"/>
        <v>plays</v>
      </c>
      <c r="S736" s="4">
        <f t="shared" si="70"/>
        <v>42763.25</v>
      </c>
      <c r="T736" s="4">
        <f t="shared" si="71"/>
        <v>42775.25</v>
      </c>
    </row>
    <row r="737" spans="1:20" ht="31" x14ac:dyDescent="0.3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9">
        <f t="shared" si="66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67"/>
        <v>66</v>
      </c>
      <c r="Q737" t="str">
        <f t="shared" si="68"/>
        <v>photography</v>
      </c>
      <c r="R737" t="str">
        <f t="shared" si="69"/>
        <v>photography books</v>
      </c>
      <c r="S737" s="4">
        <f t="shared" si="70"/>
        <v>42459.208333333328</v>
      </c>
      <c r="T737" s="4">
        <f t="shared" si="71"/>
        <v>42466.208333333328</v>
      </c>
    </row>
    <row r="738" spans="1:20" x14ac:dyDescent="0.3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9">
        <f t="shared" si="66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67"/>
        <v>87</v>
      </c>
      <c r="Q738" t="str">
        <f t="shared" si="68"/>
        <v>publishing</v>
      </c>
      <c r="R738" t="str">
        <f t="shared" si="69"/>
        <v>nonfiction</v>
      </c>
      <c r="S738" s="4">
        <f t="shared" si="70"/>
        <v>42055.25</v>
      </c>
      <c r="T738" s="4">
        <f t="shared" si="71"/>
        <v>42059.25</v>
      </c>
    </row>
    <row r="739" spans="1:20" ht="31" x14ac:dyDescent="0.3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9">
        <f t="shared" si="66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67"/>
        <v>28</v>
      </c>
      <c r="Q739" t="str">
        <f t="shared" si="68"/>
        <v>music</v>
      </c>
      <c r="R739" t="str">
        <f t="shared" si="69"/>
        <v>indie rock</v>
      </c>
      <c r="S739" s="4">
        <f t="shared" si="70"/>
        <v>42685.25</v>
      </c>
      <c r="T739" s="4">
        <f t="shared" si="71"/>
        <v>42697.25</v>
      </c>
    </row>
    <row r="740" spans="1:20" x14ac:dyDescent="0.3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9">
        <f t="shared" si="66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67"/>
        <v>104</v>
      </c>
      <c r="Q740" t="str">
        <f t="shared" si="68"/>
        <v>theater</v>
      </c>
      <c r="R740" t="str">
        <f t="shared" si="69"/>
        <v>plays</v>
      </c>
      <c r="S740" s="4">
        <f t="shared" si="70"/>
        <v>41959.25</v>
      </c>
      <c r="T740" s="4">
        <f t="shared" si="71"/>
        <v>41981.25</v>
      </c>
    </row>
    <row r="741" spans="1:20" x14ac:dyDescent="0.3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9">
        <f t="shared" si="66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67"/>
        <v>32</v>
      </c>
      <c r="Q741" t="str">
        <f t="shared" si="68"/>
        <v>music</v>
      </c>
      <c r="R741" t="str">
        <f t="shared" si="69"/>
        <v>indie rock</v>
      </c>
      <c r="S741" s="4">
        <f t="shared" si="70"/>
        <v>41089.208333333336</v>
      </c>
      <c r="T741" s="4">
        <f t="shared" si="71"/>
        <v>41090.208333333336</v>
      </c>
    </row>
    <row r="742" spans="1:20" x14ac:dyDescent="0.3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9">
        <f t="shared" si="66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67"/>
        <v>100</v>
      </c>
      <c r="Q742" t="str">
        <f t="shared" si="68"/>
        <v>theater</v>
      </c>
      <c r="R742" t="str">
        <f t="shared" si="69"/>
        <v>plays</v>
      </c>
      <c r="S742" s="4">
        <f t="shared" si="70"/>
        <v>42769.25</v>
      </c>
      <c r="T742" s="4">
        <f t="shared" si="71"/>
        <v>42772.25</v>
      </c>
    </row>
    <row r="743" spans="1:20" x14ac:dyDescent="0.3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9">
        <f t="shared" si="66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67"/>
        <v>109</v>
      </c>
      <c r="Q743" t="str">
        <f t="shared" si="68"/>
        <v>theater</v>
      </c>
      <c r="R743" t="str">
        <f t="shared" si="69"/>
        <v>plays</v>
      </c>
      <c r="S743" s="4">
        <f t="shared" si="70"/>
        <v>40321.208333333336</v>
      </c>
      <c r="T743" s="4">
        <f t="shared" si="71"/>
        <v>40322.208333333336</v>
      </c>
    </row>
    <row r="744" spans="1:20" x14ac:dyDescent="0.3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9">
        <f t="shared" si="66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67"/>
        <v>111</v>
      </c>
      <c r="Q744" t="str">
        <f t="shared" si="68"/>
        <v>music</v>
      </c>
      <c r="R744" t="str">
        <f t="shared" si="69"/>
        <v>electric music</v>
      </c>
      <c r="S744" s="4">
        <f t="shared" si="70"/>
        <v>40197.25</v>
      </c>
      <c r="T744" s="4">
        <f t="shared" si="71"/>
        <v>40239.25</v>
      </c>
    </row>
    <row r="745" spans="1:20" ht="31" x14ac:dyDescent="0.3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9">
        <f t="shared" si="66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67"/>
        <v>30</v>
      </c>
      <c r="Q745" t="str">
        <f t="shared" si="68"/>
        <v>theater</v>
      </c>
      <c r="R745" t="str">
        <f t="shared" si="69"/>
        <v>plays</v>
      </c>
      <c r="S745" s="4">
        <f t="shared" si="70"/>
        <v>42298.208333333328</v>
      </c>
      <c r="T745" s="4">
        <f t="shared" si="71"/>
        <v>42304.208333333328</v>
      </c>
    </row>
    <row r="746" spans="1:20" x14ac:dyDescent="0.3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9">
        <f t="shared" si="66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67"/>
        <v>102</v>
      </c>
      <c r="Q746" t="str">
        <f t="shared" si="68"/>
        <v>theater</v>
      </c>
      <c r="R746" t="str">
        <f t="shared" si="69"/>
        <v>plays</v>
      </c>
      <c r="S746" s="4">
        <f t="shared" si="70"/>
        <v>43322.208333333328</v>
      </c>
      <c r="T746" s="4">
        <f t="shared" si="71"/>
        <v>43324.208333333328</v>
      </c>
    </row>
    <row r="747" spans="1:20" ht="31" x14ac:dyDescent="0.3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9">
        <f t="shared" si="66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67"/>
        <v>62</v>
      </c>
      <c r="Q747" t="str">
        <f t="shared" si="68"/>
        <v>technology</v>
      </c>
      <c r="R747" t="str">
        <f t="shared" si="69"/>
        <v>wearables</v>
      </c>
      <c r="S747" s="4">
        <f t="shared" si="70"/>
        <v>40328.208333333336</v>
      </c>
      <c r="T747" s="4">
        <f t="shared" si="71"/>
        <v>40355.208333333336</v>
      </c>
    </row>
    <row r="748" spans="1:20" x14ac:dyDescent="0.3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9">
        <f t="shared" si="66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4">
        <f t="shared" si="70"/>
        <v>40825.208333333336</v>
      </c>
      <c r="T748" s="4">
        <f t="shared" si="71"/>
        <v>40830.208333333336</v>
      </c>
    </row>
    <row r="749" spans="1:20" x14ac:dyDescent="0.3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9">
        <f t="shared" si="66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67"/>
        <v>40</v>
      </c>
      <c r="Q749" t="str">
        <f t="shared" si="68"/>
        <v>theater</v>
      </c>
      <c r="R749" t="str">
        <f t="shared" si="69"/>
        <v>plays</v>
      </c>
      <c r="S749" s="4">
        <f t="shared" si="70"/>
        <v>40423.208333333336</v>
      </c>
      <c r="T749" s="4">
        <f t="shared" si="71"/>
        <v>40434.208333333336</v>
      </c>
    </row>
    <row r="750" spans="1:20" x14ac:dyDescent="0.3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9">
        <f t="shared" si="66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67"/>
        <v>111</v>
      </c>
      <c r="Q750" t="str">
        <f t="shared" si="68"/>
        <v>film &amp; video</v>
      </c>
      <c r="R750" t="str">
        <f t="shared" si="69"/>
        <v>animation</v>
      </c>
      <c r="S750" s="4">
        <f t="shared" si="70"/>
        <v>40238.25</v>
      </c>
      <c r="T750" s="4">
        <f t="shared" si="71"/>
        <v>40263.208333333336</v>
      </c>
    </row>
    <row r="751" spans="1:20" x14ac:dyDescent="0.3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9">
        <f t="shared" si="66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67"/>
        <v>37</v>
      </c>
      <c r="Q751" t="str">
        <f t="shared" si="68"/>
        <v>technology</v>
      </c>
      <c r="R751" t="str">
        <f t="shared" si="69"/>
        <v>wearables</v>
      </c>
      <c r="S751" s="4">
        <f t="shared" si="70"/>
        <v>41920.208333333336</v>
      </c>
      <c r="T751" s="4">
        <f t="shared" si="71"/>
        <v>41932.208333333336</v>
      </c>
    </row>
    <row r="752" spans="1:20" x14ac:dyDescent="0.3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9">
        <f t="shared" si="66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4">
        <f t="shared" si="70"/>
        <v>40360.208333333336</v>
      </c>
      <c r="T752" s="4">
        <f t="shared" si="71"/>
        <v>40385.208333333336</v>
      </c>
    </row>
    <row r="753" spans="1:20" x14ac:dyDescent="0.3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9">
        <f t="shared" si="66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67"/>
        <v>31</v>
      </c>
      <c r="Q753" t="str">
        <f t="shared" si="68"/>
        <v>publishing</v>
      </c>
      <c r="R753" t="str">
        <f t="shared" si="69"/>
        <v>nonfiction</v>
      </c>
      <c r="S753" s="4">
        <f t="shared" si="70"/>
        <v>42446.208333333328</v>
      </c>
      <c r="T753" s="4">
        <f t="shared" si="71"/>
        <v>42461.208333333328</v>
      </c>
    </row>
    <row r="754" spans="1:20" x14ac:dyDescent="0.3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9">
        <f t="shared" si="66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67"/>
        <v>47</v>
      </c>
      <c r="Q754" t="str">
        <f t="shared" si="68"/>
        <v>theater</v>
      </c>
      <c r="R754" t="str">
        <f t="shared" si="69"/>
        <v>plays</v>
      </c>
      <c r="S754" s="4">
        <f t="shared" si="70"/>
        <v>40395.208333333336</v>
      </c>
      <c r="T754" s="4">
        <f t="shared" si="71"/>
        <v>40413.208333333336</v>
      </c>
    </row>
    <row r="755" spans="1:20" x14ac:dyDescent="0.3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9">
        <f t="shared" si="66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67"/>
        <v>88</v>
      </c>
      <c r="Q755" t="str">
        <f t="shared" si="68"/>
        <v>photography</v>
      </c>
      <c r="R755" t="str">
        <f t="shared" si="69"/>
        <v>photography books</v>
      </c>
      <c r="S755" s="4">
        <f t="shared" si="70"/>
        <v>40321.208333333336</v>
      </c>
      <c r="T755" s="4">
        <f t="shared" si="71"/>
        <v>40336.208333333336</v>
      </c>
    </row>
    <row r="756" spans="1:20" x14ac:dyDescent="0.3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9">
        <f t="shared" si="66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67"/>
        <v>37</v>
      </c>
      <c r="Q756" t="str">
        <f t="shared" si="68"/>
        <v>theater</v>
      </c>
      <c r="R756" t="str">
        <f t="shared" si="69"/>
        <v>plays</v>
      </c>
      <c r="S756" s="4">
        <f t="shared" si="70"/>
        <v>41210.208333333336</v>
      </c>
      <c r="T756" s="4">
        <f t="shared" si="71"/>
        <v>41263.25</v>
      </c>
    </row>
    <row r="757" spans="1:20" x14ac:dyDescent="0.3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9">
        <f t="shared" si="66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67"/>
        <v>26</v>
      </c>
      <c r="Q757" t="str">
        <f t="shared" si="68"/>
        <v>theater</v>
      </c>
      <c r="R757" t="str">
        <f t="shared" si="69"/>
        <v>plays</v>
      </c>
      <c r="S757" s="4">
        <f t="shared" si="70"/>
        <v>43096.25</v>
      </c>
      <c r="T757" s="4">
        <f t="shared" si="71"/>
        <v>43108.25</v>
      </c>
    </row>
    <row r="758" spans="1:20" x14ac:dyDescent="0.3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9">
        <f t="shared" si="66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67"/>
        <v>68</v>
      </c>
      <c r="Q758" t="str">
        <f t="shared" si="68"/>
        <v>theater</v>
      </c>
      <c r="R758" t="str">
        <f t="shared" si="69"/>
        <v>plays</v>
      </c>
      <c r="S758" s="4">
        <f t="shared" si="70"/>
        <v>42024.25</v>
      </c>
      <c r="T758" s="4">
        <f t="shared" si="71"/>
        <v>42030.25</v>
      </c>
    </row>
    <row r="759" spans="1:20" x14ac:dyDescent="0.3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9">
        <f t="shared" si="66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67"/>
        <v>50</v>
      </c>
      <c r="Q759" t="str">
        <f t="shared" si="68"/>
        <v>film &amp; video</v>
      </c>
      <c r="R759" t="str">
        <f t="shared" si="69"/>
        <v>drama</v>
      </c>
      <c r="S759" s="4">
        <f t="shared" si="70"/>
        <v>40675.208333333336</v>
      </c>
      <c r="T759" s="4">
        <f t="shared" si="71"/>
        <v>40679.208333333336</v>
      </c>
    </row>
    <row r="760" spans="1:20" x14ac:dyDescent="0.3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9">
        <f t="shared" si="66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67"/>
        <v>110</v>
      </c>
      <c r="Q760" t="str">
        <f t="shared" si="68"/>
        <v>music</v>
      </c>
      <c r="R760" t="str">
        <f t="shared" si="69"/>
        <v>rock</v>
      </c>
      <c r="S760" s="4">
        <f t="shared" si="70"/>
        <v>41936.208333333336</v>
      </c>
      <c r="T760" s="4">
        <f t="shared" si="71"/>
        <v>41945.208333333336</v>
      </c>
    </row>
    <row r="761" spans="1:20" ht="31" x14ac:dyDescent="0.3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9">
        <f t="shared" si="66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67"/>
        <v>90</v>
      </c>
      <c r="Q761" t="str">
        <f t="shared" si="68"/>
        <v>music</v>
      </c>
      <c r="R761" t="str">
        <f t="shared" si="69"/>
        <v>electric music</v>
      </c>
      <c r="S761" s="4">
        <f t="shared" si="70"/>
        <v>43136.25</v>
      </c>
      <c r="T761" s="4">
        <f t="shared" si="71"/>
        <v>43166.25</v>
      </c>
    </row>
    <row r="762" spans="1:20" x14ac:dyDescent="0.3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9">
        <f t="shared" si="66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67"/>
        <v>79</v>
      </c>
      <c r="Q762" t="str">
        <f t="shared" si="68"/>
        <v>games</v>
      </c>
      <c r="R762" t="str">
        <f t="shared" si="69"/>
        <v>video games</v>
      </c>
      <c r="S762" s="4">
        <f t="shared" si="70"/>
        <v>43678.208333333328</v>
      </c>
      <c r="T762" s="4">
        <f t="shared" si="71"/>
        <v>43707.208333333328</v>
      </c>
    </row>
    <row r="763" spans="1:20" x14ac:dyDescent="0.3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9">
        <f t="shared" si="66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67"/>
        <v>87</v>
      </c>
      <c r="Q763" t="str">
        <f t="shared" si="68"/>
        <v>music</v>
      </c>
      <c r="R763" t="str">
        <f t="shared" si="69"/>
        <v>rock</v>
      </c>
      <c r="S763" s="4">
        <f t="shared" si="70"/>
        <v>42938.208333333328</v>
      </c>
      <c r="T763" s="4">
        <f t="shared" si="71"/>
        <v>42943.208333333328</v>
      </c>
    </row>
    <row r="764" spans="1:20" x14ac:dyDescent="0.3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9">
        <f t="shared" si="66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67"/>
        <v>62</v>
      </c>
      <c r="Q764" t="str">
        <f t="shared" si="68"/>
        <v>music</v>
      </c>
      <c r="R764" t="str">
        <f t="shared" si="69"/>
        <v>jazz</v>
      </c>
      <c r="S764" s="4">
        <f t="shared" si="70"/>
        <v>41241.25</v>
      </c>
      <c r="T764" s="4">
        <f t="shared" si="71"/>
        <v>41252.25</v>
      </c>
    </row>
    <row r="765" spans="1:20" x14ac:dyDescent="0.3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9">
        <f t="shared" si="66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67"/>
        <v>27</v>
      </c>
      <c r="Q765" t="str">
        <f t="shared" si="68"/>
        <v>theater</v>
      </c>
      <c r="R765" t="str">
        <f t="shared" si="69"/>
        <v>plays</v>
      </c>
      <c r="S765" s="4">
        <f t="shared" si="70"/>
        <v>41037.208333333336</v>
      </c>
      <c r="T765" s="4">
        <f t="shared" si="71"/>
        <v>41072.208333333336</v>
      </c>
    </row>
    <row r="766" spans="1:20" ht="31" x14ac:dyDescent="0.3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9">
        <f t="shared" si="66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67"/>
        <v>54</v>
      </c>
      <c r="Q766" t="str">
        <f t="shared" si="68"/>
        <v>music</v>
      </c>
      <c r="R766" t="str">
        <f t="shared" si="69"/>
        <v>rock</v>
      </c>
      <c r="S766" s="4">
        <f t="shared" si="70"/>
        <v>40676.208333333336</v>
      </c>
      <c r="T766" s="4">
        <f t="shared" si="71"/>
        <v>40684.208333333336</v>
      </c>
    </row>
    <row r="767" spans="1:20" x14ac:dyDescent="0.3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9">
        <f t="shared" si="66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67"/>
        <v>41</v>
      </c>
      <c r="Q767" t="str">
        <f t="shared" si="68"/>
        <v>music</v>
      </c>
      <c r="R767" t="str">
        <f t="shared" si="69"/>
        <v>indie rock</v>
      </c>
      <c r="S767" s="4">
        <f t="shared" si="70"/>
        <v>42840.208333333328</v>
      </c>
      <c r="T767" s="4">
        <f t="shared" si="71"/>
        <v>42865.208333333328</v>
      </c>
    </row>
    <row r="768" spans="1:20" ht="31" x14ac:dyDescent="0.3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9">
        <f t="shared" si="66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67"/>
        <v>55</v>
      </c>
      <c r="Q768" t="str">
        <f t="shared" si="68"/>
        <v>film &amp; video</v>
      </c>
      <c r="R768" t="str">
        <f t="shared" si="69"/>
        <v>science fiction</v>
      </c>
      <c r="S768" s="4">
        <f t="shared" si="70"/>
        <v>43362.208333333328</v>
      </c>
      <c r="T768" s="4">
        <f t="shared" si="71"/>
        <v>43363.208333333328</v>
      </c>
    </row>
    <row r="769" spans="1:20" x14ac:dyDescent="0.3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9">
        <f t="shared" si="66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67"/>
        <v>108</v>
      </c>
      <c r="Q769" t="str">
        <f t="shared" si="68"/>
        <v>publishing</v>
      </c>
      <c r="R769" t="str">
        <f t="shared" si="69"/>
        <v>translations</v>
      </c>
      <c r="S769" s="4">
        <f t="shared" si="70"/>
        <v>42283.208333333328</v>
      </c>
      <c r="T769" s="4">
        <f t="shared" si="71"/>
        <v>42328.25</v>
      </c>
    </row>
    <row r="770" spans="1:20" x14ac:dyDescent="0.3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9">
        <f t="shared" ref="F770:F833" si="72">(E770/D770)*100</f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ref="P770:P833" si="73">ROUND(IFERROR(E770/H770,0),0)</f>
        <v>74</v>
      </c>
      <c r="Q770" t="str">
        <f t="shared" ref="Q770:Q833" si="74">_xlfn.TEXTBEFORE(O770,"/")</f>
        <v>theater</v>
      </c>
      <c r="R770" t="str">
        <f t="shared" ref="R770:R833" si="75">_xlfn.TEXTAFTER(O770,"/")</f>
        <v>plays</v>
      </c>
      <c r="S770" s="4">
        <f t="shared" si="70"/>
        <v>41619.25</v>
      </c>
      <c r="T770" s="4">
        <f t="shared" si="71"/>
        <v>41634.25</v>
      </c>
    </row>
    <row r="771" spans="1:20" x14ac:dyDescent="0.3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9">
        <f t="shared" si="72"/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si="73"/>
        <v>32</v>
      </c>
      <c r="Q771" t="str">
        <f t="shared" si="74"/>
        <v>games</v>
      </c>
      <c r="R771" t="str">
        <f t="shared" si="75"/>
        <v>video games</v>
      </c>
      <c r="S771" s="4">
        <f t="shared" ref="S771:S834" si="76">(((K771/60)/60)/24)+DATE(1970,1,1)</f>
        <v>41501.208333333336</v>
      </c>
      <c r="T771" s="4">
        <f t="shared" ref="T771:T834" si="77">(((L771/60)/60)/24)+DATE(1970,1,1)</f>
        <v>41527.208333333336</v>
      </c>
    </row>
    <row r="772" spans="1:20" x14ac:dyDescent="0.3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9">
        <f t="shared" si="7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si="73"/>
        <v>54</v>
      </c>
      <c r="Q772" t="str">
        <f t="shared" si="74"/>
        <v>theater</v>
      </c>
      <c r="R772" t="str">
        <f t="shared" si="75"/>
        <v>plays</v>
      </c>
      <c r="S772" s="4">
        <f t="shared" si="76"/>
        <v>41743.208333333336</v>
      </c>
      <c r="T772" s="4">
        <f t="shared" si="77"/>
        <v>41750.208333333336</v>
      </c>
    </row>
    <row r="773" spans="1:20" x14ac:dyDescent="0.3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9">
        <f t="shared" si="7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73"/>
        <v>107</v>
      </c>
      <c r="Q773" t="str">
        <f t="shared" si="74"/>
        <v>theater</v>
      </c>
      <c r="R773" t="str">
        <f t="shared" si="75"/>
        <v>plays</v>
      </c>
      <c r="S773" s="4">
        <f t="shared" si="76"/>
        <v>43491.25</v>
      </c>
      <c r="T773" s="4">
        <f t="shared" si="77"/>
        <v>43518.25</v>
      </c>
    </row>
    <row r="774" spans="1:20" x14ac:dyDescent="0.3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9">
        <f t="shared" si="7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73"/>
        <v>33</v>
      </c>
      <c r="Q774" t="str">
        <f t="shared" si="74"/>
        <v>music</v>
      </c>
      <c r="R774" t="str">
        <f t="shared" si="75"/>
        <v>indie rock</v>
      </c>
      <c r="S774" s="4">
        <f t="shared" si="76"/>
        <v>43505.25</v>
      </c>
      <c r="T774" s="4">
        <f t="shared" si="77"/>
        <v>43509.25</v>
      </c>
    </row>
    <row r="775" spans="1:20" x14ac:dyDescent="0.3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9">
        <f t="shared" si="7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73"/>
        <v>43</v>
      </c>
      <c r="Q775" t="str">
        <f t="shared" si="74"/>
        <v>theater</v>
      </c>
      <c r="R775" t="str">
        <f t="shared" si="75"/>
        <v>plays</v>
      </c>
      <c r="S775" s="4">
        <f t="shared" si="76"/>
        <v>42838.208333333328</v>
      </c>
      <c r="T775" s="4">
        <f t="shared" si="77"/>
        <v>42848.208333333328</v>
      </c>
    </row>
    <row r="776" spans="1:20" x14ac:dyDescent="0.3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9">
        <f t="shared" si="7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73"/>
        <v>87</v>
      </c>
      <c r="Q776" t="str">
        <f t="shared" si="74"/>
        <v>technology</v>
      </c>
      <c r="R776" t="str">
        <f t="shared" si="75"/>
        <v>web</v>
      </c>
      <c r="S776" s="4">
        <f t="shared" si="76"/>
        <v>42513.208333333328</v>
      </c>
      <c r="T776" s="4">
        <f t="shared" si="77"/>
        <v>42554.208333333328</v>
      </c>
    </row>
    <row r="777" spans="1:20" ht="31" x14ac:dyDescent="0.3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9">
        <f t="shared" si="7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73"/>
        <v>97</v>
      </c>
      <c r="Q777" t="str">
        <f t="shared" si="74"/>
        <v>music</v>
      </c>
      <c r="R777" t="str">
        <f t="shared" si="75"/>
        <v>rock</v>
      </c>
      <c r="S777" s="4">
        <f t="shared" si="76"/>
        <v>41949.25</v>
      </c>
      <c r="T777" s="4">
        <f t="shared" si="77"/>
        <v>41959.25</v>
      </c>
    </row>
    <row r="778" spans="1:20" x14ac:dyDescent="0.3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9">
        <f t="shared" si="7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73"/>
        <v>33</v>
      </c>
      <c r="Q778" t="str">
        <f t="shared" si="74"/>
        <v>theater</v>
      </c>
      <c r="R778" t="str">
        <f t="shared" si="75"/>
        <v>plays</v>
      </c>
      <c r="S778" s="4">
        <f t="shared" si="76"/>
        <v>43650.208333333328</v>
      </c>
      <c r="T778" s="4">
        <f t="shared" si="77"/>
        <v>43668.208333333328</v>
      </c>
    </row>
    <row r="779" spans="1:20" x14ac:dyDescent="0.3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9">
        <f t="shared" si="7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73"/>
        <v>68</v>
      </c>
      <c r="Q779" t="str">
        <f t="shared" si="74"/>
        <v>theater</v>
      </c>
      <c r="R779" t="str">
        <f t="shared" si="75"/>
        <v>plays</v>
      </c>
      <c r="S779" s="4">
        <f t="shared" si="76"/>
        <v>40809.208333333336</v>
      </c>
      <c r="T779" s="4">
        <f t="shared" si="77"/>
        <v>40838.208333333336</v>
      </c>
    </row>
    <row r="780" spans="1:20" x14ac:dyDescent="0.3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9">
        <f t="shared" si="7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73"/>
        <v>59</v>
      </c>
      <c r="Q780" t="str">
        <f t="shared" si="74"/>
        <v>film &amp; video</v>
      </c>
      <c r="R780" t="str">
        <f t="shared" si="75"/>
        <v>animation</v>
      </c>
      <c r="S780" s="4">
        <f t="shared" si="76"/>
        <v>40768.208333333336</v>
      </c>
      <c r="T780" s="4">
        <f t="shared" si="77"/>
        <v>40773.208333333336</v>
      </c>
    </row>
    <row r="781" spans="1:20" x14ac:dyDescent="0.3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9">
        <f t="shared" si="7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73"/>
        <v>105</v>
      </c>
      <c r="Q781" t="str">
        <f t="shared" si="74"/>
        <v>theater</v>
      </c>
      <c r="R781" t="str">
        <f t="shared" si="75"/>
        <v>plays</v>
      </c>
      <c r="S781" s="4">
        <f t="shared" si="76"/>
        <v>42230.208333333328</v>
      </c>
      <c r="T781" s="4">
        <f t="shared" si="77"/>
        <v>42239.208333333328</v>
      </c>
    </row>
    <row r="782" spans="1:20" x14ac:dyDescent="0.3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9">
        <f t="shared" si="7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73"/>
        <v>33</v>
      </c>
      <c r="Q782" t="str">
        <f t="shared" si="74"/>
        <v>film &amp; video</v>
      </c>
      <c r="R782" t="str">
        <f t="shared" si="75"/>
        <v>drama</v>
      </c>
      <c r="S782" s="4">
        <f t="shared" si="76"/>
        <v>42573.208333333328</v>
      </c>
      <c r="T782" s="4">
        <f t="shared" si="77"/>
        <v>42592.208333333328</v>
      </c>
    </row>
    <row r="783" spans="1:20" x14ac:dyDescent="0.3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9">
        <f t="shared" si="7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73"/>
        <v>79</v>
      </c>
      <c r="Q783" t="str">
        <f t="shared" si="74"/>
        <v>theater</v>
      </c>
      <c r="R783" t="str">
        <f t="shared" si="75"/>
        <v>plays</v>
      </c>
      <c r="S783" s="4">
        <f t="shared" si="76"/>
        <v>40482.208333333336</v>
      </c>
      <c r="T783" s="4">
        <f t="shared" si="77"/>
        <v>40533.25</v>
      </c>
    </row>
    <row r="784" spans="1:20" x14ac:dyDescent="0.3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9">
        <f t="shared" si="7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73"/>
        <v>68</v>
      </c>
      <c r="Q784" t="str">
        <f t="shared" si="74"/>
        <v>film &amp; video</v>
      </c>
      <c r="R784" t="str">
        <f t="shared" si="75"/>
        <v>animation</v>
      </c>
      <c r="S784" s="4">
        <f t="shared" si="76"/>
        <v>40603.25</v>
      </c>
      <c r="T784" s="4">
        <f t="shared" si="77"/>
        <v>40631.208333333336</v>
      </c>
    </row>
    <row r="785" spans="1:20" x14ac:dyDescent="0.3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9">
        <f t="shared" si="7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73"/>
        <v>76</v>
      </c>
      <c r="Q785" t="str">
        <f t="shared" si="74"/>
        <v>music</v>
      </c>
      <c r="R785" t="str">
        <f t="shared" si="75"/>
        <v>rock</v>
      </c>
      <c r="S785" s="4">
        <f t="shared" si="76"/>
        <v>41625.25</v>
      </c>
      <c r="T785" s="4">
        <f t="shared" si="77"/>
        <v>41632.25</v>
      </c>
    </row>
    <row r="786" spans="1:20" x14ac:dyDescent="0.3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9">
        <f t="shared" si="7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73"/>
        <v>31</v>
      </c>
      <c r="Q786" t="str">
        <f t="shared" si="74"/>
        <v>technology</v>
      </c>
      <c r="R786" t="str">
        <f t="shared" si="75"/>
        <v>web</v>
      </c>
      <c r="S786" s="4">
        <f t="shared" si="76"/>
        <v>42435.25</v>
      </c>
      <c r="T786" s="4">
        <f t="shared" si="77"/>
        <v>42446.208333333328</v>
      </c>
    </row>
    <row r="787" spans="1:20" ht="31" x14ac:dyDescent="0.3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9">
        <f t="shared" si="7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73"/>
        <v>102</v>
      </c>
      <c r="Q787" t="str">
        <f t="shared" si="74"/>
        <v>film &amp; video</v>
      </c>
      <c r="R787" t="str">
        <f t="shared" si="75"/>
        <v>animation</v>
      </c>
      <c r="S787" s="4">
        <f t="shared" si="76"/>
        <v>43582.208333333328</v>
      </c>
      <c r="T787" s="4">
        <f t="shared" si="77"/>
        <v>43616.208333333328</v>
      </c>
    </row>
    <row r="788" spans="1:20" x14ac:dyDescent="0.3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9">
        <f t="shared" si="7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73"/>
        <v>53</v>
      </c>
      <c r="Q788" t="str">
        <f t="shared" si="74"/>
        <v>music</v>
      </c>
      <c r="R788" t="str">
        <f t="shared" si="75"/>
        <v>jazz</v>
      </c>
      <c r="S788" s="4">
        <f t="shared" si="76"/>
        <v>43186.208333333328</v>
      </c>
      <c r="T788" s="4">
        <f t="shared" si="77"/>
        <v>43193.208333333328</v>
      </c>
    </row>
    <row r="789" spans="1:20" x14ac:dyDescent="0.3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9">
        <f t="shared" si="7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73"/>
        <v>71</v>
      </c>
      <c r="Q789" t="str">
        <f t="shared" si="74"/>
        <v>music</v>
      </c>
      <c r="R789" t="str">
        <f t="shared" si="75"/>
        <v>rock</v>
      </c>
      <c r="S789" s="4">
        <f t="shared" si="76"/>
        <v>40684.208333333336</v>
      </c>
      <c r="T789" s="4">
        <f t="shared" si="77"/>
        <v>40693.208333333336</v>
      </c>
    </row>
    <row r="790" spans="1:20" x14ac:dyDescent="0.3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9">
        <f t="shared" si="7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73"/>
        <v>102</v>
      </c>
      <c r="Q790" t="str">
        <f t="shared" si="74"/>
        <v>film &amp; video</v>
      </c>
      <c r="R790" t="str">
        <f t="shared" si="75"/>
        <v>animation</v>
      </c>
      <c r="S790" s="4">
        <f t="shared" si="76"/>
        <v>41202.208333333336</v>
      </c>
      <c r="T790" s="4">
        <f t="shared" si="77"/>
        <v>41223.25</v>
      </c>
    </row>
    <row r="791" spans="1:20" x14ac:dyDescent="0.3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9">
        <f t="shared" si="7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73"/>
        <v>74</v>
      </c>
      <c r="Q791" t="str">
        <f t="shared" si="74"/>
        <v>theater</v>
      </c>
      <c r="R791" t="str">
        <f t="shared" si="75"/>
        <v>plays</v>
      </c>
      <c r="S791" s="4">
        <f t="shared" si="76"/>
        <v>41786.208333333336</v>
      </c>
      <c r="T791" s="4">
        <f t="shared" si="77"/>
        <v>41823.208333333336</v>
      </c>
    </row>
    <row r="792" spans="1:20" x14ac:dyDescent="0.3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9">
        <f t="shared" si="7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73"/>
        <v>51</v>
      </c>
      <c r="Q792" t="str">
        <f t="shared" si="74"/>
        <v>theater</v>
      </c>
      <c r="R792" t="str">
        <f t="shared" si="75"/>
        <v>plays</v>
      </c>
      <c r="S792" s="4">
        <f t="shared" si="76"/>
        <v>40223.25</v>
      </c>
      <c r="T792" s="4">
        <f t="shared" si="77"/>
        <v>40229.25</v>
      </c>
    </row>
    <row r="793" spans="1:20" x14ac:dyDescent="0.3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9">
        <f t="shared" si="7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4">
        <f t="shared" si="76"/>
        <v>42715.25</v>
      </c>
      <c r="T793" s="4">
        <f t="shared" si="77"/>
        <v>42731.25</v>
      </c>
    </row>
    <row r="794" spans="1:20" x14ac:dyDescent="0.3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9">
        <f t="shared" si="7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73"/>
        <v>97</v>
      </c>
      <c r="Q794" t="str">
        <f t="shared" si="74"/>
        <v>theater</v>
      </c>
      <c r="R794" t="str">
        <f t="shared" si="75"/>
        <v>plays</v>
      </c>
      <c r="S794" s="4">
        <f t="shared" si="76"/>
        <v>41451.208333333336</v>
      </c>
      <c r="T794" s="4">
        <f t="shared" si="77"/>
        <v>41479.208333333336</v>
      </c>
    </row>
    <row r="795" spans="1:20" x14ac:dyDescent="0.3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9">
        <f t="shared" si="7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73"/>
        <v>72</v>
      </c>
      <c r="Q795" t="str">
        <f t="shared" si="74"/>
        <v>publishing</v>
      </c>
      <c r="R795" t="str">
        <f t="shared" si="75"/>
        <v>nonfiction</v>
      </c>
      <c r="S795" s="4">
        <f t="shared" si="76"/>
        <v>41450.208333333336</v>
      </c>
      <c r="T795" s="4">
        <f t="shared" si="77"/>
        <v>41454.208333333336</v>
      </c>
    </row>
    <row r="796" spans="1:20" x14ac:dyDescent="0.3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9">
        <f t="shared" si="7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73"/>
        <v>75</v>
      </c>
      <c r="Q796" t="str">
        <f t="shared" si="74"/>
        <v>music</v>
      </c>
      <c r="R796" t="str">
        <f t="shared" si="75"/>
        <v>rock</v>
      </c>
      <c r="S796" s="4">
        <f t="shared" si="76"/>
        <v>43091.25</v>
      </c>
      <c r="T796" s="4">
        <f t="shared" si="77"/>
        <v>43103.25</v>
      </c>
    </row>
    <row r="797" spans="1:20" ht="31" x14ac:dyDescent="0.3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9">
        <f t="shared" si="7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73"/>
        <v>33</v>
      </c>
      <c r="Q797" t="str">
        <f t="shared" si="74"/>
        <v>film &amp; video</v>
      </c>
      <c r="R797" t="str">
        <f t="shared" si="75"/>
        <v>drama</v>
      </c>
      <c r="S797" s="4">
        <f t="shared" si="76"/>
        <v>42675.208333333328</v>
      </c>
      <c r="T797" s="4">
        <f t="shared" si="77"/>
        <v>42678.208333333328</v>
      </c>
    </row>
    <row r="798" spans="1:20" x14ac:dyDescent="0.3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9">
        <f t="shared" si="7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73"/>
        <v>55</v>
      </c>
      <c r="Q798" t="str">
        <f t="shared" si="74"/>
        <v>games</v>
      </c>
      <c r="R798" t="str">
        <f t="shared" si="75"/>
        <v>mobile games</v>
      </c>
      <c r="S798" s="4">
        <f t="shared" si="76"/>
        <v>41859.208333333336</v>
      </c>
      <c r="T798" s="4">
        <f t="shared" si="77"/>
        <v>41866.208333333336</v>
      </c>
    </row>
    <row r="799" spans="1:20" x14ac:dyDescent="0.3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9">
        <f t="shared" si="7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73"/>
        <v>45</v>
      </c>
      <c r="Q799" t="str">
        <f t="shared" si="74"/>
        <v>technology</v>
      </c>
      <c r="R799" t="str">
        <f t="shared" si="75"/>
        <v>web</v>
      </c>
      <c r="S799" s="4">
        <f t="shared" si="76"/>
        <v>43464.25</v>
      </c>
      <c r="T799" s="4">
        <f t="shared" si="77"/>
        <v>43487.25</v>
      </c>
    </row>
    <row r="800" spans="1:20" x14ac:dyDescent="0.3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9">
        <f t="shared" si="7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73"/>
        <v>53</v>
      </c>
      <c r="Q800" t="str">
        <f t="shared" si="74"/>
        <v>theater</v>
      </c>
      <c r="R800" t="str">
        <f t="shared" si="75"/>
        <v>plays</v>
      </c>
      <c r="S800" s="4">
        <f t="shared" si="76"/>
        <v>41060.208333333336</v>
      </c>
      <c r="T800" s="4">
        <f t="shared" si="77"/>
        <v>41088.208333333336</v>
      </c>
    </row>
    <row r="801" spans="1:20" x14ac:dyDescent="0.3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9">
        <f t="shared" si="7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73"/>
        <v>60</v>
      </c>
      <c r="Q801" t="str">
        <f t="shared" si="74"/>
        <v>theater</v>
      </c>
      <c r="R801" t="str">
        <f t="shared" si="75"/>
        <v>plays</v>
      </c>
      <c r="S801" s="4">
        <f t="shared" si="76"/>
        <v>42399.25</v>
      </c>
      <c r="T801" s="4">
        <f t="shared" si="77"/>
        <v>42403.25</v>
      </c>
    </row>
    <row r="802" spans="1:20" x14ac:dyDescent="0.3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9">
        <f t="shared" si="7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4">
        <f t="shared" si="76"/>
        <v>42167.208333333328</v>
      </c>
      <c r="T802" s="4">
        <f t="shared" si="77"/>
        <v>42171.208333333328</v>
      </c>
    </row>
    <row r="803" spans="1:20" x14ac:dyDescent="0.3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9">
        <f t="shared" si="7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73"/>
        <v>44</v>
      </c>
      <c r="Q803" t="str">
        <f t="shared" si="74"/>
        <v>photography</v>
      </c>
      <c r="R803" t="str">
        <f t="shared" si="75"/>
        <v>photography books</v>
      </c>
      <c r="S803" s="4">
        <f t="shared" si="76"/>
        <v>43830.25</v>
      </c>
      <c r="T803" s="4">
        <f t="shared" si="77"/>
        <v>43852.25</v>
      </c>
    </row>
    <row r="804" spans="1:20" ht="31" x14ac:dyDescent="0.3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9">
        <f t="shared" si="7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73"/>
        <v>86</v>
      </c>
      <c r="Q804" t="str">
        <f t="shared" si="74"/>
        <v>photography</v>
      </c>
      <c r="R804" t="str">
        <f t="shared" si="75"/>
        <v>photography books</v>
      </c>
      <c r="S804" s="4">
        <f t="shared" si="76"/>
        <v>43650.208333333328</v>
      </c>
      <c r="T804" s="4">
        <f t="shared" si="77"/>
        <v>43652.208333333328</v>
      </c>
    </row>
    <row r="805" spans="1:20" ht="31" x14ac:dyDescent="0.3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9">
        <f t="shared" si="7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73"/>
        <v>28</v>
      </c>
      <c r="Q805" t="str">
        <f t="shared" si="74"/>
        <v>theater</v>
      </c>
      <c r="R805" t="str">
        <f t="shared" si="75"/>
        <v>plays</v>
      </c>
      <c r="S805" s="4">
        <f t="shared" si="76"/>
        <v>43492.25</v>
      </c>
      <c r="T805" s="4">
        <f t="shared" si="77"/>
        <v>43526.25</v>
      </c>
    </row>
    <row r="806" spans="1:20" x14ac:dyDescent="0.3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9">
        <f t="shared" si="7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73"/>
        <v>32</v>
      </c>
      <c r="Q806" t="str">
        <f t="shared" si="74"/>
        <v>music</v>
      </c>
      <c r="R806" t="str">
        <f t="shared" si="75"/>
        <v>rock</v>
      </c>
      <c r="S806" s="4">
        <f t="shared" si="76"/>
        <v>43102.25</v>
      </c>
      <c r="T806" s="4">
        <f t="shared" si="77"/>
        <v>43122.25</v>
      </c>
    </row>
    <row r="807" spans="1:20" ht="31" x14ac:dyDescent="0.3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9">
        <f t="shared" si="7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73"/>
        <v>74</v>
      </c>
      <c r="Q807" t="str">
        <f t="shared" si="74"/>
        <v>film &amp; video</v>
      </c>
      <c r="R807" t="str">
        <f t="shared" si="75"/>
        <v>documentary</v>
      </c>
      <c r="S807" s="4">
        <f t="shared" si="76"/>
        <v>41958.25</v>
      </c>
      <c r="T807" s="4">
        <f t="shared" si="77"/>
        <v>42009.25</v>
      </c>
    </row>
    <row r="808" spans="1:20" x14ac:dyDescent="0.3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9">
        <f t="shared" si="7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73"/>
        <v>109</v>
      </c>
      <c r="Q808" t="str">
        <f t="shared" si="74"/>
        <v>film &amp; video</v>
      </c>
      <c r="R808" t="str">
        <f t="shared" si="75"/>
        <v>drama</v>
      </c>
      <c r="S808" s="4">
        <f t="shared" si="76"/>
        <v>40973.25</v>
      </c>
      <c r="T808" s="4">
        <f t="shared" si="77"/>
        <v>40997.208333333336</v>
      </c>
    </row>
    <row r="809" spans="1:20" x14ac:dyDescent="0.3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9">
        <f t="shared" si="7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73"/>
        <v>43</v>
      </c>
      <c r="Q809" t="str">
        <f t="shared" si="74"/>
        <v>theater</v>
      </c>
      <c r="R809" t="str">
        <f t="shared" si="75"/>
        <v>plays</v>
      </c>
      <c r="S809" s="4">
        <f t="shared" si="76"/>
        <v>43753.208333333328</v>
      </c>
      <c r="T809" s="4">
        <f t="shared" si="77"/>
        <v>43797.25</v>
      </c>
    </row>
    <row r="810" spans="1:20" x14ac:dyDescent="0.3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9">
        <f t="shared" si="7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73"/>
        <v>83</v>
      </c>
      <c r="Q810" t="str">
        <f t="shared" si="74"/>
        <v>food</v>
      </c>
      <c r="R810" t="str">
        <f t="shared" si="75"/>
        <v>food trucks</v>
      </c>
      <c r="S810" s="4">
        <f t="shared" si="76"/>
        <v>42507.208333333328</v>
      </c>
      <c r="T810" s="4">
        <f t="shared" si="77"/>
        <v>42524.208333333328</v>
      </c>
    </row>
    <row r="811" spans="1:20" x14ac:dyDescent="0.3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9">
        <f t="shared" si="7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4">
        <f t="shared" si="76"/>
        <v>41135.208333333336</v>
      </c>
      <c r="T811" s="4">
        <f t="shared" si="77"/>
        <v>41136.208333333336</v>
      </c>
    </row>
    <row r="812" spans="1:20" x14ac:dyDescent="0.3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9">
        <f t="shared" si="7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73"/>
        <v>56</v>
      </c>
      <c r="Q812" t="str">
        <f t="shared" si="74"/>
        <v>theater</v>
      </c>
      <c r="R812" t="str">
        <f t="shared" si="75"/>
        <v>plays</v>
      </c>
      <c r="S812" s="4">
        <f t="shared" si="76"/>
        <v>43067.25</v>
      </c>
      <c r="T812" s="4">
        <f t="shared" si="77"/>
        <v>43077.25</v>
      </c>
    </row>
    <row r="813" spans="1:20" x14ac:dyDescent="0.3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9">
        <f t="shared" si="7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73"/>
        <v>105</v>
      </c>
      <c r="Q813" t="str">
        <f t="shared" si="74"/>
        <v>games</v>
      </c>
      <c r="R813" t="str">
        <f t="shared" si="75"/>
        <v>video games</v>
      </c>
      <c r="S813" s="4">
        <f t="shared" si="76"/>
        <v>42378.25</v>
      </c>
      <c r="T813" s="4">
        <f t="shared" si="77"/>
        <v>42380.25</v>
      </c>
    </row>
    <row r="814" spans="1:20" x14ac:dyDescent="0.3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9">
        <f t="shared" si="7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4">
        <f t="shared" si="76"/>
        <v>43206.208333333328</v>
      </c>
      <c r="T814" s="4">
        <f t="shared" si="77"/>
        <v>43211.208333333328</v>
      </c>
    </row>
    <row r="815" spans="1:20" x14ac:dyDescent="0.3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9">
        <f t="shared" si="7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73"/>
        <v>113</v>
      </c>
      <c r="Q815" t="str">
        <f t="shared" si="74"/>
        <v>games</v>
      </c>
      <c r="R815" t="str">
        <f t="shared" si="75"/>
        <v>video games</v>
      </c>
      <c r="S815" s="4">
        <f t="shared" si="76"/>
        <v>41148.208333333336</v>
      </c>
      <c r="T815" s="4">
        <f t="shared" si="77"/>
        <v>41158.208333333336</v>
      </c>
    </row>
    <row r="816" spans="1:20" x14ac:dyDescent="0.3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9">
        <f t="shared" si="7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73"/>
        <v>82</v>
      </c>
      <c r="Q816" t="str">
        <f t="shared" si="74"/>
        <v>music</v>
      </c>
      <c r="R816" t="str">
        <f t="shared" si="75"/>
        <v>rock</v>
      </c>
      <c r="S816" s="4">
        <f t="shared" si="76"/>
        <v>42517.208333333328</v>
      </c>
      <c r="T816" s="4">
        <f t="shared" si="77"/>
        <v>42519.208333333328</v>
      </c>
    </row>
    <row r="817" spans="1:20" ht="31" x14ac:dyDescent="0.3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9">
        <f t="shared" si="7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73"/>
        <v>64</v>
      </c>
      <c r="Q817" t="str">
        <f t="shared" si="74"/>
        <v>music</v>
      </c>
      <c r="R817" t="str">
        <f t="shared" si="75"/>
        <v>rock</v>
      </c>
      <c r="S817" s="4">
        <f t="shared" si="76"/>
        <v>43068.25</v>
      </c>
      <c r="T817" s="4">
        <f t="shared" si="77"/>
        <v>43094.25</v>
      </c>
    </row>
    <row r="818" spans="1:20" x14ac:dyDescent="0.3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9">
        <f t="shared" si="7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73"/>
        <v>106</v>
      </c>
      <c r="Q818" t="str">
        <f t="shared" si="74"/>
        <v>theater</v>
      </c>
      <c r="R818" t="str">
        <f t="shared" si="75"/>
        <v>plays</v>
      </c>
      <c r="S818" s="4">
        <f t="shared" si="76"/>
        <v>41680.25</v>
      </c>
      <c r="T818" s="4">
        <f t="shared" si="77"/>
        <v>41682.25</v>
      </c>
    </row>
    <row r="819" spans="1:20" x14ac:dyDescent="0.3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9">
        <f t="shared" si="7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73"/>
        <v>76</v>
      </c>
      <c r="Q819" t="str">
        <f t="shared" si="74"/>
        <v>publishing</v>
      </c>
      <c r="R819" t="str">
        <f t="shared" si="75"/>
        <v>nonfiction</v>
      </c>
      <c r="S819" s="4">
        <f t="shared" si="76"/>
        <v>43589.208333333328</v>
      </c>
      <c r="T819" s="4">
        <f t="shared" si="77"/>
        <v>43617.208333333328</v>
      </c>
    </row>
    <row r="820" spans="1:20" x14ac:dyDescent="0.3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9">
        <f t="shared" si="7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73"/>
        <v>111</v>
      </c>
      <c r="Q820" t="str">
        <f t="shared" si="74"/>
        <v>theater</v>
      </c>
      <c r="R820" t="str">
        <f t="shared" si="75"/>
        <v>plays</v>
      </c>
      <c r="S820" s="4">
        <f t="shared" si="76"/>
        <v>43486.25</v>
      </c>
      <c r="T820" s="4">
        <f t="shared" si="77"/>
        <v>43499.25</v>
      </c>
    </row>
    <row r="821" spans="1:20" ht="31" x14ac:dyDescent="0.3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9">
        <f t="shared" si="7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73"/>
        <v>96</v>
      </c>
      <c r="Q821" t="str">
        <f t="shared" si="74"/>
        <v>games</v>
      </c>
      <c r="R821" t="str">
        <f t="shared" si="75"/>
        <v>video games</v>
      </c>
      <c r="S821" s="4">
        <f t="shared" si="76"/>
        <v>41237.25</v>
      </c>
      <c r="T821" s="4">
        <f t="shared" si="77"/>
        <v>41252.25</v>
      </c>
    </row>
    <row r="822" spans="1:20" x14ac:dyDescent="0.3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9">
        <f t="shared" si="7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73"/>
        <v>43</v>
      </c>
      <c r="Q822" t="str">
        <f t="shared" si="74"/>
        <v>music</v>
      </c>
      <c r="R822" t="str">
        <f t="shared" si="75"/>
        <v>rock</v>
      </c>
      <c r="S822" s="4">
        <f t="shared" si="76"/>
        <v>43310.208333333328</v>
      </c>
      <c r="T822" s="4">
        <f t="shared" si="77"/>
        <v>43323.208333333328</v>
      </c>
    </row>
    <row r="823" spans="1:20" x14ac:dyDescent="0.3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9">
        <f t="shared" si="7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73"/>
        <v>68</v>
      </c>
      <c r="Q823" t="str">
        <f t="shared" si="74"/>
        <v>film &amp; video</v>
      </c>
      <c r="R823" t="str">
        <f t="shared" si="75"/>
        <v>documentary</v>
      </c>
      <c r="S823" s="4">
        <f t="shared" si="76"/>
        <v>42794.25</v>
      </c>
      <c r="T823" s="4">
        <f t="shared" si="77"/>
        <v>42807.208333333328</v>
      </c>
    </row>
    <row r="824" spans="1:20" x14ac:dyDescent="0.3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9">
        <f t="shared" si="7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73"/>
        <v>90</v>
      </c>
      <c r="Q824" t="str">
        <f t="shared" si="74"/>
        <v>music</v>
      </c>
      <c r="R824" t="str">
        <f t="shared" si="75"/>
        <v>rock</v>
      </c>
      <c r="S824" s="4">
        <f t="shared" si="76"/>
        <v>41698.25</v>
      </c>
      <c r="T824" s="4">
        <f t="shared" si="77"/>
        <v>41715.208333333336</v>
      </c>
    </row>
    <row r="825" spans="1:20" x14ac:dyDescent="0.3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9">
        <f t="shared" si="7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73"/>
        <v>58</v>
      </c>
      <c r="Q825" t="str">
        <f t="shared" si="74"/>
        <v>music</v>
      </c>
      <c r="R825" t="str">
        <f t="shared" si="75"/>
        <v>rock</v>
      </c>
      <c r="S825" s="4">
        <f t="shared" si="76"/>
        <v>41892.208333333336</v>
      </c>
      <c r="T825" s="4">
        <f t="shared" si="77"/>
        <v>41917.208333333336</v>
      </c>
    </row>
    <row r="826" spans="1:20" x14ac:dyDescent="0.3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9">
        <f t="shared" si="7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73"/>
        <v>84</v>
      </c>
      <c r="Q826" t="str">
        <f t="shared" si="74"/>
        <v>publishing</v>
      </c>
      <c r="R826" t="str">
        <f t="shared" si="75"/>
        <v>nonfiction</v>
      </c>
      <c r="S826" s="4">
        <f t="shared" si="76"/>
        <v>40348.208333333336</v>
      </c>
      <c r="T826" s="4">
        <f t="shared" si="77"/>
        <v>40380.208333333336</v>
      </c>
    </row>
    <row r="827" spans="1:20" x14ac:dyDescent="0.3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9">
        <f t="shared" si="7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73"/>
        <v>89</v>
      </c>
      <c r="Q827" t="str">
        <f t="shared" si="74"/>
        <v>film &amp; video</v>
      </c>
      <c r="R827" t="str">
        <f t="shared" si="75"/>
        <v>shorts</v>
      </c>
      <c r="S827" s="4">
        <f t="shared" si="76"/>
        <v>42941.208333333328</v>
      </c>
      <c r="T827" s="4">
        <f t="shared" si="77"/>
        <v>42953.208333333328</v>
      </c>
    </row>
    <row r="828" spans="1:20" ht="31" x14ac:dyDescent="0.3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9">
        <f t="shared" si="7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73"/>
        <v>66</v>
      </c>
      <c r="Q828" t="str">
        <f t="shared" si="74"/>
        <v>theater</v>
      </c>
      <c r="R828" t="str">
        <f t="shared" si="75"/>
        <v>plays</v>
      </c>
      <c r="S828" s="4">
        <f t="shared" si="76"/>
        <v>40525.25</v>
      </c>
      <c r="T828" s="4">
        <f t="shared" si="77"/>
        <v>40553.25</v>
      </c>
    </row>
    <row r="829" spans="1:20" ht="31" x14ac:dyDescent="0.3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9">
        <f t="shared" si="7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73"/>
        <v>75</v>
      </c>
      <c r="Q829" t="str">
        <f t="shared" si="74"/>
        <v>film &amp; video</v>
      </c>
      <c r="R829" t="str">
        <f t="shared" si="75"/>
        <v>drama</v>
      </c>
      <c r="S829" s="4">
        <f t="shared" si="76"/>
        <v>40666.208333333336</v>
      </c>
      <c r="T829" s="4">
        <f t="shared" si="77"/>
        <v>40678.208333333336</v>
      </c>
    </row>
    <row r="830" spans="1:20" ht="31" x14ac:dyDescent="0.3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9">
        <f t="shared" si="7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73"/>
        <v>70</v>
      </c>
      <c r="Q830" t="str">
        <f t="shared" si="74"/>
        <v>theater</v>
      </c>
      <c r="R830" t="str">
        <f t="shared" si="75"/>
        <v>plays</v>
      </c>
      <c r="S830" s="4">
        <f t="shared" si="76"/>
        <v>43340.208333333328</v>
      </c>
      <c r="T830" s="4">
        <f t="shared" si="77"/>
        <v>43365.208333333328</v>
      </c>
    </row>
    <row r="831" spans="1:20" x14ac:dyDescent="0.3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9">
        <f t="shared" si="7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73"/>
        <v>32</v>
      </c>
      <c r="Q831" t="str">
        <f t="shared" si="74"/>
        <v>theater</v>
      </c>
      <c r="R831" t="str">
        <f t="shared" si="75"/>
        <v>plays</v>
      </c>
      <c r="S831" s="4">
        <f t="shared" si="76"/>
        <v>42164.208333333328</v>
      </c>
      <c r="T831" s="4">
        <f t="shared" si="77"/>
        <v>42179.208333333328</v>
      </c>
    </row>
    <row r="832" spans="1:20" ht="31" x14ac:dyDescent="0.3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9">
        <f t="shared" si="7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73"/>
        <v>65</v>
      </c>
      <c r="Q832" t="str">
        <f t="shared" si="74"/>
        <v>theater</v>
      </c>
      <c r="R832" t="str">
        <f t="shared" si="75"/>
        <v>plays</v>
      </c>
      <c r="S832" s="4">
        <f t="shared" si="76"/>
        <v>43103.25</v>
      </c>
      <c r="T832" s="4">
        <f t="shared" si="77"/>
        <v>43162.25</v>
      </c>
    </row>
    <row r="833" spans="1:20" ht="31" x14ac:dyDescent="0.3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9">
        <f t="shared" si="7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73"/>
        <v>25</v>
      </c>
      <c r="Q833" t="str">
        <f t="shared" si="74"/>
        <v>photography</v>
      </c>
      <c r="R833" t="str">
        <f t="shared" si="75"/>
        <v>photography books</v>
      </c>
      <c r="S833" s="4">
        <f t="shared" si="76"/>
        <v>40994.208333333336</v>
      </c>
      <c r="T833" s="4">
        <f t="shared" si="77"/>
        <v>41028.208333333336</v>
      </c>
    </row>
    <row r="834" spans="1:20" x14ac:dyDescent="0.3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9">
        <f t="shared" ref="F834:F897" si="78">(E834/D834)*100</f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ref="P834:P897" si="79">ROUND(IFERROR(E834/H834,0),0)</f>
        <v>105</v>
      </c>
      <c r="Q834" t="str">
        <f t="shared" ref="Q834:Q897" si="80">_xlfn.TEXTBEFORE(O834,"/")</f>
        <v>publishing</v>
      </c>
      <c r="R834" t="str">
        <f t="shared" ref="R834:R897" si="81">_xlfn.TEXTAFTER(O834,"/")</f>
        <v>translations</v>
      </c>
      <c r="S834" s="4">
        <f t="shared" si="76"/>
        <v>42299.208333333328</v>
      </c>
      <c r="T834" s="4">
        <f t="shared" si="77"/>
        <v>42333.25</v>
      </c>
    </row>
    <row r="835" spans="1:20" x14ac:dyDescent="0.3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9">
        <f t="shared" si="78"/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si="79"/>
        <v>65</v>
      </c>
      <c r="Q835" t="str">
        <f t="shared" si="80"/>
        <v>publishing</v>
      </c>
      <c r="R835" t="str">
        <f t="shared" si="81"/>
        <v>translations</v>
      </c>
      <c r="S835" s="4">
        <f t="shared" ref="S835:S898" si="82">(((K835/60)/60)/24)+DATE(1970,1,1)</f>
        <v>40588.25</v>
      </c>
      <c r="T835" s="4">
        <f t="shared" ref="T835:T898" si="83">(((L835/60)/60)/24)+DATE(1970,1,1)</f>
        <v>40599.25</v>
      </c>
    </row>
    <row r="836" spans="1:20" x14ac:dyDescent="0.3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9">
        <f t="shared" si="78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si="79"/>
        <v>94</v>
      </c>
      <c r="Q836" t="str">
        <f t="shared" si="80"/>
        <v>theater</v>
      </c>
      <c r="R836" t="str">
        <f t="shared" si="81"/>
        <v>plays</v>
      </c>
      <c r="S836" s="4">
        <f t="shared" si="82"/>
        <v>41448.208333333336</v>
      </c>
      <c r="T836" s="4">
        <f t="shared" si="83"/>
        <v>41454.208333333336</v>
      </c>
    </row>
    <row r="837" spans="1:20" x14ac:dyDescent="0.3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9">
        <f t="shared" si="78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79"/>
        <v>44</v>
      </c>
      <c r="Q837" t="str">
        <f t="shared" si="80"/>
        <v>technology</v>
      </c>
      <c r="R837" t="str">
        <f t="shared" si="81"/>
        <v>web</v>
      </c>
      <c r="S837" s="4">
        <f t="shared" si="82"/>
        <v>42063.25</v>
      </c>
      <c r="T837" s="4">
        <f t="shared" si="83"/>
        <v>42069.25</v>
      </c>
    </row>
    <row r="838" spans="1:20" x14ac:dyDescent="0.3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9">
        <f t="shared" si="78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79"/>
        <v>65</v>
      </c>
      <c r="Q838" t="str">
        <f t="shared" si="80"/>
        <v>music</v>
      </c>
      <c r="R838" t="str">
        <f t="shared" si="81"/>
        <v>indie rock</v>
      </c>
      <c r="S838" s="4">
        <f t="shared" si="82"/>
        <v>40214.25</v>
      </c>
      <c r="T838" s="4">
        <f t="shared" si="83"/>
        <v>40225.25</v>
      </c>
    </row>
    <row r="839" spans="1:20" x14ac:dyDescent="0.3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9">
        <f t="shared" si="78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79"/>
        <v>84</v>
      </c>
      <c r="Q839" t="str">
        <f t="shared" si="80"/>
        <v>music</v>
      </c>
      <c r="R839" t="str">
        <f t="shared" si="81"/>
        <v>jazz</v>
      </c>
      <c r="S839" s="4">
        <f t="shared" si="82"/>
        <v>40629.208333333336</v>
      </c>
      <c r="T839" s="4">
        <f t="shared" si="83"/>
        <v>40683.208333333336</v>
      </c>
    </row>
    <row r="840" spans="1:20" x14ac:dyDescent="0.3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9">
        <f t="shared" si="78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79"/>
        <v>34</v>
      </c>
      <c r="Q840" t="str">
        <f t="shared" si="80"/>
        <v>theater</v>
      </c>
      <c r="R840" t="str">
        <f t="shared" si="81"/>
        <v>plays</v>
      </c>
      <c r="S840" s="4">
        <f t="shared" si="82"/>
        <v>43370.208333333328</v>
      </c>
      <c r="T840" s="4">
        <f t="shared" si="83"/>
        <v>43379.208333333328</v>
      </c>
    </row>
    <row r="841" spans="1:20" x14ac:dyDescent="0.3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9">
        <f t="shared" si="78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79"/>
        <v>93</v>
      </c>
      <c r="Q841" t="str">
        <f t="shared" si="80"/>
        <v>film &amp; video</v>
      </c>
      <c r="R841" t="str">
        <f t="shared" si="81"/>
        <v>documentary</v>
      </c>
      <c r="S841" s="4">
        <f t="shared" si="82"/>
        <v>41715.208333333336</v>
      </c>
      <c r="T841" s="4">
        <f t="shared" si="83"/>
        <v>41760.208333333336</v>
      </c>
    </row>
    <row r="842" spans="1:20" x14ac:dyDescent="0.3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9">
        <f t="shared" si="78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79"/>
        <v>33</v>
      </c>
      <c r="Q842" t="str">
        <f t="shared" si="80"/>
        <v>theater</v>
      </c>
      <c r="R842" t="str">
        <f t="shared" si="81"/>
        <v>plays</v>
      </c>
      <c r="S842" s="4">
        <f t="shared" si="82"/>
        <v>41836.208333333336</v>
      </c>
      <c r="T842" s="4">
        <f t="shared" si="83"/>
        <v>41838.208333333336</v>
      </c>
    </row>
    <row r="843" spans="1:20" x14ac:dyDescent="0.3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9">
        <f t="shared" si="78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79"/>
        <v>84</v>
      </c>
      <c r="Q843" t="str">
        <f t="shared" si="80"/>
        <v>technology</v>
      </c>
      <c r="R843" t="str">
        <f t="shared" si="81"/>
        <v>web</v>
      </c>
      <c r="S843" s="4">
        <f t="shared" si="82"/>
        <v>42419.25</v>
      </c>
      <c r="T843" s="4">
        <f t="shared" si="83"/>
        <v>42435.25</v>
      </c>
    </row>
    <row r="844" spans="1:20" ht="31" x14ac:dyDescent="0.3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9">
        <f t="shared" si="78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79"/>
        <v>64</v>
      </c>
      <c r="Q844" t="str">
        <f t="shared" si="80"/>
        <v>technology</v>
      </c>
      <c r="R844" t="str">
        <f t="shared" si="81"/>
        <v>wearables</v>
      </c>
      <c r="S844" s="4">
        <f t="shared" si="82"/>
        <v>43266.208333333328</v>
      </c>
      <c r="T844" s="4">
        <f t="shared" si="83"/>
        <v>43269.208333333328</v>
      </c>
    </row>
    <row r="845" spans="1:20" ht="31" x14ac:dyDescent="0.3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9">
        <f t="shared" si="78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79"/>
        <v>82</v>
      </c>
      <c r="Q845" t="str">
        <f t="shared" si="80"/>
        <v>photography</v>
      </c>
      <c r="R845" t="str">
        <f t="shared" si="81"/>
        <v>photography books</v>
      </c>
      <c r="S845" s="4">
        <f t="shared" si="82"/>
        <v>43338.208333333328</v>
      </c>
      <c r="T845" s="4">
        <f t="shared" si="83"/>
        <v>43344.208333333328</v>
      </c>
    </row>
    <row r="846" spans="1:20" x14ac:dyDescent="0.3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9">
        <f t="shared" si="78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79"/>
        <v>93</v>
      </c>
      <c r="Q846" t="str">
        <f t="shared" si="80"/>
        <v>film &amp; video</v>
      </c>
      <c r="R846" t="str">
        <f t="shared" si="81"/>
        <v>documentary</v>
      </c>
      <c r="S846" s="4">
        <f t="shared" si="82"/>
        <v>40930.25</v>
      </c>
      <c r="T846" s="4">
        <f t="shared" si="83"/>
        <v>40933.25</v>
      </c>
    </row>
    <row r="847" spans="1:20" x14ac:dyDescent="0.3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9">
        <f t="shared" si="78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79"/>
        <v>102</v>
      </c>
      <c r="Q847" t="str">
        <f t="shared" si="80"/>
        <v>technology</v>
      </c>
      <c r="R847" t="str">
        <f t="shared" si="81"/>
        <v>web</v>
      </c>
      <c r="S847" s="4">
        <f t="shared" si="82"/>
        <v>43235.208333333328</v>
      </c>
      <c r="T847" s="4">
        <f t="shared" si="83"/>
        <v>43272.208333333328</v>
      </c>
    </row>
    <row r="848" spans="1:20" x14ac:dyDescent="0.3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9">
        <f t="shared" si="78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79"/>
        <v>106</v>
      </c>
      <c r="Q848" t="str">
        <f t="shared" si="80"/>
        <v>technology</v>
      </c>
      <c r="R848" t="str">
        <f t="shared" si="81"/>
        <v>web</v>
      </c>
      <c r="S848" s="4">
        <f t="shared" si="82"/>
        <v>43302.208333333328</v>
      </c>
      <c r="T848" s="4">
        <f t="shared" si="83"/>
        <v>43338.208333333328</v>
      </c>
    </row>
    <row r="849" spans="1:20" x14ac:dyDescent="0.3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9">
        <f t="shared" si="78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79"/>
        <v>102</v>
      </c>
      <c r="Q849" t="str">
        <f t="shared" si="80"/>
        <v>food</v>
      </c>
      <c r="R849" t="str">
        <f t="shared" si="81"/>
        <v>food trucks</v>
      </c>
      <c r="S849" s="4">
        <f t="shared" si="82"/>
        <v>43107.25</v>
      </c>
      <c r="T849" s="4">
        <f t="shared" si="83"/>
        <v>43110.25</v>
      </c>
    </row>
    <row r="850" spans="1:20" x14ac:dyDescent="0.3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9">
        <f t="shared" si="78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79"/>
        <v>63</v>
      </c>
      <c r="Q850" t="str">
        <f t="shared" si="80"/>
        <v>film &amp; video</v>
      </c>
      <c r="R850" t="str">
        <f t="shared" si="81"/>
        <v>drama</v>
      </c>
      <c r="S850" s="4">
        <f t="shared" si="82"/>
        <v>40341.208333333336</v>
      </c>
      <c r="T850" s="4">
        <f t="shared" si="83"/>
        <v>40350.208333333336</v>
      </c>
    </row>
    <row r="851" spans="1:20" x14ac:dyDescent="0.3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9">
        <f t="shared" si="78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79"/>
        <v>29</v>
      </c>
      <c r="Q851" t="str">
        <f t="shared" si="80"/>
        <v>music</v>
      </c>
      <c r="R851" t="str">
        <f t="shared" si="81"/>
        <v>indie rock</v>
      </c>
      <c r="S851" s="4">
        <f t="shared" si="82"/>
        <v>40948.25</v>
      </c>
      <c r="T851" s="4">
        <f t="shared" si="83"/>
        <v>40951.25</v>
      </c>
    </row>
    <row r="852" spans="1:20" x14ac:dyDescent="0.3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9">
        <f t="shared" si="78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4">
        <f t="shared" si="82"/>
        <v>40866.25</v>
      </c>
      <c r="T852" s="4">
        <f t="shared" si="83"/>
        <v>40881.25</v>
      </c>
    </row>
    <row r="853" spans="1:20" ht="31" x14ac:dyDescent="0.3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9">
        <f t="shared" si="78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79"/>
        <v>78</v>
      </c>
      <c r="Q853" t="str">
        <f t="shared" si="80"/>
        <v>music</v>
      </c>
      <c r="R853" t="str">
        <f t="shared" si="81"/>
        <v>electric music</v>
      </c>
      <c r="S853" s="4">
        <f t="shared" si="82"/>
        <v>41031.208333333336</v>
      </c>
      <c r="T853" s="4">
        <f t="shared" si="83"/>
        <v>41064.208333333336</v>
      </c>
    </row>
    <row r="854" spans="1:20" ht="31" x14ac:dyDescent="0.3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9">
        <f t="shared" si="78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79"/>
        <v>81</v>
      </c>
      <c r="Q854" t="str">
        <f t="shared" si="80"/>
        <v>games</v>
      </c>
      <c r="R854" t="str">
        <f t="shared" si="81"/>
        <v>video games</v>
      </c>
      <c r="S854" s="4">
        <f t="shared" si="82"/>
        <v>40740.208333333336</v>
      </c>
      <c r="T854" s="4">
        <f t="shared" si="83"/>
        <v>40750.208333333336</v>
      </c>
    </row>
    <row r="855" spans="1:20" x14ac:dyDescent="0.3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9">
        <f t="shared" si="78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79"/>
        <v>76</v>
      </c>
      <c r="Q855" t="str">
        <f t="shared" si="80"/>
        <v>music</v>
      </c>
      <c r="R855" t="str">
        <f t="shared" si="81"/>
        <v>indie rock</v>
      </c>
      <c r="S855" s="4">
        <f t="shared" si="82"/>
        <v>40714.208333333336</v>
      </c>
      <c r="T855" s="4">
        <f t="shared" si="83"/>
        <v>40719.208333333336</v>
      </c>
    </row>
    <row r="856" spans="1:20" ht="31" x14ac:dyDescent="0.3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9">
        <f t="shared" si="78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79"/>
        <v>73</v>
      </c>
      <c r="Q856" t="str">
        <f t="shared" si="80"/>
        <v>publishing</v>
      </c>
      <c r="R856" t="str">
        <f t="shared" si="81"/>
        <v>fiction</v>
      </c>
      <c r="S856" s="4">
        <f t="shared" si="82"/>
        <v>43787.25</v>
      </c>
      <c r="T856" s="4">
        <f t="shared" si="83"/>
        <v>43814.25</v>
      </c>
    </row>
    <row r="857" spans="1:20" x14ac:dyDescent="0.3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9">
        <f t="shared" si="78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4">
        <f t="shared" si="82"/>
        <v>40712.208333333336</v>
      </c>
      <c r="T857" s="4">
        <f t="shared" si="83"/>
        <v>40743.208333333336</v>
      </c>
    </row>
    <row r="858" spans="1:20" x14ac:dyDescent="0.3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9">
        <f t="shared" si="78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79"/>
        <v>54</v>
      </c>
      <c r="Q858" t="str">
        <f t="shared" si="80"/>
        <v>food</v>
      </c>
      <c r="R858" t="str">
        <f t="shared" si="81"/>
        <v>food trucks</v>
      </c>
      <c r="S858" s="4">
        <f t="shared" si="82"/>
        <v>41023.208333333336</v>
      </c>
      <c r="T858" s="4">
        <f t="shared" si="83"/>
        <v>41040.208333333336</v>
      </c>
    </row>
    <row r="859" spans="1:20" ht="31" x14ac:dyDescent="0.3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9">
        <f t="shared" si="78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79"/>
        <v>33</v>
      </c>
      <c r="Q859" t="str">
        <f t="shared" si="80"/>
        <v>film &amp; video</v>
      </c>
      <c r="R859" t="str">
        <f t="shared" si="81"/>
        <v>shorts</v>
      </c>
      <c r="S859" s="4">
        <f t="shared" si="82"/>
        <v>40944.25</v>
      </c>
      <c r="T859" s="4">
        <f t="shared" si="83"/>
        <v>40967.25</v>
      </c>
    </row>
    <row r="860" spans="1:20" ht="31" x14ac:dyDescent="0.3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9">
        <f t="shared" si="78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79"/>
        <v>79</v>
      </c>
      <c r="Q860" t="str">
        <f t="shared" si="80"/>
        <v>food</v>
      </c>
      <c r="R860" t="str">
        <f t="shared" si="81"/>
        <v>food trucks</v>
      </c>
      <c r="S860" s="4">
        <f t="shared" si="82"/>
        <v>43211.208333333328</v>
      </c>
      <c r="T860" s="4">
        <f t="shared" si="83"/>
        <v>43218.208333333328</v>
      </c>
    </row>
    <row r="861" spans="1:20" ht="31" x14ac:dyDescent="0.3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9">
        <f t="shared" si="78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79"/>
        <v>41</v>
      </c>
      <c r="Q861" t="str">
        <f t="shared" si="80"/>
        <v>theater</v>
      </c>
      <c r="R861" t="str">
        <f t="shared" si="81"/>
        <v>plays</v>
      </c>
      <c r="S861" s="4">
        <f t="shared" si="82"/>
        <v>41334.25</v>
      </c>
      <c r="T861" s="4">
        <f t="shared" si="83"/>
        <v>41352.208333333336</v>
      </c>
    </row>
    <row r="862" spans="1:20" ht="31" x14ac:dyDescent="0.3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9">
        <f t="shared" si="78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79"/>
        <v>77</v>
      </c>
      <c r="Q862" t="str">
        <f t="shared" si="80"/>
        <v>technology</v>
      </c>
      <c r="R862" t="str">
        <f t="shared" si="81"/>
        <v>wearables</v>
      </c>
      <c r="S862" s="4">
        <f t="shared" si="82"/>
        <v>43515.25</v>
      </c>
      <c r="T862" s="4">
        <f t="shared" si="83"/>
        <v>43525.25</v>
      </c>
    </row>
    <row r="863" spans="1:20" x14ac:dyDescent="0.3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9">
        <f t="shared" si="78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79"/>
        <v>57</v>
      </c>
      <c r="Q863" t="str">
        <f t="shared" si="80"/>
        <v>theater</v>
      </c>
      <c r="R863" t="str">
        <f t="shared" si="81"/>
        <v>plays</v>
      </c>
      <c r="S863" s="4">
        <f t="shared" si="82"/>
        <v>40258.208333333336</v>
      </c>
      <c r="T863" s="4">
        <f t="shared" si="83"/>
        <v>40266.208333333336</v>
      </c>
    </row>
    <row r="864" spans="1:20" x14ac:dyDescent="0.3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9">
        <f t="shared" si="78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79"/>
        <v>77</v>
      </c>
      <c r="Q864" t="str">
        <f t="shared" si="80"/>
        <v>theater</v>
      </c>
      <c r="R864" t="str">
        <f t="shared" si="81"/>
        <v>plays</v>
      </c>
      <c r="S864" s="4">
        <f t="shared" si="82"/>
        <v>40756.208333333336</v>
      </c>
      <c r="T864" s="4">
        <f t="shared" si="83"/>
        <v>40760.208333333336</v>
      </c>
    </row>
    <row r="865" spans="1:20" x14ac:dyDescent="0.3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9">
        <f t="shared" si="78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79"/>
        <v>25</v>
      </c>
      <c r="Q865" t="str">
        <f t="shared" si="80"/>
        <v>film &amp; video</v>
      </c>
      <c r="R865" t="str">
        <f t="shared" si="81"/>
        <v>television</v>
      </c>
      <c r="S865" s="4">
        <f t="shared" si="82"/>
        <v>42172.208333333328</v>
      </c>
      <c r="T865" s="4">
        <f t="shared" si="83"/>
        <v>42195.208333333328</v>
      </c>
    </row>
    <row r="866" spans="1:20" x14ac:dyDescent="0.3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9">
        <f t="shared" si="78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79"/>
        <v>97</v>
      </c>
      <c r="Q866" t="str">
        <f t="shared" si="80"/>
        <v>film &amp; video</v>
      </c>
      <c r="R866" t="str">
        <f t="shared" si="81"/>
        <v>shorts</v>
      </c>
      <c r="S866" s="4">
        <f t="shared" si="82"/>
        <v>42601.208333333328</v>
      </c>
      <c r="T866" s="4">
        <f t="shared" si="83"/>
        <v>42606.208333333328</v>
      </c>
    </row>
    <row r="867" spans="1:20" x14ac:dyDescent="0.3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9">
        <f t="shared" si="78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79"/>
        <v>46</v>
      </c>
      <c r="Q867" t="str">
        <f t="shared" si="80"/>
        <v>theater</v>
      </c>
      <c r="R867" t="str">
        <f t="shared" si="81"/>
        <v>plays</v>
      </c>
      <c r="S867" s="4">
        <f t="shared" si="82"/>
        <v>41897.208333333336</v>
      </c>
      <c r="T867" s="4">
        <f t="shared" si="83"/>
        <v>41906.208333333336</v>
      </c>
    </row>
    <row r="868" spans="1:20" x14ac:dyDescent="0.3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9">
        <f t="shared" si="78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79"/>
        <v>88</v>
      </c>
      <c r="Q868" t="str">
        <f t="shared" si="80"/>
        <v>photography</v>
      </c>
      <c r="R868" t="str">
        <f t="shared" si="81"/>
        <v>photography books</v>
      </c>
      <c r="S868" s="4">
        <f t="shared" si="82"/>
        <v>40671.208333333336</v>
      </c>
      <c r="T868" s="4">
        <f t="shared" si="83"/>
        <v>40672.208333333336</v>
      </c>
    </row>
    <row r="869" spans="1:20" ht="31" x14ac:dyDescent="0.3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9">
        <f t="shared" si="78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79"/>
        <v>26</v>
      </c>
      <c r="Q869" t="str">
        <f t="shared" si="80"/>
        <v>food</v>
      </c>
      <c r="R869" t="str">
        <f t="shared" si="81"/>
        <v>food trucks</v>
      </c>
      <c r="S869" s="4">
        <f t="shared" si="82"/>
        <v>43382.208333333328</v>
      </c>
      <c r="T869" s="4">
        <f t="shared" si="83"/>
        <v>43388.208333333328</v>
      </c>
    </row>
    <row r="870" spans="1:20" x14ac:dyDescent="0.3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9">
        <f t="shared" si="78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79"/>
        <v>103</v>
      </c>
      <c r="Q870" t="str">
        <f t="shared" si="80"/>
        <v>theater</v>
      </c>
      <c r="R870" t="str">
        <f t="shared" si="81"/>
        <v>plays</v>
      </c>
      <c r="S870" s="4">
        <f t="shared" si="82"/>
        <v>41559.208333333336</v>
      </c>
      <c r="T870" s="4">
        <f t="shared" si="83"/>
        <v>41570.208333333336</v>
      </c>
    </row>
    <row r="871" spans="1:20" x14ac:dyDescent="0.3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9">
        <f t="shared" si="78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79"/>
        <v>73</v>
      </c>
      <c r="Q871" t="str">
        <f t="shared" si="80"/>
        <v>film &amp; video</v>
      </c>
      <c r="R871" t="str">
        <f t="shared" si="81"/>
        <v>drama</v>
      </c>
      <c r="S871" s="4">
        <f t="shared" si="82"/>
        <v>40350.208333333336</v>
      </c>
      <c r="T871" s="4">
        <f t="shared" si="83"/>
        <v>40364.208333333336</v>
      </c>
    </row>
    <row r="872" spans="1:20" x14ac:dyDescent="0.3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9">
        <f t="shared" si="78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79"/>
        <v>57</v>
      </c>
      <c r="Q872" t="str">
        <f t="shared" si="80"/>
        <v>theater</v>
      </c>
      <c r="R872" t="str">
        <f t="shared" si="81"/>
        <v>plays</v>
      </c>
      <c r="S872" s="4">
        <f t="shared" si="82"/>
        <v>42240.208333333328</v>
      </c>
      <c r="T872" s="4">
        <f t="shared" si="83"/>
        <v>42265.208333333328</v>
      </c>
    </row>
    <row r="873" spans="1:20" ht="31" x14ac:dyDescent="0.3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9">
        <f t="shared" si="78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79"/>
        <v>84</v>
      </c>
      <c r="Q873" t="str">
        <f t="shared" si="80"/>
        <v>theater</v>
      </c>
      <c r="R873" t="str">
        <f t="shared" si="81"/>
        <v>plays</v>
      </c>
      <c r="S873" s="4">
        <f t="shared" si="82"/>
        <v>43040.208333333328</v>
      </c>
      <c r="T873" s="4">
        <f t="shared" si="83"/>
        <v>43058.25</v>
      </c>
    </row>
    <row r="874" spans="1:20" x14ac:dyDescent="0.3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9">
        <f t="shared" si="78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79"/>
        <v>99</v>
      </c>
      <c r="Q874" t="str">
        <f t="shared" si="80"/>
        <v>film &amp; video</v>
      </c>
      <c r="R874" t="str">
        <f t="shared" si="81"/>
        <v>science fiction</v>
      </c>
      <c r="S874" s="4">
        <f t="shared" si="82"/>
        <v>43346.208333333328</v>
      </c>
      <c r="T874" s="4">
        <f t="shared" si="83"/>
        <v>43351.208333333328</v>
      </c>
    </row>
    <row r="875" spans="1:20" x14ac:dyDescent="0.3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9">
        <f t="shared" si="78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79"/>
        <v>42</v>
      </c>
      <c r="Q875" t="str">
        <f t="shared" si="80"/>
        <v>photography</v>
      </c>
      <c r="R875" t="str">
        <f t="shared" si="81"/>
        <v>photography books</v>
      </c>
      <c r="S875" s="4">
        <f t="shared" si="82"/>
        <v>41647.25</v>
      </c>
      <c r="T875" s="4">
        <f t="shared" si="83"/>
        <v>41652.25</v>
      </c>
    </row>
    <row r="876" spans="1:20" x14ac:dyDescent="0.3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9">
        <f t="shared" si="78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79"/>
        <v>32</v>
      </c>
      <c r="Q876" t="str">
        <f t="shared" si="80"/>
        <v>photography</v>
      </c>
      <c r="R876" t="str">
        <f t="shared" si="81"/>
        <v>photography books</v>
      </c>
      <c r="S876" s="4">
        <f t="shared" si="82"/>
        <v>40291.208333333336</v>
      </c>
      <c r="T876" s="4">
        <f t="shared" si="83"/>
        <v>40329.208333333336</v>
      </c>
    </row>
    <row r="877" spans="1:20" x14ac:dyDescent="0.3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9">
        <f t="shared" si="78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79"/>
        <v>82</v>
      </c>
      <c r="Q877" t="str">
        <f t="shared" si="80"/>
        <v>music</v>
      </c>
      <c r="R877" t="str">
        <f t="shared" si="81"/>
        <v>rock</v>
      </c>
      <c r="S877" s="4">
        <f t="shared" si="82"/>
        <v>40556.25</v>
      </c>
      <c r="T877" s="4">
        <f t="shared" si="83"/>
        <v>40557.25</v>
      </c>
    </row>
    <row r="878" spans="1:20" ht="31" x14ac:dyDescent="0.3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9">
        <f t="shared" si="78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79"/>
        <v>37</v>
      </c>
      <c r="Q878" t="str">
        <f t="shared" si="80"/>
        <v>photography</v>
      </c>
      <c r="R878" t="str">
        <f t="shared" si="81"/>
        <v>photography books</v>
      </c>
      <c r="S878" s="4">
        <f t="shared" si="82"/>
        <v>43624.208333333328</v>
      </c>
      <c r="T878" s="4">
        <f t="shared" si="83"/>
        <v>43648.208333333328</v>
      </c>
    </row>
    <row r="879" spans="1:20" x14ac:dyDescent="0.3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9">
        <f t="shared" si="78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79"/>
        <v>103</v>
      </c>
      <c r="Q879" t="str">
        <f t="shared" si="80"/>
        <v>food</v>
      </c>
      <c r="R879" t="str">
        <f t="shared" si="81"/>
        <v>food trucks</v>
      </c>
      <c r="S879" s="4">
        <f t="shared" si="82"/>
        <v>42577.208333333328</v>
      </c>
      <c r="T879" s="4">
        <f t="shared" si="83"/>
        <v>42578.208333333328</v>
      </c>
    </row>
    <row r="880" spans="1:20" x14ac:dyDescent="0.3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9">
        <f t="shared" si="78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79"/>
        <v>84</v>
      </c>
      <c r="Q880" t="str">
        <f t="shared" si="80"/>
        <v>music</v>
      </c>
      <c r="R880" t="str">
        <f t="shared" si="81"/>
        <v>metal</v>
      </c>
      <c r="S880" s="4">
        <f t="shared" si="82"/>
        <v>43845.25</v>
      </c>
      <c r="T880" s="4">
        <f t="shared" si="83"/>
        <v>43869.25</v>
      </c>
    </row>
    <row r="881" spans="1:20" x14ac:dyDescent="0.3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9">
        <f t="shared" si="78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79"/>
        <v>103</v>
      </c>
      <c r="Q881" t="str">
        <f t="shared" si="80"/>
        <v>publishing</v>
      </c>
      <c r="R881" t="str">
        <f t="shared" si="81"/>
        <v>nonfiction</v>
      </c>
      <c r="S881" s="4">
        <f t="shared" si="82"/>
        <v>42788.25</v>
      </c>
      <c r="T881" s="4">
        <f t="shared" si="83"/>
        <v>42797.25</v>
      </c>
    </row>
    <row r="882" spans="1:20" x14ac:dyDescent="0.3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9">
        <f t="shared" si="78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79"/>
        <v>80</v>
      </c>
      <c r="Q882" t="str">
        <f t="shared" si="80"/>
        <v>music</v>
      </c>
      <c r="R882" t="str">
        <f t="shared" si="81"/>
        <v>electric music</v>
      </c>
      <c r="S882" s="4">
        <f t="shared" si="82"/>
        <v>43667.208333333328</v>
      </c>
      <c r="T882" s="4">
        <f t="shared" si="83"/>
        <v>43669.208333333328</v>
      </c>
    </row>
    <row r="883" spans="1:20" x14ac:dyDescent="0.3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9">
        <f t="shared" si="78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79"/>
        <v>70</v>
      </c>
      <c r="Q883" t="str">
        <f t="shared" si="80"/>
        <v>theater</v>
      </c>
      <c r="R883" t="str">
        <f t="shared" si="81"/>
        <v>plays</v>
      </c>
      <c r="S883" s="4">
        <f t="shared" si="82"/>
        <v>42194.208333333328</v>
      </c>
      <c r="T883" s="4">
        <f t="shared" si="83"/>
        <v>42223.208333333328</v>
      </c>
    </row>
    <row r="884" spans="1:20" x14ac:dyDescent="0.3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9">
        <f t="shared" si="78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4">
        <f t="shared" si="82"/>
        <v>42025.25</v>
      </c>
      <c r="T884" s="4">
        <f t="shared" si="83"/>
        <v>42029.25</v>
      </c>
    </row>
    <row r="885" spans="1:20" ht="31" x14ac:dyDescent="0.3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9">
        <f t="shared" si="78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79"/>
        <v>42</v>
      </c>
      <c r="Q885" t="str">
        <f t="shared" si="80"/>
        <v>film &amp; video</v>
      </c>
      <c r="R885" t="str">
        <f t="shared" si="81"/>
        <v>shorts</v>
      </c>
      <c r="S885" s="4">
        <f t="shared" si="82"/>
        <v>40323.208333333336</v>
      </c>
      <c r="T885" s="4">
        <f t="shared" si="83"/>
        <v>40359.208333333336</v>
      </c>
    </row>
    <row r="886" spans="1:20" x14ac:dyDescent="0.3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9">
        <f t="shared" si="78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79"/>
        <v>58</v>
      </c>
      <c r="Q886" t="str">
        <f t="shared" si="80"/>
        <v>theater</v>
      </c>
      <c r="R886" t="str">
        <f t="shared" si="81"/>
        <v>plays</v>
      </c>
      <c r="S886" s="4">
        <f t="shared" si="82"/>
        <v>41763.208333333336</v>
      </c>
      <c r="T886" s="4">
        <f t="shared" si="83"/>
        <v>41765.208333333336</v>
      </c>
    </row>
    <row r="887" spans="1:20" x14ac:dyDescent="0.3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9">
        <f t="shared" si="78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79"/>
        <v>41</v>
      </c>
      <c r="Q887" t="str">
        <f t="shared" si="80"/>
        <v>theater</v>
      </c>
      <c r="R887" t="str">
        <f t="shared" si="81"/>
        <v>plays</v>
      </c>
      <c r="S887" s="4">
        <f t="shared" si="82"/>
        <v>40335.208333333336</v>
      </c>
      <c r="T887" s="4">
        <f t="shared" si="83"/>
        <v>40373.208333333336</v>
      </c>
    </row>
    <row r="888" spans="1:20" x14ac:dyDescent="0.3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9">
        <f t="shared" si="78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79"/>
        <v>70</v>
      </c>
      <c r="Q888" t="str">
        <f t="shared" si="80"/>
        <v>music</v>
      </c>
      <c r="R888" t="str">
        <f t="shared" si="81"/>
        <v>indie rock</v>
      </c>
      <c r="S888" s="4">
        <f t="shared" si="82"/>
        <v>40416.208333333336</v>
      </c>
      <c r="T888" s="4">
        <f t="shared" si="83"/>
        <v>40434.208333333336</v>
      </c>
    </row>
    <row r="889" spans="1:20" ht="31" x14ac:dyDescent="0.3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9">
        <f t="shared" si="78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79"/>
        <v>74</v>
      </c>
      <c r="Q889" t="str">
        <f t="shared" si="80"/>
        <v>theater</v>
      </c>
      <c r="R889" t="str">
        <f t="shared" si="81"/>
        <v>plays</v>
      </c>
      <c r="S889" s="4">
        <f t="shared" si="82"/>
        <v>42202.208333333328</v>
      </c>
      <c r="T889" s="4">
        <f t="shared" si="83"/>
        <v>42249.208333333328</v>
      </c>
    </row>
    <row r="890" spans="1:20" ht="31" x14ac:dyDescent="0.3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9">
        <f t="shared" si="78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79"/>
        <v>42</v>
      </c>
      <c r="Q890" t="str">
        <f t="shared" si="80"/>
        <v>theater</v>
      </c>
      <c r="R890" t="str">
        <f t="shared" si="81"/>
        <v>plays</v>
      </c>
      <c r="S890" s="4">
        <f t="shared" si="82"/>
        <v>42836.208333333328</v>
      </c>
      <c r="T890" s="4">
        <f t="shared" si="83"/>
        <v>42855.208333333328</v>
      </c>
    </row>
    <row r="891" spans="1:20" x14ac:dyDescent="0.3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9">
        <f t="shared" si="78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79"/>
        <v>78</v>
      </c>
      <c r="Q891" t="str">
        <f t="shared" si="80"/>
        <v>music</v>
      </c>
      <c r="R891" t="str">
        <f t="shared" si="81"/>
        <v>electric music</v>
      </c>
      <c r="S891" s="4">
        <f t="shared" si="82"/>
        <v>41710.208333333336</v>
      </c>
      <c r="T891" s="4">
        <f t="shared" si="83"/>
        <v>41717.208333333336</v>
      </c>
    </row>
    <row r="892" spans="1:20" x14ac:dyDescent="0.3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9">
        <f t="shared" si="78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79"/>
        <v>106</v>
      </c>
      <c r="Q892" t="str">
        <f t="shared" si="80"/>
        <v>music</v>
      </c>
      <c r="R892" t="str">
        <f t="shared" si="81"/>
        <v>indie rock</v>
      </c>
      <c r="S892" s="4">
        <f t="shared" si="82"/>
        <v>43640.208333333328</v>
      </c>
      <c r="T892" s="4">
        <f t="shared" si="83"/>
        <v>43641.208333333328</v>
      </c>
    </row>
    <row r="893" spans="1:20" ht="31" x14ac:dyDescent="0.3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9">
        <f t="shared" si="78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79"/>
        <v>47</v>
      </c>
      <c r="Q893" t="str">
        <f t="shared" si="80"/>
        <v>film &amp; video</v>
      </c>
      <c r="R893" t="str">
        <f t="shared" si="81"/>
        <v>documentary</v>
      </c>
      <c r="S893" s="4">
        <f t="shared" si="82"/>
        <v>40880.25</v>
      </c>
      <c r="T893" s="4">
        <f t="shared" si="83"/>
        <v>40924.25</v>
      </c>
    </row>
    <row r="894" spans="1:20" x14ac:dyDescent="0.3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9">
        <f t="shared" si="78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79"/>
        <v>76</v>
      </c>
      <c r="Q894" t="str">
        <f t="shared" si="80"/>
        <v>publishing</v>
      </c>
      <c r="R894" t="str">
        <f t="shared" si="81"/>
        <v>translations</v>
      </c>
      <c r="S894" s="4">
        <f t="shared" si="82"/>
        <v>40319.208333333336</v>
      </c>
      <c r="T894" s="4">
        <f t="shared" si="83"/>
        <v>40360.208333333336</v>
      </c>
    </row>
    <row r="895" spans="1:20" x14ac:dyDescent="0.3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9">
        <f t="shared" si="78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79"/>
        <v>54</v>
      </c>
      <c r="Q895" t="str">
        <f t="shared" si="80"/>
        <v>film &amp; video</v>
      </c>
      <c r="R895" t="str">
        <f t="shared" si="81"/>
        <v>documentary</v>
      </c>
      <c r="S895" s="4">
        <f t="shared" si="82"/>
        <v>42170.208333333328</v>
      </c>
      <c r="T895" s="4">
        <f t="shared" si="83"/>
        <v>42174.208333333328</v>
      </c>
    </row>
    <row r="896" spans="1:20" x14ac:dyDescent="0.3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9">
        <f t="shared" si="78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79"/>
        <v>57</v>
      </c>
      <c r="Q896" t="str">
        <f t="shared" si="80"/>
        <v>film &amp; video</v>
      </c>
      <c r="R896" t="str">
        <f t="shared" si="81"/>
        <v>television</v>
      </c>
      <c r="S896" s="4">
        <f t="shared" si="82"/>
        <v>41466.208333333336</v>
      </c>
      <c r="T896" s="4">
        <f t="shared" si="83"/>
        <v>41496.208333333336</v>
      </c>
    </row>
    <row r="897" spans="1:20" ht="31" x14ac:dyDescent="0.3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9">
        <f t="shared" si="78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79"/>
        <v>104</v>
      </c>
      <c r="Q897" t="str">
        <f t="shared" si="80"/>
        <v>theater</v>
      </c>
      <c r="R897" t="str">
        <f t="shared" si="81"/>
        <v>plays</v>
      </c>
      <c r="S897" s="4">
        <f t="shared" si="82"/>
        <v>43134.25</v>
      </c>
      <c r="T897" s="4">
        <f t="shared" si="83"/>
        <v>43143.25</v>
      </c>
    </row>
    <row r="898" spans="1:20" ht="31" x14ac:dyDescent="0.3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9">
        <f t="shared" ref="F898:F961" si="84">(E898/D898)*100</f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ref="P898:P961" si="85">ROUND(IFERROR(E898/H898,0),0)</f>
        <v>105</v>
      </c>
      <c r="Q898" t="str">
        <f t="shared" ref="Q898:Q961" si="86">_xlfn.TEXTBEFORE(O898,"/")</f>
        <v>food</v>
      </c>
      <c r="R898" t="str">
        <f t="shared" ref="R898:R961" si="87">_xlfn.TEXTAFTER(O898,"/")</f>
        <v>food trucks</v>
      </c>
      <c r="S898" s="4">
        <f t="shared" si="82"/>
        <v>40738.208333333336</v>
      </c>
      <c r="T898" s="4">
        <f t="shared" si="83"/>
        <v>40741.208333333336</v>
      </c>
    </row>
    <row r="899" spans="1:20" x14ac:dyDescent="0.3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9">
        <f t="shared" si="84"/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si="85"/>
        <v>90</v>
      </c>
      <c r="Q899" t="str">
        <f t="shared" si="86"/>
        <v>theater</v>
      </c>
      <c r="R899" t="str">
        <f t="shared" si="87"/>
        <v>plays</v>
      </c>
      <c r="S899" s="4">
        <f t="shared" ref="S899:S962" si="88">(((K899/60)/60)/24)+DATE(1970,1,1)</f>
        <v>43583.208333333328</v>
      </c>
      <c r="T899" s="4">
        <f t="shared" ref="T899:T962" si="89">(((L899/60)/60)/24)+DATE(1970,1,1)</f>
        <v>43585.208333333328</v>
      </c>
    </row>
    <row r="900" spans="1:20" x14ac:dyDescent="0.3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9">
        <f t="shared" si="8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si="85"/>
        <v>77</v>
      </c>
      <c r="Q900" t="str">
        <f t="shared" si="86"/>
        <v>film &amp; video</v>
      </c>
      <c r="R900" t="str">
        <f t="shared" si="87"/>
        <v>documentary</v>
      </c>
      <c r="S900" s="4">
        <f t="shared" si="88"/>
        <v>43815.25</v>
      </c>
      <c r="T900" s="4">
        <f t="shared" si="89"/>
        <v>43821.25</v>
      </c>
    </row>
    <row r="901" spans="1:20" x14ac:dyDescent="0.3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9">
        <f t="shared" si="8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85"/>
        <v>103</v>
      </c>
      <c r="Q901" t="str">
        <f t="shared" si="86"/>
        <v>music</v>
      </c>
      <c r="R901" t="str">
        <f t="shared" si="87"/>
        <v>jazz</v>
      </c>
      <c r="S901" s="4">
        <f t="shared" si="88"/>
        <v>41554.208333333336</v>
      </c>
      <c r="T901" s="4">
        <f t="shared" si="89"/>
        <v>41572.208333333336</v>
      </c>
    </row>
    <row r="902" spans="1:20" x14ac:dyDescent="0.3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9">
        <f t="shared" si="8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4">
        <f t="shared" si="88"/>
        <v>41901.208333333336</v>
      </c>
      <c r="T902" s="4">
        <f t="shared" si="89"/>
        <v>41902.208333333336</v>
      </c>
    </row>
    <row r="903" spans="1:20" x14ac:dyDescent="0.3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9">
        <f t="shared" si="8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85"/>
        <v>55</v>
      </c>
      <c r="Q903" t="str">
        <f t="shared" si="86"/>
        <v>music</v>
      </c>
      <c r="R903" t="str">
        <f t="shared" si="87"/>
        <v>rock</v>
      </c>
      <c r="S903" s="4">
        <f t="shared" si="88"/>
        <v>43298.208333333328</v>
      </c>
      <c r="T903" s="4">
        <f t="shared" si="89"/>
        <v>43331.208333333328</v>
      </c>
    </row>
    <row r="904" spans="1:20" x14ac:dyDescent="0.3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9">
        <f t="shared" si="8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85"/>
        <v>32</v>
      </c>
      <c r="Q904" t="str">
        <f t="shared" si="86"/>
        <v>technology</v>
      </c>
      <c r="R904" t="str">
        <f t="shared" si="87"/>
        <v>web</v>
      </c>
      <c r="S904" s="4">
        <f t="shared" si="88"/>
        <v>42399.25</v>
      </c>
      <c r="T904" s="4">
        <f t="shared" si="89"/>
        <v>42441.25</v>
      </c>
    </row>
    <row r="905" spans="1:20" ht="31" x14ac:dyDescent="0.3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9">
        <f t="shared" si="8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85"/>
        <v>51</v>
      </c>
      <c r="Q905" t="str">
        <f t="shared" si="86"/>
        <v>publishing</v>
      </c>
      <c r="R905" t="str">
        <f t="shared" si="87"/>
        <v>nonfiction</v>
      </c>
      <c r="S905" s="4">
        <f t="shared" si="88"/>
        <v>41034.208333333336</v>
      </c>
      <c r="T905" s="4">
        <f t="shared" si="89"/>
        <v>41049.208333333336</v>
      </c>
    </row>
    <row r="906" spans="1:20" x14ac:dyDescent="0.3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9">
        <f t="shared" si="8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85"/>
        <v>50</v>
      </c>
      <c r="Q906" t="str">
        <f t="shared" si="86"/>
        <v>publishing</v>
      </c>
      <c r="R906" t="str">
        <f t="shared" si="87"/>
        <v>radio &amp; podcasts</v>
      </c>
      <c r="S906" s="4">
        <f t="shared" si="88"/>
        <v>41186.208333333336</v>
      </c>
      <c r="T906" s="4">
        <f t="shared" si="89"/>
        <v>41190.208333333336</v>
      </c>
    </row>
    <row r="907" spans="1:20" x14ac:dyDescent="0.3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9">
        <f t="shared" si="8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85"/>
        <v>55</v>
      </c>
      <c r="Q907" t="str">
        <f t="shared" si="86"/>
        <v>theater</v>
      </c>
      <c r="R907" t="str">
        <f t="shared" si="87"/>
        <v>plays</v>
      </c>
      <c r="S907" s="4">
        <f t="shared" si="88"/>
        <v>41536.208333333336</v>
      </c>
      <c r="T907" s="4">
        <f t="shared" si="89"/>
        <v>41539.208333333336</v>
      </c>
    </row>
    <row r="908" spans="1:20" ht="31" x14ac:dyDescent="0.3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9">
        <f t="shared" si="8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85"/>
        <v>47</v>
      </c>
      <c r="Q908" t="str">
        <f t="shared" si="86"/>
        <v>film &amp; video</v>
      </c>
      <c r="R908" t="str">
        <f t="shared" si="87"/>
        <v>documentary</v>
      </c>
      <c r="S908" s="4">
        <f t="shared" si="88"/>
        <v>42868.208333333328</v>
      </c>
      <c r="T908" s="4">
        <f t="shared" si="89"/>
        <v>42904.208333333328</v>
      </c>
    </row>
    <row r="909" spans="1:20" x14ac:dyDescent="0.3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9">
        <f t="shared" si="8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85"/>
        <v>45</v>
      </c>
      <c r="Q909" t="str">
        <f t="shared" si="86"/>
        <v>theater</v>
      </c>
      <c r="R909" t="str">
        <f t="shared" si="87"/>
        <v>plays</v>
      </c>
      <c r="S909" s="4">
        <f t="shared" si="88"/>
        <v>40660.208333333336</v>
      </c>
      <c r="T909" s="4">
        <f t="shared" si="89"/>
        <v>40667.208333333336</v>
      </c>
    </row>
    <row r="910" spans="1:20" x14ac:dyDescent="0.3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9">
        <f t="shared" si="8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85"/>
        <v>31</v>
      </c>
      <c r="Q910" t="str">
        <f t="shared" si="86"/>
        <v>games</v>
      </c>
      <c r="R910" t="str">
        <f t="shared" si="87"/>
        <v>video games</v>
      </c>
      <c r="S910" s="4">
        <f t="shared" si="88"/>
        <v>41031.208333333336</v>
      </c>
      <c r="T910" s="4">
        <f t="shared" si="89"/>
        <v>41042.208333333336</v>
      </c>
    </row>
    <row r="911" spans="1:20" x14ac:dyDescent="0.3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9">
        <f t="shared" si="8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85"/>
        <v>108</v>
      </c>
      <c r="Q911" t="str">
        <f t="shared" si="86"/>
        <v>theater</v>
      </c>
      <c r="R911" t="str">
        <f t="shared" si="87"/>
        <v>plays</v>
      </c>
      <c r="S911" s="4">
        <f t="shared" si="88"/>
        <v>43255.208333333328</v>
      </c>
      <c r="T911" s="4">
        <f t="shared" si="89"/>
        <v>43282.208333333328</v>
      </c>
    </row>
    <row r="912" spans="1:20" x14ac:dyDescent="0.3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9">
        <f t="shared" si="8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85"/>
        <v>102</v>
      </c>
      <c r="Q912" t="str">
        <f t="shared" si="86"/>
        <v>theater</v>
      </c>
      <c r="R912" t="str">
        <f t="shared" si="87"/>
        <v>plays</v>
      </c>
      <c r="S912" s="4">
        <f t="shared" si="88"/>
        <v>42026.25</v>
      </c>
      <c r="T912" s="4">
        <f t="shared" si="89"/>
        <v>42027.25</v>
      </c>
    </row>
    <row r="913" spans="1:20" x14ac:dyDescent="0.3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9">
        <f t="shared" si="8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85"/>
        <v>25</v>
      </c>
      <c r="Q913" t="str">
        <f t="shared" si="86"/>
        <v>technology</v>
      </c>
      <c r="R913" t="str">
        <f t="shared" si="87"/>
        <v>web</v>
      </c>
      <c r="S913" s="4">
        <f t="shared" si="88"/>
        <v>43717.208333333328</v>
      </c>
      <c r="T913" s="4">
        <f t="shared" si="89"/>
        <v>43719.208333333328</v>
      </c>
    </row>
    <row r="914" spans="1:20" x14ac:dyDescent="0.3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9">
        <f t="shared" si="8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85"/>
        <v>80</v>
      </c>
      <c r="Q914" t="str">
        <f t="shared" si="86"/>
        <v>film &amp; video</v>
      </c>
      <c r="R914" t="str">
        <f t="shared" si="87"/>
        <v>drama</v>
      </c>
      <c r="S914" s="4">
        <f t="shared" si="88"/>
        <v>41157.208333333336</v>
      </c>
      <c r="T914" s="4">
        <f t="shared" si="89"/>
        <v>41170.208333333336</v>
      </c>
    </row>
    <row r="915" spans="1:20" x14ac:dyDescent="0.3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9">
        <f t="shared" si="8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85"/>
        <v>68</v>
      </c>
      <c r="Q915" t="str">
        <f t="shared" si="86"/>
        <v>film &amp; video</v>
      </c>
      <c r="R915" t="str">
        <f t="shared" si="87"/>
        <v>drama</v>
      </c>
      <c r="S915" s="4">
        <f t="shared" si="88"/>
        <v>43597.208333333328</v>
      </c>
      <c r="T915" s="4">
        <f t="shared" si="89"/>
        <v>43610.208333333328</v>
      </c>
    </row>
    <row r="916" spans="1:20" x14ac:dyDescent="0.3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9">
        <f t="shared" si="8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85"/>
        <v>26</v>
      </c>
      <c r="Q916" t="str">
        <f t="shared" si="86"/>
        <v>theater</v>
      </c>
      <c r="R916" t="str">
        <f t="shared" si="87"/>
        <v>plays</v>
      </c>
      <c r="S916" s="4">
        <f t="shared" si="88"/>
        <v>41490.208333333336</v>
      </c>
      <c r="T916" s="4">
        <f t="shared" si="89"/>
        <v>41502.208333333336</v>
      </c>
    </row>
    <row r="917" spans="1:20" x14ac:dyDescent="0.3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9">
        <f t="shared" si="8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85"/>
        <v>105</v>
      </c>
      <c r="Q917" t="str">
        <f t="shared" si="86"/>
        <v>film &amp; video</v>
      </c>
      <c r="R917" t="str">
        <f t="shared" si="87"/>
        <v>television</v>
      </c>
      <c r="S917" s="4">
        <f t="shared" si="88"/>
        <v>42976.208333333328</v>
      </c>
      <c r="T917" s="4">
        <f t="shared" si="89"/>
        <v>42985.208333333328</v>
      </c>
    </row>
    <row r="918" spans="1:20" ht="31" x14ac:dyDescent="0.3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9">
        <f t="shared" si="8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85"/>
        <v>26</v>
      </c>
      <c r="Q918" t="str">
        <f t="shared" si="86"/>
        <v>photography</v>
      </c>
      <c r="R918" t="str">
        <f t="shared" si="87"/>
        <v>photography books</v>
      </c>
      <c r="S918" s="4">
        <f t="shared" si="88"/>
        <v>41991.25</v>
      </c>
      <c r="T918" s="4">
        <f t="shared" si="89"/>
        <v>42000.25</v>
      </c>
    </row>
    <row r="919" spans="1:20" x14ac:dyDescent="0.3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9">
        <f t="shared" si="8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85"/>
        <v>78</v>
      </c>
      <c r="Q919" t="str">
        <f t="shared" si="86"/>
        <v>film &amp; video</v>
      </c>
      <c r="R919" t="str">
        <f t="shared" si="87"/>
        <v>shorts</v>
      </c>
      <c r="S919" s="4">
        <f t="shared" si="88"/>
        <v>40722.208333333336</v>
      </c>
      <c r="T919" s="4">
        <f t="shared" si="89"/>
        <v>40746.208333333336</v>
      </c>
    </row>
    <row r="920" spans="1:20" x14ac:dyDescent="0.3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9">
        <f t="shared" si="8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85"/>
        <v>58</v>
      </c>
      <c r="Q920" t="str">
        <f t="shared" si="86"/>
        <v>publishing</v>
      </c>
      <c r="R920" t="str">
        <f t="shared" si="87"/>
        <v>radio &amp; podcasts</v>
      </c>
      <c r="S920" s="4">
        <f t="shared" si="88"/>
        <v>41117.208333333336</v>
      </c>
      <c r="T920" s="4">
        <f t="shared" si="89"/>
        <v>41128.208333333336</v>
      </c>
    </row>
    <row r="921" spans="1:20" x14ac:dyDescent="0.3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9">
        <f t="shared" si="8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85"/>
        <v>93</v>
      </c>
      <c r="Q921" t="str">
        <f t="shared" si="86"/>
        <v>theater</v>
      </c>
      <c r="R921" t="str">
        <f t="shared" si="87"/>
        <v>plays</v>
      </c>
      <c r="S921" s="4">
        <f t="shared" si="88"/>
        <v>43022.208333333328</v>
      </c>
      <c r="T921" s="4">
        <f t="shared" si="89"/>
        <v>43054.25</v>
      </c>
    </row>
    <row r="922" spans="1:20" x14ac:dyDescent="0.3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9">
        <f t="shared" si="8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85"/>
        <v>38</v>
      </c>
      <c r="Q922" t="str">
        <f t="shared" si="86"/>
        <v>film &amp; video</v>
      </c>
      <c r="R922" t="str">
        <f t="shared" si="87"/>
        <v>animation</v>
      </c>
      <c r="S922" s="4">
        <f t="shared" si="88"/>
        <v>43503.25</v>
      </c>
      <c r="T922" s="4">
        <f t="shared" si="89"/>
        <v>43523.25</v>
      </c>
    </row>
    <row r="923" spans="1:20" x14ac:dyDescent="0.3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9">
        <f t="shared" si="8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85"/>
        <v>32</v>
      </c>
      <c r="Q923" t="str">
        <f t="shared" si="86"/>
        <v>technology</v>
      </c>
      <c r="R923" t="str">
        <f t="shared" si="87"/>
        <v>web</v>
      </c>
      <c r="S923" s="4">
        <f t="shared" si="88"/>
        <v>40951.25</v>
      </c>
      <c r="T923" s="4">
        <f t="shared" si="89"/>
        <v>40965.25</v>
      </c>
    </row>
    <row r="924" spans="1:20" x14ac:dyDescent="0.3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9">
        <f t="shared" si="8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4">
        <f t="shared" si="88"/>
        <v>43443.25</v>
      </c>
      <c r="T924" s="4">
        <f t="shared" si="89"/>
        <v>43452.25</v>
      </c>
    </row>
    <row r="925" spans="1:20" x14ac:dyDescent="0.3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9">
        <f t="shared" si="8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85"/>
        <v>101</v>
      </c>
      <c r="Q925" t="str">
        <f t="shared" si="86"/>
        <v>theater</v>
      </c>
      <c r="R925" t="str">
        <f t="shared" si="87"/>
        <v>plays</v>
      </c>
      <c r="S925" s="4">
        <f t="shared" si="88"/>
        <v>40373.208333333336</v>
      </c>
      <c r="T925" s="4">
        <f t="shared" si="89"/>
        <v>40374.208333333336</v>
      </c>
    </row>
    <row r="926" spans="1:20" x14ac:dyDescent="0.3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9">
        <f t="shared" si="8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85"/>
        <v>84</v>
      </c>
      <c r="Q926" t="str">
        <f t="shared" si="86"/>
        <v>theater</v>
      </c>
      <c r="R926" t="str">
        <f t="shared" si="87"/>
        <v>plays</v>
      </c>
      <c r="S926" s="4">
        <f t="shared" si="88"/>
        <v>43769.208333333328</v>
      </c>
      <c r="T926" s="4">
        <f t="shared" si="89"/>
        <v>43780.25</v>
      </c>
    </row>
    <row r="927" spans="1:20" ht="31" x14ac:dyDescent="0.3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9">
        <f t="shared" si="8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85"/>
        <v>103</v>
      </c>
      <c r="Q927" t="str">
        <f t="shared" si="86"/>
        <v>theater</v>
      </c>
      <c r="R927" t="str">
        <f t="shared" si="87"/>
        <v>plays</v>
      </c>
      <c r="S927" s="4">
        <f t="shared" si="88"/>
        <v>43000.208333333328</v>
      </c>
      <c r="T927" s="4">
        <f t="shared" si="89"/>
        <v>43012.208333333328</v>
      </c>
    </row>
    <row r="928" spans="1:20" x14ac:dyDescent="0.3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9">
        <f t="shared" si="8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85"/>
        <v>105</v>
      </c>
      <c r="Q928" t="str">
        <f t="shared" si="86"/>
        <v>food</v>
      </c>
      <c r="R928" t="str">
        <f t="shared" si="87"/>
        <v>food trucks</v>
      </c>
      <c r="S928" s="4">
        <f t="shared" si="88"/>
        <v>42502.208333333328</v>
      </c>
      <c r="T928" s="4">
        <f t="shared" si="89"/>
        <v>42506.208333333328</v>
      </c>
    </row>
    <row r="929" spans="1:20" x14ac:dyDescent="0.3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9">
        <f t="shared" si="8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85"/>
        <v>89</v>
      </c>
      <c r="Q929" t="str">
        <f t="shared" si="86"/>
        <v>theater</v>
      </c>
      <c r="R929" t="str">
        <f t="shared" si="87"/>
        <v>plays</v>
      </c>
      <c r="S929" s="4">
        <f t="shared" si="88"/>
        <v>41102.208333333336</v>
      </c>
      <c r="T929" s="4">
        <f t="shared" si="89"/>
        <v>41131.208333333336</v>
      </c>
    </row>
    <row r="930" spans="1:20" x14ac:dyDescent="0.3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9">
        <f t="shared" si="8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85"/>
        <v>52</v>
      </c>
      <c r="Q930" t="str">
        <f t="shared" si="86"/>
        <v>technology</v>
      </c>
      <c r="R930" t="str">
        <f t="shared" si="87"/>
        <v>web</v>
      </c>
      <c r="S930" s="4">
        <f t="shared" si="88"/>
        <v>41637.25</v>
      </c>
      <c r="T930" s="4">
        <f t="shared" si="89"/>
        <v>41646.25</v>
      </c>
    </row>
    <row r="931" spans="1:20" x14ac:dyDescent="0.3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9">
        <f t="shared" si="8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85"/>
        <v>65</v>
      </c>
      <c r="Q931" t="str">
        <f t="shared" si="86"/>
        <v>theater</v>
      </c>
      <c r="R931" t="str">
        <f t="shared" si="87"/>
        <v>plays</v>
      </c>
      <c r="S931" s="4">
        <f t="shared" si="88"/>
        <v>42858.208333333328</v>
      </c>
      <c r="T931" s="4">
        <f t="shared" si="89"/>
        <v>42872.208333333328</v>
      </c>
    </row>
    <row r="932" spans="1:20" x14ac:dyDescent="0.3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9">
        <f t="shared" si="8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85"/>
        <v>46</v>
      </c>
      <c r="Q932" t="str">
        <f t="shared" si="86"/>
        <v>theater</v>
      </c>
      <c r="R932" t="str">
        <f t="shared" si="87"/>
        <v>plays</v>
      </c>
      <c r="S932" s="4">
        <f t="shared" si="88"/>
        <v>42060.25</v>
      </c>
      <c r="T932" s="4">
        <f t="shared" si="89"/>
        <v>42067.25</v>
      </c>
    </row>
    <row r="933" spans="1:20" x14ac:dyDescent="0.3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9">
        <f t="shared" si="8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85"/>
        <v>51</v>
      </c>
      <c r="Q933" t="str">
        <f t="shared" si="86"/>
        <v>theater</v>
      </c>
      <c r="R933" t="str">
        <f t="shared" si="87"/>
        <v>plays</v>
      </c>
      <c r="S933" s="4">
        <f t="shared" si="88"/>
        <v>41818.208333333336</v>
      </c>
      <c r="T933" s="4">
        <f t="shared" si="89"/>
        <v>41820.208333333336</v>
      </c>
    </row>
    <row r="934" spans="1:20" x14ac:dyDescent="0.3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9">
        <f t="shared" si="8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85"/>
        <v>34</v>
      </c>
      <c r="Q934" t="str">
        <f t="shared" si="86"/>
        <v>music</v>
      </c>
      <c r="R934" t="str">
        <f t="shared" si="87"/>
        <v>rock</v>
      </c>
      <c r="S934" s="4">
        <f t="shared" si="88"/>
        <v>41709.208333333336</v>
      </c>
      <c r="T934" s="4">
        <f t="shared" si="89"/>
        <v>41712.208333333336</v>
      </c>
    </row>
    <row r="935" spans="1:20" x14ac:dyDescent="0.3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9">
        <f t="shared" si="8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85"/>
        <v>92</v>
      </c>
      <c r="Q935" t="str">
        <f t="shared" si="86"/>
        <v>theater</v>
      </c>
      <c r="R935" t="str">
        <f t="shared" si="87"/>
        <v>plays</v>
      </c>
      <c r="S935" s="4">
        <f t="shared" si="88"/>
        <v>41372.208333333336</v>
      </c>
      <c r="T935" s="4">
        <f t="shared" si="89"/>
        <v>41385.208333333336</v>
      </c>
    </row>
    <row r="936" spans="1:20" x14ac:dyDescent="0.3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9">
        <f t="shared" si="8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85"/>
        <v>107</v>
      </c>
      <c r="Q936" t="str">
        <f t="shared" si="86"/>
        <v>theater</v>
      </c>
      <c r="R936" t="str">
        <f t="shared" si="87"/>
        <v>plays</v>
      </c>
      <c r="S936" s="4">
        <f t="shared" si="88"/>
        <v>42422.25</v>
      </c>
      <c r="T936" s="4">
        <f t="shared" si="89"/>
        <v>42428.25</v>
      </c>
    </row>
    <row r="937" spans="1:20" ht="31" x14ac:dyDescent="0.3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9">
        <f t="shared" si="8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85"/>
        <v>76</v>
      </c>
      <c r="Q937" t="str">
        <f t="shared" si="86"/>
        <v>theater</v>
      </c>
      <c r="R937" t="str">
        <f t="shared" si="87"/>
        <v>plays</v>
      </c>
      <c r="S937" s="4">
        <f t="shared" si="88"/>
        <v>42209.208333333328</v>
      </c>
      <c r="T937" s="4">
        <f t="shared" si="89"/>
        <v>42216.208333333328</v>
      </c>
    </row>
    <row r="938" spans="1:20" x14ac:dyDescent="0.3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9">
        <f t="shared" si="8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85"/>
        <v>80</v>
      </c>
      <c r="Q938" t="str">
        <f t="shared" si="86"/>
        <v>theater</v>
      </c>
      <c r="R938" t="str">
        <f t="shared" si="87"/>
        <v>plays</v>
      </c>
      <c r="S938" s="4">
        <f t="shared" si="88"/>
        <v>43668.208333333328</v>
      </c>
      <c r="T938" s="4">
        <f t="shared" si="89"/>
        <v>43671.208333333328</v>
      </c>
    </row>
    <row r="939" spans="1:20" x14ac:dyDescent="0.3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9">
        <f t="shared" si="8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85"/>
        <v>87</v>
      </c>
      <c r="Q939" t="str">
        <f t="shared" si="86"/>
        <v>film &amp; video</v>
      </c>
      <c r="R939" t="str">
        <f t="shared" si="87"/>
        <v>documentary</v>
      </c>
      <c r="S939" s="4">
        <f t="shared" si="88"/>
        <v>42334.25</v>
      </c>
      <c r="T939" s="4">
        <f t="shared" si="89"/>
        <v>42343.25</v>
      </c>
    </row>
    <row r="940" spans="1:20" x14ac:dyDescent="0.3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9">
        <f t="shared" si="8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85"/>
        <v>105</v>
      </c>
      <c r="Q940" t="str">
        <f t="shared" si="86"/>
        <v>publishing</v>
      </c>
      <c r="R940" t="str">
        <f t="shared" si="87"/>
        <v>fiction</v>
      </c>
      <c r="S940" s="4">
        <f t="shared" si="88"/>
        <v>43263.208333333328</v>
      </c>
      <c r="T940" s="4">
        <f t="shared" si="89"/>
        <v>43299.208333333328</v>
      </c>
    </row>
    <row r="941" spans="1:20" ht="31" x14ac:dyDescent="0.3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9">
        <f t="shared" si="8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85"/>
        <v>57</v>
      </c>
      <c r="Q941" t="str">
        <f t="shared" si="86"/>
        <v>games</v>
      </c>
      <c r="R941" t="str">
        <f t="shared" si="87"/>
        <v>video games</v>
      </c>
      <c r="S941" s="4">
        <f t="shared" si="88"/>
        <v>40670.208333333336</v>
      </c>
      <c r="T941" s="4">
        <f t="shared" si="89"/>
        <v>40687.208333333336</v>
      </c>
    </row>
    <row r="942" spans="1:20" x14ac:dyDescent="0.3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9">
        <f t="shared" si="8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85"/>
        <v>93</v>
      </c>
      <c r="Q942" t="str">
        <f t="shared" si="86"/>
        <v>technology</v>
      </c>
      <c r="R942" t="str">
        <f t="shared" si="87"/>
        <v>web</v>
      </c>
      <c r="S942" s="4">
        <f t="shared" si="88"/>
        <v>41244.25</v>
      </c>
      <c r="T942" s="4">
        <f t="shared" si="89"/>
        <v>41266.25</v>
      </c>
    </row>
    <row r="943" spans="1:20" x14ac:dyDescent="0.3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9">
        <f t="shared" si="8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85"/>
        <v>72</v>
      </c>
      <c r="Q943" t="str">
        <f t="shared" si="86"/>
        <v>theater</v>
      </c>
      <c r="R943" t="str">
        <f t="shared" si="87"/>
        <v>plays</v>
      </c>
      <c r="S943" s="4">
        <f t="shared" si="88"/>
        <v>40552.25</v>
      </c>
      <c r="T943" s="4">
        <f t="shared" si="89"/>
        <v>40587.25</v>
      </c>
    </row>
    <row r="944" spans="1:20" x14ac:dyDescent="0.3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9">
        <f t="shared" si="8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85"/>
        <v>93</v>
      </c>
      <c r="Q944" t="str">
        <f t="shared" si="86"/>
        <v>theater</v>
      </c>
      <c r="R944" t="str">
        <f t="shared" si="87"/>
        <v>plays</v>
      </c>
      <c r="S944" s="4">
        <f t="shared" si="88"/>
        <v>40568.25</v>
      </c>
      <c r="T944" s="4">
        <f t="shared" si="89"/>
        <v>40571.25</v>
      </c>
    </row>
    <row r="945" spans="1:20" x14ac:dyDescent="0.3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9">
        <f t="shared" si="8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85"/>
        <v>105</v>
      </c>
      <c r="Q945" t="str">
        <f t="shared" si="86"/>
        <v>food</v>
      </c>
      <c r="R945" t="str">
        <f t="shared" si="87"/>
        <v>food trucks</v>
      </c>
      <c r="S945" s="4">
        <f t="shared" si="88"/>
        <v>41906.208333333336</v>
      </c>
      <c r="T945" s="4">
        <f t="shared" si="89"/>
        <v>41941.208333333336</v>
      </c>
    </row>
    <row r="946" spans="1:20" x14ac:dyDescent="0.3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9">
        <f t="shared" si="8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85"/>
        <v>31</v>
      </c>
      <c r="Q946" t="str">
        <f t="shared" si="86"/>
        <v>photography</v>
      </c>
      <c r="R946" t="str">
        <f t="shared" si="87"/>
        <v>photography books</v>
      </c>
      <c r="S946" s="4">
        <f t="shared" si="88"/>
        <v>42776.25</v>
      </c>
      <c r="T946" s="4">
        <f t="shared" si="89"/>
        <v>42795.25</v>
      </c>
    </row>
    <row r="947" spans="1:20" x14ac:dyDescent="0.3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9">
        <f t="shared" si="8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85"/>
        <v>33</v>
      </c>
      <c r="Q947" t="str">
        <f t="shared" si="86"/>
        <v>photography</v>
      </c>
      <c r="R947" t="str">
        <f t="shared" si="87"/>
        <v>photography books</v>
      </c>
      <c r="S947" s="4">
        <f t="shared" si="88"/>
        <v>41004.208333333336</v>
      </c>
      <c r="T947" s="4">
        <f t="shared" si="89"/>
        <v>41019.208333333336</v>
      </c>
    </row>
    <row r="948" spans="1:20" ht="31" x14ac:dyDescent="0.3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9">
        <f t="shared" si="8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85"/>
        <v>84</v>
      </c>
      <c r="Q948" t="str">
        <f t="shared" si="86"/>
        <v>theater</v>
      </c>
      <c r="R948" t="str">
        <f t="shared" si="87"/>
        <v>plays</v>
      </c>
      <c r="S948" s="4">
        <f t="shared" si="88"/>
        <v>40710.208333333336</v>
      </c>
      <c r="T948" s="4">
        <f t="shared" si="89"/>
        <v>40712.208333333336</v>
      </c>
    </row>
    <row r="949" spans="1:20" x14ac:dyDescent="0.3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9">
        <f t="shared" si="8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85"/>
        <v>74</v>
      </c>
      <c r="Q949" t="str">
        <f t="shared" si="86"/>
        <v>theater</v>
      </c>
      <c r="R949" t="str">
        <f t="shared" si="87"/>
        <v>plays</v>
      </c>
      <c r="S949" s="4">
        <f t="shared" si="88"/>
        <v>41908.208333333336</v>
      </c>
      <c r="T949" s="4">
        <f t="shared" si="89"/>
        <v>41915.208333333336</v>
      </c>
    </row>
    <row r="950" spans="1:20" x14ac:dyDescent="0.3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9">
        <f t="shared" si="8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85"/>
        <v>37</v>
      </c>
      <c r="Q950" t="str">
        <f t="shared" si="86"/>
        <v>film &amp; video</v>
      </c>
      <c r="R950" t="str">
        <f t="shared" si="87"/>
        <v>documentary</v>
      </c>
      <c r="S950" s="4">
        <f t="shared" si="88"/>
        <v>41985.25</v>
      </c>
      <c r="T950" s="4">
        <f t="shared" si="89"/>
        <v>41995.25</v>
      </c>
    </row>
    <row r="951" spans="1:20" ht="31" x14ac:dyDescent="0.3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9">
        <f t="shared" si="8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85"/>
        <v>47</v>
      </c>
      <c r="Q951" t="str">
        <f t="shared" si="86"/>
        <v>technology</v>
      </c>
      <c r="R951" t="str">
        <f t="shared" si="87"/>
        <v>web</v>
      </c>
      <c r="S951" s="4">
        <f t="shared" si="88"/>
        <v>42112.208333333328</v>
      </c>
      <c r="T951" s="4">
        <f t="shared" si="89"/>
        <v>42131.208333333328</v>
      </c>
    </row>
    <row r="952" spans="1:20" x14ac:dyDescent="0.3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9">
        <f t="shared" si="8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4">
        <f t="shared" si="88"/>
        <v>43571.208333333328</v>
      </c>
      <c r="T952" s="4">
        <f t="shared" si="89"/>
        <v>43576.208333333328</v>
      </c>
    </row>
    <row r="953" spans="1:20" x14ac:dyDescent="0.3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9">
        <f t="shared" si="8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85"/>
        <v>102</v>
      </c>
      <c r="Q953" t="str">
        <f t="shared" si="86"/>
        <v>music</v>
      </c>
      <c r="R953" t="str">
        <f t="shared" si="87"/>
        <v>rock</v>
      </c>
      <c r="S953" s="4">
        <f t="shared" si="88"/>
        <v>42730.25</v>
      </c>
      <c r="T953" s="4">
        <f t="shared" si="89"/>
        <v>42731.25</v>
      </c>
    </row>
    <row r="954" spans="1:20" x14ac:dyDescent="0.3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9">
        <f t="shared" si="8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85"/>
        <v>45</v>
      </c>
      <c r="Q954" t="str">
        <f t="shared" si="86"/>
        <v>film &amp; video</v>
      </c>
      <c r="R954" t="str">
        <f t="shared" si="87"/>
        <v>documentary</v>
      </c>
      <c r="S954" s="4">
        <f t="shared" si="88"/>
        <v>42591.208333333328</v>
      </c>
      <c r="T954" s="4">
        <f t="shared" si="89"/>
        <v>42605.208333333328</v>
      </c>
    </row>
    <row r="955" spans="1:20" ht="31" x14ac:dyDescent="0.3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9">
        <f t="shared" si="8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85"/>
        <v>94</v>
      </c>
      <c r="Q955" t="str">
        <f t="shared" si="86"/>
        <v>film &amp; video</v>
      </c>
      <c r="R955" t="str">
        <f t="shared" si="87"/>
        <v>science fiction</v>
      </c>
      <c r="S955" s="4">
        <f t="shared" si="88"/>
        <v>42358.25</v>
      </c>
      <c r="T955" s="4">
        <f t="shared" si="89"/>
        <v>42394.25</v>
      </c>
    </row>
    <row r="956" spans="1:20" x14ac:dyDescent="0.3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9">
        <f t="shared" si="8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85"/>
        <v>101</v>
      </c>
      <c r="Q956" t="str">
        <f t="shared" si="86"/>
        <v>technology</v>
      </c>
      <c r="R956" t="str">
        <f t="shared" si="87"/>
        <v>web</v>
      </c>
      <c r="S956" s="4">
        <f t="shared" si="88"/>
        <v>41174.208333333336</v>
      </c>
      <c r="T956" s="4">
        <f t="shared" si="89"/>
        <v>41198.208333333336</v>
      </c>
    </row>
    <row r="957" spans="1:20" ht="31" x14ac:dyDescent="0.3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9">
        <f t="shared" si="8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85"/>
        <v>97</v>
      </c>
      <c r="Q957" t="str">
        <f t="shared" si="86"/>
        <v>theater</v>
      </c>
      <c r="R957" t="str">
        <f t="shared" si="87"/>
        <v>plays</v>
      </c>
      <c r="S957" s="4">
        <f t="shared" si="88"/>
        <v>41238.25</v>
      </c>
      <c r="T957" s="4">
        <f t="shared" si="89"/>
        <v>41240.25</v>
      </c>
    </row>
    <row r="958" spans="1:20" x14ac:dyDescent="0.3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9">
        <f t="shared" si="8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85"/>
        <v>43</v>
      </c>
      <c r="Q958" t="str">
        <f t="shared" si="86"/>
        <v>film &amp; video</v>
      </c>
      <c r="R958" t="str">
        <f t="shared" si="87"/>
        <v>science fiction</v>
      </c>
      <c r="S958" s="4">
        <f t="shared" si="88"/>
        <v>42360.25</v>
      </c>
      <c r="T958" s="4">
        <f t="shared" si="89"/>
        <v>42364.25</v>
      </c>
    </row>
    <row r="959" spans="1:20" x14ac:dyDescent="0.3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9">
        <f t="shared" si="8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85"/>
        <v>95</v>
      </c>
      <c r="Q959" t="str">
        <f t="shared" si="86"/>
        <v>theater</v>
      </c>
      <c r="R959" t="str">
        <f t="shared" si="87"/>
        <v>plays</v>
      </c>
      <c r="S959" s="4">
        <f t="shared" si="88"/>
        <v>40955.25</v>
      </c>
      <c r="T959" s="4">
        <f t="shared" si="89"/>
        <v>40958.25</v>
      </c>
    </row>
    <row r="960" spans="1:20" ht="31" x14ac:dyDescent="0.3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9">
        <f t="shared" si="8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85"/>
        <v>72</v>
      </c>
      <c r="Q960" t="str">
        <f t="shared" si="86"/>
        <v>film &amp; video</v>
      </c>
      <c r="R960" t="str">
        <f t="shared" si="87"/>
        <v>animation</v>
      </c>
      <c r="S960" s="4">
        <f t="shared" si="88"/>
        <v>40350.208333333336</v>
      </c>
      <c r="T960" s="4">
        <f t="shared" si="89"/>
        <v>40372.208333333336</v>
      </c>
    </row>
    <row r="961" spans="1:20" x14ac:dyDescent="0.3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9">
        <f t="shared" si="8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85"/>
        <v>51</v>
      </c>
      <c r="Q961" t="str">
        <f t="shared" si="86"/>
        <v>publishing</v>
      </c>
      <c r="R961" t="str">
        <f t="shared" si="87"/>
        <v>translations</v>
      </c>
      <c r="S961" s="4">
        <f t="shared" si="88"/>
        <v>40357.208333333336</v>
      </c>
      <c r="T961" s="4">
        <f t="shared" si="89"/>
        <v>40385.208333333336</v>
      </c>
    </row>
    <row r="962" spans="1:20" x14ac:dyDescent="0.3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9">
        <f t="shared" ref="F962:F1001" si="90">(E962/D962)*100</f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ref="P962:P1001" si="91">ROUND(IFERROR(E962/H962,0),0)</f>
        <v>85</v>
      </c>
      <c r="Q962" t="str">
        <f t="shared" ref="Q962:Q1001" si="92">_xlfn.TEXTBEFORE(O962,"/")</f>
        <v>technology</v>
      </c>
      <c r="R962" t="str">
        <f t="shared" ref="R962:R1001" si="93">_xlfn.TEXTAFTER(O962,"/")</f>
        <v>web</v>
      </c>
      <c r="S962" s="4">
        <f t="shared" si="88"/>
        <v>42408.25</v>
      </c>
      <c r="T962" s="4">
        <f t="shared" si="89"/>
        <v>42445.208333333328</v>
      </c>
    </row>
    <row r="963" spans="1:20" ht="31" x14ac:dyDescent="0.3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9">
        <f t="shared" si="90"/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si="91"/>
        <v>44</v>
      </c>
      <c r="Q963" t="str">
        <f t="shared" si="92"/>
        <v>publishing</v>
      </c>
      <c r="R963" t="str">
        <f t="shared" si="93"/>
        <v>translations</v>
      </c>
      <c r="S963" s="4">
        <f t="shared" ref="S963:S1001" si="94">(((K963/60)/60)/24)+DATE(1970,1,1)</f>
        <v>40591.25</v>
      </c>
      <c r="T963" s="4">
        <f t="shared" ref="T963:T1001" si="95">(((L963/60)/60)/24)+DATE(1970,1,1)</f>
        <v>40595.25</v>
      </c>
    </row>
    <row r="964" spans="1:20" x14ac:dyDescent="0.3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9">
        <f t="shared" si="90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si="91"/>
        <v>40</v>
      </c>
      <c r="Q964" t="str">
        <f t="shared" si="92"/>
        <v>food</v>
      </c>
      <c r="R964" t="str">
        <f t="shared" si="93"/>
        <v>food trucks</v>
      </c>
      <c r="S964" s="4">
        <f t="shared" si="94"/>
        <v>41592.25</v>
      </c>
      <c r="T964" s="4">
        <f t="shared" si="95"/>
        <v>41613.25</v>
      </c>
    </row>
    <row r="965" spans="1:20" x14ac:dyDescent="0.3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9">
        <f t="shared" si="90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91"/>
        <v>44</v>
      </c>
      <c r="Q965" t="str">
        <f t="shared" si="92"/>
        <v>photography</v>
      </c>
      <c r="R965" t="str">
        <f t="shared" si="93"/>
        <v>photography books</v>
      </c>
      <c r="S965" s="4">
        <f t="shared" si="94"/>
        <v>40607.25</v>
      </c>
      <c r="T965" s="4">
        <f t="shared" si="95"/>
        <v>40613.25</v>
      </c>
    </row>
    <row r="966" spans="1:20" x14ac:dyDescent="0.3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9">
        <f t="shared" si="90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91"/>
        <v>85</v>
      </c>
      <c r="Q966" t="str">
        <f t="shared" si="92"/>
        <v>theater</v>
      </c>
      <c r="R966" t="str">
        <f t="shared" si="93"/>
        <v>plays</v>
      </c>
      <c r="S966" s="4">
        <f t="shared" si="94"/>
        <v>42135.208333333328</v>
      </c>
      <c r="T966" s="4">
        <f t="shared" si="95"/>
        <v>42140.208333333328</v>
      </c>
    </row>
    <row r="967" spans="1:20" x14ac:dyDescent="0.3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9">
        <f t="shared" si="90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91"/>
        <v>41</v>
      </c>
      <c r="Q967" t="str">
        <f t="shared" si="92"/>
        <v>music</v>
      </c>
      <c r="R967" t="str">
        <f t="shared" si="93"/>
        <v>rock</v>
      </c>
      <c r="S967" s="4">
        <f t="shared" si="94"/>
        <v>40203.25</v>
      </c>
      <c r="T967" s="4">
        <f t="shared" si="95"/>
        <v>40243.25</v>
      </c>
    </row>
    <row r="968" spans="1:20" x14ac:dyDescent="0.3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9">
        <f t="shared" si="90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91"/>
        <v>55</v>
      </c>
      <c r="Q968" t="str">
        <f t="shared" si="92"/>
        <v>theater</v>
      </c>
      <c r="R968" t="str">
        <f t="shared" si="93"/>
        <v>plays</v>
      </c>
      <c r="S968" s="4">
        <f t="shared" si="94"/>
        <v>42901.208333333328</v>
      </c>
      <c r="T968" s="4">
        <f t="shared" si="95"/>
        <v>42903.208333333328</v>
      </c>
    </row>
    <row r="969" spans="1:20" x14ac:dyDescent="0.3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9">
        <f t="shared" si="90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91"/>
        <v>77</v>
      </c>
      <c r="Q969" t="str">
        <f t="shared" si="92"/>
        <v>music</v>
      </c>
      <c r="R969" t="str">
        <f t="shared" si="93"/>
        <v>world music</v>
      </c>
      <c r="S969" s="4">
        <f t="shared" si="94"/>
        <v>41005.208333333336</v>
      </c>
      <c r="T969" s="4">
        <f t="shared" si="95"/>
        <v>41042.208333333336</v>
      </c>
    </row>
    <row r="970" spans="1:20" ht="31" x14ac:dyDescent="0.3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9">
        <f t="shared" si="90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91"/>
        <v>71</v>
      </c>
      <c r="Q970" t="str">
        <f t="shared" si="92"/>
        <v>food</v>
      </c>
      <c r="R970" t="str">
        <f t="shared" si="93"/>
        <v>food trucks</v>
      </c>
      <c r="S970" s="4">
        <f t="shared" si="94"/>
        <v>40544.25</v>
      </c>
      <c r="T970" s="4">
        <f t="shared" si="95"/>
        <v>40559.25</v>
      </c>
    </row>
    <row r="971" spans="1:20" x14ac:dyDescent="0.3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9">
        <f t="shared" si="90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91"/>
        <v>92</v>
      </c>
      <c r="Q971" t="str">
        <f t="shared" si="92"/>
        <v>theater</v>
      </c>
      <c r="R971" t="str">
        <f t="shared" si="93"/>
        <v>plays</v>
      </c>
      <c r="S971" s="4">
        <f t="shared" si="94"/>
        <v>43821.25</v>
      </c>
      <c r="T971" s="4">
        <f t="shared" si="95"/>
        <v>43828.25</v>
      </c>
    </row>
    <row r="972" spans="1:20" ht="31" x14ac:dyDescent="0.3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9">
        <f t="shared" si="90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91"/>
        <v>97</v>
      </c>
      <c r="Q972" t="str">
        <f t="shared" si="92"/>
        <v>theater</v>
      </c>
      <c r="R972" t="str">
        <f t="shared" si="93"/>
        <v>plays</v>
      </c>
      <c r="S972" s="4">
        <f t="shared" si="94"/>
        <v>40672.208333333336</v>
      </c>
      <c r="T972" s="4">
        <f t="shared" si="95"/>
        <v>40673.208333333336</v>
      </c>
    </row>
    <row r="973" spans="1:20" x14ac:dyDescent="0.3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9">
        <f t="shared" si="90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91"/>
        <v>59</v>
      </c>
      <c r="Q973" t="str">
        <f t="shared" si="92"/>
        <v>film &amp; video</v>
      </c>
      <c r="R973" t="str">
        <f t="shared" si="93"/>
        <v>television</v>
      </c>
      <c r="S973" s="4">
        <f t="shared" si="94"/>
        <v>41555.208333333336</v>
      </c>
      <c r="T973" s="4">
        <f t="shared" si="95"/>
        <v>41561.208333333336</v>
      </c>
    </row>
    <row r="974" spans="1:20" ht="31" x14ac:dyDescent="0.3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9">
        <f t="shared" si="90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91"/>
        <v>58</v>
      </c>
      <c r="Q974" t="str">
        <f t="shared" si="92"/>
        <v>technology</v>
      </c>
      <c r="R974" t="str">
        <f t="shared" si="93"/>
        <v>web</v>
      </c>
      <c r="S974" s="4">
        <f t="shared" si="94"/>
        <v>41792.208333333336</v>
      </c>
      <c r="T974" s="4">
        <f t="shared" si="95"/>
        <v>41801.208333333336</v>
      </c>
    </row>
    <row r="975" spans="1:20" x14ac:dyDescent="0.3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9">
        <f t="shared" si="90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91"/>
        <v>104</v>
      </c>
      <c r="Q975" t="str">
        <f t="shared" si="92"/>
        <v>theater</v>
      </c>
      <c r="R975" t="str">
        <f t="shared" si="93"/>
        <v>plays</v>
      </c>
      <c r="S975" s="4">
        <f t="shared" si="94"/>
        <v>40522.25</v>
      </c>
      <c r="T975" s="4">
        <f t="shared" si="95"/>
        <v>40524.25</v>
      </c>
    </row>
    <row r="976" spans="1:20" x14ac:dyDescent="0.3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9">
        <f t="shared" si="90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91"/>
        <v>93</v>
      </c>
      <c r="Q976" t="str">
        <f t="shared" si="92"/>
        <v>music</v>
      </c>
      <c r="R976" t="str">
        <f t="shared" si="93"/>
        <v>indie rock</v>
      </c>
      <c r="S976" s="4">
        <f t="shared" si="94"/>
        <v>41412.208333333336</v>
      </c>
      <c r="T976" s="4">
        <f t="shared" si="95"/>
        <v>41413.208333333336</v>
      </c>
    </row>
    <row r="977" spans="1:20" x14ac:dyDescent="0.3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9">
        <f t="shared" si="90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91"/>
        <v>62</v>
      </c>
      <c r="Q977" t="str">
        <f t="shared" si="92"/>
        <v>theater</v>
      </c>
      <c r="R977" t="str">
        <f t="shared" si="93"/>
        <v>plays</v>
      </c>
      <c r="S977" s="4">
        <f t="shared" si="94"/>
        <v>42337.25</v>
      </c>
      <c r="T977" s="4">
        <f t="shared" si="95"/>
        <v>42376.25</v>
      </c>
    </row>
    <row r="978" spans="1:20" ht="31" x14ac:dyDescent="0.3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9">
        <f t="shared" si="90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91"/>
        <v>92</v>
      </c>
      <c r="Q978" t="str">
        <f t="shared" si="92"/>
        <v>theater</v>
      </c>
      <c r="R978" t="str">
        <f t="shared" si="93"/>
        <v>plays</v>
      </c>
      <c r="S978" s="4">
        <f t="shared" si="94"/>
        <v>40571.25</v>
      </c>
      <c r="T978" s="4">
        <f t="shared" si="95"/>
        <v>40577.25</v>
      </c>
    </row>
    <row r="979" spans="1:20" x14ac:dyDescent="0.3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9">
        <f t="shared" si="90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91"/>
        <v>77</v>
      </c>
      <c r="Q979" t="str">
        <f t="shared" si="92"/>
        <v>food</v>
      </c>
      <c r="R979" t="str">
        <f t="shared" si="93"/>
        <v>food trucks</v>
      </c>
      <c r="S979" s="4">
        <f t="shared" si="94"/>
        <v>43138.25</v>
      </c>
      <c r="T979" s="4">
        <f t="shared" si="95"/>
        <v>43170.25</v>
      </c>
    </row>
    <row r="980" spans="1:20" x14ac:dyDescent="0.3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9">
        <f t="shared" si="90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91"/>
        <v>94</v>
      </c>
      <c r="Q980" t="str">
        <f t="shared" si="92"/>
        <v>games</v>
      </c>
      <c r="R980" t="str">
        <f t="shared" si="93"/>
        <v>video games</v>
      </c>
      <c r="S980" s="4">
        <f t="shared" si="94"/>
        <v>42686.25</v>
      </c>
      <c r="T980" s="4">
        <f t="shared" si="95"/>
        <v>42708.25</v>
      </c>
    </row>
    <row r="981" spans="1:20" x14ac:dyDescent="0.3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9">
        <f t="shared" si="90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91"/>
        <v>85</v>
      </c>
      <c r="Q981" t="str">
        <f t="shared" si="92"/>
        <v>theater</v>
      </c>
      <c r="R981" t="str">
        <f t="shared" si="93"/>
        <v>plays</v>
      </c>
      <c r="S981" s="4">
        <f t="shared" si="94"/>
        <v>42078.208333333328</v>
      </c>
      <c r="T981" s="4">
        <f t="shared" si="95"/>
        <v>42084.208333333328</v>
      </c>
    </row>
    <row r="982" spans="1:20" x14ac:dyDescent="0.3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9">
        <f t="shared" si="90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91"/>
        <v>106</v>
      </c>
      <c r="Q982" t="str">
        <f t="shared" si="92"/>
        <v>publishing</v>
      </c>
      <c r="R982" t="str">
        <f t="shared" si="93"/>
        <v>nonfiction</v>
      </c>
      <c r="S982" s="4">
        <f t="shared" si="94"/>
        <v>42307.208333333328</v>
      </c>
      <c r="T982" s="4">
        <f t="shared" si="95"/>
        <v>42312.25</v>
      </c>
    </row>
    <row r="983" spans="1:20" x14ac:dyDescent="0.3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9">
        <f t="shared" si="90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91"/>
        <v>37</v>
      </c>
      <c r="Q983" t="str">
        <f t="shared" si="92"/>
        <v>technology</v>
      </c>
      <c r="R983" t="str">
        <f t="shared" si="93"/>
        <v>web</v>
      </c>
      <c r="S983" s="4">
        <f t="shared" si="94"/>
        <v>43094.25</v>
      </c>
      <c r="T983" s="4">
        <f t="shared" si="95"/>
        <v>43127.25</v>
      </c>
    </row>
    <row r="984" spans="1:20" x14ac:dyDescent="0.3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9">
        <f t="shared" si="90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91"/>
        <v>82</v>
      </c>
      <c r="Q984" t="str">
        <f t="shared" si="92"/>
        <v>film &amp; video</v>
      </c>
      <c r="R984" t="str">
        <f t="shared" si="93"/>
        <v>documentary</v>
      </c>
      <c r="S984" s="4">
        <f t="shared" si="94"/>
        <v>40743.208333333336</v>
      </c>
      <c r="T984" s="4">
        <f t="shared" si="95"/>
        <v>40745.208333333336</v>
      </c>
    </row>
    <row r="985" spans="1:20" x14ac:dyDescent="0.3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9">
        <f t="shared" si="90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91"/>
        <v>81</v>
      </c>
      <c r="Q985" t="str">
        <f t="shared" si="92"/>
        <v>film &amp; video</v>
      </c>
      <c r="R985" t="str">
        <f t="shared" si="93"/>
        <v>documentary</v>
      </c>
      <c r="S985" s="4">
        <f t="shared" si="94"/>
        <v>43681.208333333328</v>
      </c>
      <c r="T985" s="4">
        <f t="shared" si="95"/>
        <v>43696.208333333328</v>
      </c>
    </row>
    <row r="986" spans="1:20" ht="31" x14ac:dyDescent="0.3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9">
        <f t="shared" si="90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91"/>
        <v>26</v>
      </c>
      <c r="Q986" t="str">
        <f t="shared" si="92"/>
        <v>theater</v>
      </c>
      <c r="R986" t="str">
        <f t="shared" si="93"/>
        <v>plays</v>
      </c>
      <c r="S986" s="4">
        <f t="shared" si="94"/>
        <v>43716.208333333328</v>
      </c>
      <c r="T986" s="4">
        <f t="shared" si="95"/>
        <v>43742.208333333328</v>
      </c>
    </row>
    <row r="987" spans="1:20" x14ac:dyDescent="0.3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9">
        <f t="shared" si="90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91"/>
        <v>26</v>
      </c>
      <c r="Q987" t="str">
        <f t="shared" si="92"/>
        <v>music</v>
      </c>
      <c r="R987" t="str">
        <f t="shared" si="93"/>
        <v>rock</v>
      </c>
      <c r="S987" s="4">
        <f t="shared" si="94"/>
        <v>41614.25</v>
      </c>
      <c r="T987" s="4">
        <f t="shared" si="95"/>
        <v>41640.25</v>
      </c>
    </row>
    <row r="988" spans="1:20" ht="31" x14ac:dyDescent="0.3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9">
        <f t="shared" si="90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91"/>
        <v>34</v>
      </c>
      <c r="Q988" t="str">
        <f t="shared" si="92"/>
        <v>music</v>
      </c>
      <c r="R988" t="str">
        <f t="shared" si="93"/>
        <v>rock</v>
      </c>
      <c r="S988" s="4">
        <f t="shared" si="94"/>
        <v>40638.208333333336</v>
      </c>
      <c r="T988" s="4">
        <f t="shared" si="95"/>
        <v>40652.208333333336</v>
      </c>
    </row>
    <row r="989" spans="1:20" x14ac:dyDescent="0.3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9">
        <f t="shared" si="90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91"/>
        <v>28</v>
      </c>
      <c r="Q989" t="str">
        <f t="shared" si="92"/>
        <v>film &amp; video</v>
      </c>
      <c r="R989" t="str">
        <f t="shared" si="93"/>
        <v>documentary</v>
      </c>
      <c r="S989" s="4">
        <f t="shared" si="94"/>
        <v>42852.208333333328</v>
      </c>
      <c r="T989" s="4">
        <f t="shared" si="95"/>
        <v>42866.208333333328</v>
      </c>
    </row>
    <row r="990" spans="1:20" x14ac:dyDescent="0.3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9">
        <f t="shared" si="90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91"/>
        <v>77</v>
      </c>
      <c r="Q990" t="str">
        <f t="shared" si="92"/>
        <v>publishing</v>
      </c>
      <c r="R990" t="str">
        <f t="shared" si="93"/>
        <v>radio &amp; podcasts</v>
      </c>
      <c r="S990" s="4">
        <f t="shared" si="94"/>
        <v>42686.25</v>
      </c>
      <c r="T990" s="4">
        <f t="shared" si="95"/>
        <v>42707.25</v>
      </c>
    </row>
    <row r="991" spans="1:20" x14ac:dyDescent="0.3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9">
        <f t="shared" si="90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91"/>
        <v>53</v>
      </c>
      <c r="Q991" t="str">
        <f t="shared" si="92"/>
        <v>publishing</v>
      </c>
      <c r="R991" t="str">
        <f t="shared" si="93"/>
        <v>translations</v>
      </c>
      <c r="S991" s="4">
        <f t="shared" si="94"/>
        <v>43571.208333333328</v>
      </c>
      <c r="T991" s="4">
        <f t="shared" si="95"/>
        <v>43576.208333333328</v>
      </c>
    </row>
    <row r="992" spans="1:20" x14ac:dyDescent="0.3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9">
        <f t="shared" si="90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91"/>
        <v>107</v>
      </c>
      <c r="Q992" t="str">
        <f t="shared" si="92"/>
        <v>film &amp; video</v>
      </c>
      <c r="R992" t="str">
        <f t="shared" si="93"/>
        <v>drama</v>
      </c>
      <c r="S992" s="4">
        <f t="shared" si="94"/>
        <v>42432.25</v>
      </c>
      <c r="T992" s="4">
        <f t="shared" si="95"/>
        <v>42454.208333333328</v>
      </c>
    </row>
    <row r="993" spans="1:20" x14ac:dyDescent="0.3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9">
        <f t="shared" si="90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91"/>
        <v>46</v>
      </c>
      <c r="Q993" t="str">
        <f t="shared" si="92"/>
        <v>music</v>
      </c>
      <c r="R993" t="str">
        <f t="shared" si="93"/>
        <v>rock</v>
      </c>
      <c r="S993" s="4">
        <f t="shared" si="94"/>
        <v>41907.208333333336</v>
      </c>
      <c r="T993" s="4">
        <f t="shared" si="95"/>
        <v>41911.208333333336</v>
      </c>
    </row>
    <row r="994" spans="1:20" x14ac:dyDescent="0.3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9">
        <f t="shared" si="90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91"/>
        <v>100</v>
      </c>
      <c r="Q994" t="str">
        <f t="shared" si="92"/>
        <v>film &amp; video</v>
      </c>
      <c r="R994" t="str">
        <f t="shared" si="93"/>
        <v>drama</v>
      </c>
      <c r="S994" s="4">
        <f t="shared" si="94"/>
        <v>43227.208333333328</v>
      </c>
      <c r="T994" s="4">
        <f t="shared" si="95"/>
        <v>43241.208333333328</v>
      </c>
    </row>
    <row r="995" spans="1:20" x14ac:dyDescent="0.3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9">
        <f t="shared" si="90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91"/>
        <v>101</v>
      </c>
      <c r="Q995" t="str">
        <f t="shared" si="92"/>
        <v>photography</v>
      </c>
      <c r="R995" t="str">
        <f t="shared" si="93"/>
        <v>photography books</v>
      </c>
      <c r="S995" s="4">
        <f t="shared" si="94"/>
        <v>42362.25</v>
      </c>
      <c r="T995" s="4">
        <f t="shared" si="95"/>
        <v>42379.25</v>
      </c>
    </row>
    <row r="996" spans="1:20" x14ac:dyDescent="0.3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9">
        <f t="shared" si="90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91"/>
        <v>88</v>
      </c>
      <c r="Q996" t="str">
        <f t="shared" si="92"/>
        <v>publishing</v>
      </c>
      <c r="R996" t="str">
        <f t="shared" si="93"/>
        <v>translations</v>
      </c>
      <c r="S996" s="4">
        <f t="shared" si="94"/>
        <v>41929.208333333336</v>
      </c>
      <c r="T996" s="4">
        <f t="shared" si="95"/>
        <v>41935.208333333336</v>
      </c>
    </row>
    <row r="997" spans="1:20" x14ac:dyDescent="0.3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9">
        <f t="shared" si="90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91"/>
        <v>75</v>
      </c>
      <c r="Q997" t="str">
        <f t="shared" si="92"/>
        <v>food</v>
      </c>
      <c r="R997" t="str">
        <f t="shared" si="93"/>
        <v>food trucks</v>
      </c>
      <c r="S997" s="4">
        <f t="shared" si="94"/>
        <v>43408.208333333328</v>
      </c>
      <c r="T997" s="4">
        <f t="shared" si="95"/>
        <v>43437.25</v>
      </c>
    </row>
    <row r="998" spans="1:20" ht="31" x14ac:dyDescent="0.3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9">
        <f t="shared" si="90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91"/>
        <v>43</v>
      </c>
      <c r="Q998" t="str">
        <f t="shared" si="92"/>
        <v>theater</v>
      </c>
      <c r="R998" t="str">
        <f t="shared" si="93"/>
        <v>plays</v>
      </c>
      <c r="S998" s="4">
        <f t="shared" si="94"/>
        <v>41276.25</v>
      </c>
      <c r="T998" s="4">
        <f t="shared" si="95"/>
        <v>41306.25</v>
      </c>
    </row>
    <row r="999" spans="1:20" x14ac:dyDescent="0.3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9">
        <f t="shared" si="90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91"/>
        <v>33</v>
      </c>
      <c r="Q999" t="str">
        <f t="shared" si="92"/>
        <v>theater</v>
      </c>
      <c r="R999" t="str">
        <f t="shared" si="93"/>
        <v>plays</v>
      </c>
      <c r="S999" s="4">
        <f t="shared" si="94"/>
        <v>41659.25</v>
      </c>
      <c r="T999" s="4">
        <f t="shared" si="95"/>
        <v>41664.25</v>
      </c>
    </row>
    <row r="1000" spans="1:20" x14ac:dyDescent="0.3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9">
        <f t="shared" si="90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91"/>
        <v>101</v>
      </c>
      <c r="Q1000" t="str">
        <f t="shared" si="92"/>
        <v>music</v>
      </c>
      <c r="R1000" t="str">
        <f t="shared" si="93"/>
        <v>indie rock</v>
      </c>
      <c r="S1000" s="4">
        <f t="shared" si="94"/>
        <v>40220.25</v>
      </c>
      <c r="T1000" s="4">
        <f t="shared" si="95"/>
        <v>40234.25</v>
      </c>
    </row>
    <row r="1001" spans="1:20" x14ac:dyDescent="0.3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9">
        <f t="shared" si="90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91"/>
        <v>56</v>
      </c>
      <c r="Q1001" t="str">
        <f t="shared" si="92"/>
        <v>food</v>
      </c>
      <c r="R1001" t="str">
        <f t="shared" si="93"/>
        <v>food trucks</v>
      </c>
      <c r="S1001" s="4">
        <f t="shared" si="94"/>
        <v>42550.208333333328</v>
      </c>
      <c r="T1001" s="4">
        <f t="shared" si="95"/>
        <v>42557.208333333328</v>
      </c>
    </row>
  </sheetData>
  <autoFilter ref="A1:U1001" xr:uid="{00000000-0001-0000-0000-000000000000}"/>
  <conditionalFormatting sqref="F2:F1001">
    <cfRule type="colorScale" priority="1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conditionalFormatting sqref="G1:G1001">
    <cfRule type="cellIs" dxfId="11" priority="3" operator="equal">
      <formula>"live"</formula>
    </cfRule>
    <cfRule type="cellIs" dxfId="10" priority="4" operator="equal">
      <formula>"canceled"</formula>
    </cfRule>
    <cfRule type="cellIs" dxfId="9" priority="5" operator="equal">
      <formula>"failed"</formula>
    </cfRule>
    <cfRule type="cellIs" dxfId="8" priority="6" operator="equal">
      <formula>"successful"</formula>
    </cfRule>
  </conditionalFormatting>
  <pageMargins left="0.75" right="0.75" top="1" bottom="1" header="0.5" footer="0.5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2000-C643-4658-9D5F-460DC5E1A138}">
  <sheetPr codeName="Sheet2"/>
  <dimension ref="A1:F14"/>
  <sheetViews>
    <sheetView zoomScale="85" zoomScaleNormal="85" workbookViewId="0">
      <selection activeCell="C26" sqref="C26"/>
    </sheetView>
  </sheetViews>
  <sheetFormatPr defaultRowHeight="15.5" x14ac:dyDescent="0.35"/>
  <cols>
    <col min="1" max="1" width="12.5" bestFit="1" customWidth="1"/>
    <col min="2" max="2" width="15.4140625" bestFit="1" customWidth="1"/>
    <col min="3" max="3" width="5.5" bestFit="1" customWidth="1"/>
    <col min="4" max="4" width="3.75" bestFit="1" customWidth="1"/>
    <col min="5" max="5" width="9.25" bestFit="1" customWidth="1"/>
    <col min="6" max="6" width="10.6640625" bestFit="1" customWidth="1"/>
  </cols>
  <sheetData>
    <row r="1" spans="1:6" x14ac:dyDescent="0.35">
      <c r="A1" s="5" t="s">
        <v>6</v>
      </c>
      <c r="B1" t="s">
        <v>2033</v>
      </c>
    </row>
    <row r="3" spans="1:6" x14ac:dyDescent="0.35">
      <c r="A3" s="5" t="s">
        <v>2046</v>
      </c>
      <c r="B3" s="5" t="s">
        <v>2045</v>
      </c>
    </row>
    <row r="4" spans="1:6" x14ac:dyDescent="0.35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6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2039</v>
      </c>
      <c r="E8">
        <v>4</v>
      </c>
      <c r="F8">
        <v>4</v>
      </c>
    </row>
    <row r="9" spans="1:6" x14ac:dyDescent="0.35">
      <c r="A9" s="6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AB3D-3DE2-4119-9618-7D02EEE04A9D}">
  <sheetPr codeName="Sheet3"/>
  <dimension ref="A1:F30"/>
  <sheetViews>
    <sheetView zoomScale="90" zoomScaleNormal="90" workbookViewId="0">
      <selection activeCell="O32" sqref="O32"/>
    </sheetView>
  </sheetViews>
  <sheetFormatPr defaultRowHeight="15.5" x14ac:dyDescent="0.35"/>
  <cols>
    <col min="1" max="1" width="17" bestFit="1" customWidth="1"/>
    <col min="2" max="2" width="15.08203125" bestFit="1" customWidth="1"/>
    <col min="3" max="3" width="5.58203125" bestFit="1" customWidth="1"/>
    <col min="4" max="4" width="3.75" bestFit="1" customWidth="1"/>
    <col min="5" max="5" width="9.25" bestFit="1" customWidth="1"/>
    <col min="6" max="6" width="10.83203125" bestFit="1" customWidth="1"/>
  </cols>
  <sheetData>
    <row r="1" spans="1:6" x14ac:dyDescent="0.35">
      <c r="A1" s="5" t="s">
        <v>6</v>
      </c>
      <c r="B1" t="s">
        <v>2033</v>
      </c>
    </row>
    <row r="2" spans="1:6" x14ac:dyDescent="0.35">
      <c r="A2" s="5" t="s">
        <v>2031</v>
      </c>
      <c r="B2" t="s">
        <v>2033</v>
      </c>
    </row>
    <row r="4" spans="1:6" x14ac:dyDescent="0.35">
      <c r="A4" s="5" t="s">
        <v>2046</v>
      </c>
      <c r="B4" s="5" t="s">
        <v>2045</v>
      </c>
    </row>
    <row r="5" spans="1:6" x14ac:dyDescent="0.35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2048</v>
      </c>
      <c r="E7">
        <v>4</v>
      </c>
      <c r="F7">
        <v>4</v>
      </c>
    </row>
    <row r="8" spans="1:6" x14ac:dyDescent="0.3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2051</v>
      </c>
      <c r="C10">
        <v>8</v>
      </c>
      <c r="E10">
        <v>10</v>
      </c>
      <c r="F10">
        <v>18</v>
      </c>
    </row>
    <row r="11" spans="1:6" x14ac:dyDescent="0.3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2056</v>
      </c>
      <c r="C15">
        <v>3</v>
      </c>
      <c r="E15">
        <v>4</v>
      </c>
      <c r="F15">
        <v>7</v>
      </c>
    </row>
    <row r="16" spans="1:6" x14ac:dyDescent="0.3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2061</v>
      </c>
      <c r="C20">
        <v>4</v>
      </c>
      <c r="E20">
        <v>4</v>
      </c>
      <c r="F20">
        <v>8</v>
      </c>
    </row>
    <row r="21" spans="1:6" x14ac:dyDescent="0.3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2066</v>
      </c>
      <c r="C25">
        <v>7</v>
      </c>
      <c r="E25">
        <v>14</v>
      </c>
      <c r="F25">
        <v>21</v>
      </c>
    </row>
    <row r="26" spans="1:6" x14ac:dyDescent="0.3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2070</v>
      </c>
      <c r="E29">
        <v>3</v>
      </c>
      <c r="F29">
        <v>3</v>
      </c>
    </row>
    <row r="30" spans="1:6" x14ac:dyDescent="0.35">
      <c r="A30" s="6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CD6A-1781-4D92-9780-50D3FB4DE08B}">
  <sheetPr codeName="Sheet4"/>
  <dimension ref="A1:E18"/>
  <sheetViews>
    <sheetView workbookViewId="0">
      <selection activeCell="M32" sqref="M32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5" t="s">
        <v>2031</v>
      </c>
      <c r="B1" t="s">
        <v>2033</v>
      </c>
    </row>
    <row r="2" spans="1:5" x14ac:dyDescent="0.35">
      <c r="A2" s="5" t="s">
        <v>2139</v>
      </c>
      <c r="B2" t="s">
        <v>2033</v>
      </c>
    </row>
    <row r="4" spans="1:5" x14ac:dyDescent="0.35">
      <c r="A4" s="5" t="s">
        <v>2046</v>
      </c>
      <c r="B4" s="5" t="s">
        <v>2045</v>
      </c>
    </row>
    <row r="5" spans="1:5" x14ac:dyDescent="0.35">
      <c r="A5" s="5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6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D32-4DBF-4402-AE3E-0A8CF5F4AF75}">
  <sheetPr codeName="Sheet5"/>
  <dimension ref="A1:J14"/>
  <sheetViews>
    <sheetView topLeftCell="A2" workbookViewId="0">
      <selection activeCell="K33" sqref="K33"/>
    </sheetView>
  </sheetViews>
  <sheetFormatPr defaultRowHeight="15.5" outlineLevelRow="1" outlineLevelCol="1" x14ac:dyDescent="0.35"/>
  <cols>
    <col min="1" max="1" width="28.5" customWidth="1"/>
    <col min="2" max="2" width="8.6640625" customWidth="1" outlineLevel="1"/>
    <col min="3" max="3" width="14.08203125" customWidth="1" outlineLevel="1"/>
    <col min="4" max="10" width="12.58203125" customWidth="1"/>
  </cols>
  <sheetData>
    <row r="1" spans="1:10" hidden="1" outlineLevel="1" x14ac:dyDescent="0.35">
      <c r="D1" t="s">
        <v>2126</v>
      </c>
      <c r="E1" t="s">
        <v>2127</v>
      </c>
      <c r="F1" t="s">
        <v>2128</v>
      </c>
    </row>
    <row r="2" spans="1:10" s="7" customFormat="1" ht="29.5" customHeight="1" collapsed="1" x14ac:dyDescent="0.35">
      <c r="A2" s="1" t="s">
        <v>2085</v>
      </c>
      <c r="B2" s="10"/>
      <c r="C2" s="10"/>
      <c r="D2" s="1" t="s">
        <v>2086</v>
      </c>
      <c r="E2" s="1" t="s">
        <v>2087</v>
      </c>
      <c r="F2" s="1" t="s">
        <v>2088</v>
      </c>
      <c r="G2" s="1" t="s">
        <v>2089</v>
      </c>
      <c r="H2" s="1" t="s">
        <v>2090</v>
      </c>
      <c r="I2" s="1" t="s">
        <v>2091</v>
      </c>
      <c r="J2" s="1" t="s">
        <v>2092</v>
      </c>
    </row>
    <row r="3" spans="1:10" ht="14.5" customHeight="1" x14ac:dyDescent="0.35">
      <c r="A3" s="8" t="s">
        <v>2093</v>
      </c>
      <c r="B3" s="8"/>
      <c r="C3" s="8" t="s">
        <v>2105</v>
      </c>
      <c r="D3">
        <f>COUNTIFS(Crowdfunding!$G$2:$G$1001,D1,Crowdfunding!$D$2:$D$1001,C3)</f>
        <v>30</v>
      </c>
      <c r="E3">
        <f>COUNTIFS(Crowdfunding!$G$2:$G$1001,E1,Crowdfunding!$D$2:$D$1001,"&lt;1000")</f>
        <v>20</v>
      </c>
      <c r="F3">
        <f>COUNTIFS(Crowdfunding!$G$2:$G$1001,F1,Crowdfunding!$D$2:$D$1001,"&lt;1000")</f>
        <v>1</v>
      </c>
      <c r="G3">
        <f>SUM(D3:F3)</f>
        <v>51</v>
      </c>
      <c r="H3" s="3">
        <f>D3/G3</f>
        <v>0.58823529411764708</v>
      </c>
      <c r="I3" s="3">
        <f>E3/G3</f>
        <v>0.39215686274509803</v>
      </c>
      <c r="J3" s="3">
        <f>F3/G3</f>
        <v>1.9607843137254902E-2</v>
      </c>
    </row>
    <row r="4" spans="1:10" ht="14.5" customHeight="1" x14ac:dyDescent="0.35">
      <c r="A4" s="8" t="s">
        <v>2094</v>
      </c>
      <c r="B4" s="8" t="s">
        <v>2106</v>
      </c>
      <c r="C4" s="8" t="s">
        <v>2108</v>
      </c>
      <c r="D4">
        <f>COUNTIFS(Crowdfunding!$G$2:$G$1001,$D$1,Crowdfunding!$D$2:$D$1001,C4,Crowdfunding!$D$2:$D$1001,B4)</f>
        <v>191</v>
      </c>
      <c r="E4">
        <f>COUNTIFS(Crowdfunding!$G$2:$G$1001,$E$1,Crowdfunding!$D$2:$D$1001,C4,Crowdfunding!$D$2:$D$1001,B4)</f>
        <v>38</v>
      </c>
      <c r="F4">
        <f>COUNTIFS(Crowdfunding!$G$2:$G$1001,$F$1,Crowdfunding!$D$2:$D$1001,C4,Crowdfunding!$D$2:$D$1001,B4)</f>
        <v>2</v>
      </c>
      <c r="G4">
        <f t="shared" ref="G4:G14" si="0">SUM(D4:F4)</f>
        <v>231</v>
      </c>
      <c r="H4" s="3">
        <f t="shared" ref="H4:H14" si="1">D4/G4</f>
        <v>0.82683982683982682</v>
      </c>
      <c r="I4" s="3">
        <f t="shared" ref="I4:I14" si="2">E4/G4</f>
        <v>0.16450216450216451</v>
      </c>
      <c r="J4" s="3">
        <f t="shared" ref="J4:J14" si="3">F4/G4</f>
        <v>8.658008658008658E-3</v>
      </c>
    </row>
    <row r="5" spans="1:10" ht="14.5" customHeight="1" x14ac:dyDescent="0.35">
      <c r="A5" s="8" t="s">
        <v>2095</v>
      </c>
      <c r="B5" s="8" t="s">
        <v>2107</v>
      </c>
      <c r="C5" s="8" t="s">
        <v>2117</v>
      </c>
      <c r="D5">
        <f>COUNTIFS(Crowdfunding!$G$2:$G$1001,$D$1,Crowdfunding!$D$2:$D$1001,C5,Crowdfunding!$D$2:$D$1001,B5)</f>
        <v>164</v>
      </c>
      <c r="E5">
        <f>COUNTIFS(Crowdfunding!$G$2:$G$1001,$E$1,Crowdfunding!$D$2:$D$1001,C5,Crowdfunding!$D$2:$D$1001,B5)</f>
        <v>126</v>
      </c>
      <c r="F5">
        <f>COUNTIFS(Crowdfunding!$G$2:$G$1001,$F$1,Crowdfunding!$D$2:$D$1001,C5,Crowdfunding!$D$2:$D$1001,B5)</f>
        <v>25</v>
      </c>
      <c r="G5">
        <f t="shared" si="0"/>
        <v>315</v>
      </c>
      <c r="H5" s="3">
        <f t="shared" si="1"/>
        <v>0.52063492063492067</v>
      </c>
      <c r="I5" s="3">
        <f t="shared" si="2"/>
        <v>0.4</v>
      </c>
      <c r="J5" s="3">
        <f t="shared" si="3"/>
        <v>7.9365079365079361E-2</v>
      </c>
    </row>
    <row r="6" spans="1:10" ht="14.5" customHeight="1" x14ac:dyDescent="0.35">
      <c r="A6" s="8" t="s">
        <v>2096</v>
      </c>
      <c r="B6" s="8" t="s">
        <v>2109</v>
      </c>
      <c r="C6" s="8" t="s">
        <v>2118</v>
      </c>
      <c r="D6">
        <f>COUNTIFS(Crowdfunding!$G$2:$G$1001,$D$1,Crowdfunding!$D$2:$D$1001,C6,Crowdfunding!$D$2:$D$1001,B6)</f>
        <v>4</v>
      </c>
      <c r="E6">
        <f>COUNTIFS(Crowdfunding!$G$2:$G$1001,$E$1,Crowdfunding!$D$2:$D$1001,C6,Crowdfunding!$D$2:$D$1001,B6)</f>
        <v>5</v>
      </c>
      <c r="F6">
        <f>COUNTIFS(Crowdfunding!$G$2:$G$1001,$F$1,Crowdfunding!$D$2:$D$1001,C6,Crowdfunding!$D$2:$D$1001,B6)</f>
        <v>0</v>
      </c>
      <c r="G6">
        <f t="shared" si="0"/>
        <v>9</v>
      </c>
      <c r="H6" s="3">
        <f t="shared" si="1"/>
        <v>0.44444444444444442</v>
      </c>
      <c r="I6" s="3">
        <f t="shared" si="2"/>
        <v>0.55555555555555558</v>
      </c>
      <c r="J6" s="3">
        <f t="shared" si="3"/>
        <v>0</v>
      </c>
    </row>
    <row r="7" spans="1:10" ht="14.5" customHeight="1" x14ac:dyDescent="0.35">
      <c r="A7" s="8" t="s">
        <v>2097</v>
      </c>
      <c r="B7" s="8" t="s">
        <v>2110</v>
      </c>
      <c r="C7" s="8" t="s">
        <v>2119</v>
      </c>
      <c r="D7">
        <f>COUNTIFS(Crowdfunding!$G$2:$G$1001,$D$1,Crowdfunding!$D$2:$D$1001,C7,Crowdfunding!$D$2:$D$1001,B7)</f>
        <v>10</v>
      </c>
      <c r="E7">
        <f>COUNTIFS(Crowdfunding!$G$2:$G$1001,$E$1,Crowdfunding!$D$2:$D$1001,C7,Crowdfunding!$D$2:$D$1001,B7)</f>
        <v>0</v>
      </c>
      <c r="F7">
        <f>COUNTIFS(Crowdfunding!$G$2:$G$1001,$F$1,Crowdfunding!$D$2:$D$1001,C7,Crowdfunding!$D$2:$D$1001,B7)</f>
        <v>0</v>
      </c>
      <c r="G7">
        <f t="shared" si="0"/>
        <v>10</v>
      </c>
      <c r="H7" s="3">
        <f t="shared" si="1"/>
        <v>1</v>
      </c>
      <c r="I7" s="3">
        <f t="shared" si="2"/>
        <v>0</v>
      </c>
      <c r="J7" s="3">
        <f t="shared" si="3"/>
        <v>0</v>
      </c>
    </row>
    <row r="8" spans="1:10" ht="14.5" customHeight="1" x14ac:dyDescent="0.35">
      <c r="A8" s="8" t="s">
        <v>2098</v>
      </c>
      <c r="B8" s="8" t="s">
        <v>2111</v>
      </c>
      <c r="C8" s="8" t="s">
        <v>2120</v>
      </c>
      <c r="D8">
        <f>COUNTIFS(Crowdfunding!$G$2:$G$1001,$D$1,Crowdfunding!$D$2:$D$1001,C8,Crowdfunding!$D$2:$D$1001,B8)</f>
        <v>7</v>
      </c>
      <c r="E8">
        <f>COUNTIFS(Crowdfunding!$G$2:$G$1001,$E$1,Crowdfunding!$D$2:$D$1001,C8,Crowdfunding!$D$2:$D$1001,B8)</f>
        <v>0</v>
      </c>
      <c r="F8">
        <f>COUNTIFS(Crowdfunding!$G$2:$G$1001,$F$1,Crowdfunding!$D$2:$D$1001,C8,Crowdfunding!$D$2:$D$1001,B8)</f>
        <v>0</v>
      </c>
      <c r="G8">
        <f t="shared" si="0"/>
        <v>7</v>
      </c>
      <c r="H8" s="3">
        <f t="shared" si="1"/>
        <v>1</v>
      </c>
      <c r="I8" s="3">
        <f t="shared" si="2"/>
        <v>0</v>
      </c>
      <c r="J8" s="3">
        <f t="shared" si="3"/>
        <v>0</v>
      </c>
    </row>
    <row r="9" spans="1:10" ht="14.5" customHeight="1" x14ac:dyDescent="0.35">
      <c r="A9" s="8" t="s">
        <v>2099</v>
      </c>
      <c r="B9" s="8" t="s">
        <v>2112</v>
      </c>
      <c r="C9" s="8" t="s">
        <v>2121</v>
      </c>
      <c r="D9">
        <f>COUNTIFS(Crowdfunding!$G$2:$G$1001,$D$1,Crowdfunding!$D$2:$D$1001,C9,Crowdfunding!$D$2:$D$1001,B9)</f>
        <v>11</v>
      </c>
      <c r="E9">
        <f>COUNTIFS(Crowdfunding!$G$2:$G$1001,$E$1,Crowdfunding!$D$2:$D$1001,C9,Crowdfunding!$D$2:$D$1001,B9)</f>
        <v>3</v>
      </c>
      <c r="F9">
        <f>COUNTIFS(Crowdfunding!$G$2:$G$1001,$F$1,Crowdfunding!$D$2:$D$1001,C9,Crowdfunding!$D$2:$D$1001,B9)</f>
        <v>0</v>
      </c>
      <c r="G9">
        <f t="shared" si="0"/>
        <v>14</v>
      </c>
      <c r="H9" s="3">
        <f t="shared" si="1"/>
        <v>0.7857142857142857</v>
      </c>
      <c r="I9" s="3">
        <f t="shared" si="2"/>
        <v>0.21428571428571427</v>
      </c>
      <c r="J9" s="3">
        <f t="shared" si="3"/>
        <v>0</v>
      </c>
    </row>
    <row r="10" spans="1:10" ht="14.5" customHeight="1" x14ac:dyDescent="0.35">
      <c r="A10" s="8" t="s">
        <v>2100</v>
      </c>
      <c r="B10" s="8" t="s">
        <v>2113</v>
      </c>
      <c r="C10" s="8" t="s">
        <v>2122</v>
      </c>
      <c r="D10">
        <f>COUNTIFS(Crowdfunding!$G$2:$G$1001,$D$1,Crowdfunding!$D$2:$D$1001,C10,Crowdfunding!$D$2:$D$1001,B10)</f>
        <v>7</v>
      </c>
      <c r="E10">
        <f>COUNTIFS(Crowdfunding!$G$2:$G$1001,$E$1,Crowdfunding!$D$2:$D$1001,C10,Crowdfunding!$D$2:$D$1001,B10)</f>
        <v>0</v>
      </c>
      <c r="F10">
        <f>COUNTIFS(Crowdfunding!$G$2:$G$1001,$F$1,Crowdfunding!$D$2:$D$1001,C10,Crowdfunding!$D$2:$D$1001,B10)</f>
        <v>0</v>
      </c>
      <c r="G10">
        <f t="shared" si="0"/>
        <v>7</v>
      </c>
      <c r="H10" s="3">
        <f t="shared" si="1"/>
        <v>1</v>
      </c>
      <c r="I10" s="3">
        <f t="shared" si="2"/>
        <v>0</v>
      </c>
      <c r="J10" s="3">
        <f t="shared" si="3"/>
        <v>0</v>
      </c>
    </row>
    <row r="11" spans="1:10" ht="14.5" customHeight="1" x14ac:dyDescent="0.35">
      <c r="A11" s="8" t="s">
        <v>2101</v>
      </c>
      <c r="B11" s="8" t="s">
        <v>2114</v>
      </c>
      <c r="C11" s="8" t="s">
        <v>2123</v>
      </c>
      <c r="D11">
        <f>COUNTIFS(Crowdfunding!$G$2:$G$1001,$D$1,Crowdfunding!$D$2:$D$1001,C11,Crowdfunding!$D$2:$D$1001,B11)</f>
        <v>8</v>
      </c>
      <c r="E11">
        <f>COUNTIFS(Crowdfunding!$G$2:$G$1001,$E$1,Crowdfunding!$D$2:$D$1001,C11,Crowdfunding!$D$2:$D$1001,B11)</f>
        <v>3</v>
      </c>
      <c r="F11">
        <f>COUNTIFS(Crowdfunding!$G$2:$G$1001,$F$1,Crowdfunding!$D$2:$D$1001,C11,Crowdfunding!$D$2:$D$1001,B11)</f>
        <v>1</v>
      </c>
      <c r="G11">
        <f t="shared" si="0"/>
        <v>12</v>
      </c>
      <c r="H11" s="3">
        <f t="shared" si="1"/>
        <v>0.66666666666666663</v>
      </c>
      <c r="I11" s="3">
        <f t="shared" si="2"/>
        <v>0.25</v>
      </c>
      <c r="J11" s="3">
        <f t="shared" si="3"/>
        <v>8.3333333333333329E-2</v>
      </c>
    </row>
    <row r="12" spans="1:10" ht="14.5" customHeight="1" x14ac:dyDescent="0.35">
      <c r="A12" s="8" t="s">
        <v>2102</v>
      </c>
      <c r="B12" s="8" t="s">
        <v>2115</v>
      </c>
      <c r="C12" s="8" t="s">
        <v>2124</v>
      </c>
      <c r="D12">
        <f>COUNTIFS(Crowdfunding!$G$2:$G$1001,$D$1,Crowdfunding!$D$2:$D$1001,C12,Crowdfunding!$D$2:$D$1001,B12)</f>
        <v>11</v>
      </c>
      <c r="E12">
        <f>COUNTIFS(Crowdfunding!$G$2:$G$1001,$E$1,Crowdfunding!$D$2:$D$1001,C12,Crowdfunding!$D$2:$D$1001,B12)</f>
        <v>3</v>
      </c>
      <c r="F12">
        <f>COUNTIFS(Crowdfunding!$G$2:$G$1001,$F$1,Crowdfunding!$D$2:$D$1001,C12,Crowdfunding!$D$2:$D$1001,B12)</f>
        <v>0</v>
      </c>
      <c r="G12">
        <f t="shared" si="0"/>
        <v>14</v>
      </c>
      <c r="H12" s="3">
        <f t="shared" si="1"/>
        <v>0.7857142857142857</v>
      </c>
      <c r="I12" s="3">
        <f t="shared" si="2"/>
        <v>0.21428571428571427</v>
      </c>
      <c r="J12" s="3">
        <f t="shared" si="3"/>
        <v>0</v>
      </c>
    </row>
    <row r="13" spans="1:10" ht="14.5" customHeight="1" x14ac:dyDescent="0.35">
      <c r="A13" s="8" t="s">
        <v>2103</v>
      </c>
      <c r="B13" s="8" t="s">
        <v>2116</v>
      </c>
      <c r="C13" s="8" t="s">
        <v>2125</v>
      </c>
      <c r="D13">
        <f>COUNTIFS(Crowdfunding!$G$2:$G$1001,$D$1,Crowdfunding!$D$2:$D$1001,C13,Crowdfunding!$D$2:$D$1001,B13)</f>
        <v>8</v>
      </c>
      <c r="E13">
        <f>COUNTIFS(Crowdfunding!$G$2:$G$1001,$E$1,Crowdfunding!$D$2:$D$1001,C13,Crowdfunding!$D$2:$D$1001,B13)</f>
        <v>3</v>
      </c>
      <c r="F13">
        <f>COUNTIFS(Crowdfunding!$G$2:$G$1001,$F$1,Crowdfunding!$D$2:$D$1001,C13,Crowdfunding!$D$2:$D$1001,B13)</f>
        <v>0</v>
      </c>
      <c r="G13">
        <f t="shared" si="0"/>
        <v>11</v>
      </c>
      <c r="H13" s="3">
        <f t="shared" si="1"/>
        <v>0.72727272727272729</v>
      </c>
      <c r="I13" s="3">
        <f t="shared" si="2"/>
        <v>0.27272727272727271</v>
      </c>
      <c r="J13" s="3">
        <f t="shared" si="3"/>
        <v>0</v>
      </c>
    </row>
    <row r="14" spans="1:10" ht="14.5" customHeight="1" x14ac:dyDescent="0.35">
      <c r="A14" s="8" t="s">
        <v>2104</v>
      </c>
      <c r="B14" s="8" t="s">
        <v>2140</v>
      </c>
      <c r="D14">
        <f>COUNTIFS(Crowdfunding!$G$2:$G$1001,$D$1,Crowdfunding!$D$2:$D$1001,B14)</f>
        <v>114</v>
      </c>
      <c r="E14">
        <f>COUNTIFS(Crowdfunding!$G$2:$G$1001,$E$1,Crowdfunding!$D$2:$D$1001,B14)</f>
        <v>163</v>
      </c>
      <c r="F14">
        <f>COUNTIFS(Crowdfunding!$G$2:$G$1001,$F$1,Crowdfunding!$D$2:$D$1001,B14)</f>
        <v>28</v>
      </c>
      <c r="G14">
        <f t="shared" si="0"/>
        <v>305</v>
      </c>
      <c r="H14" s="3">
        <f t="shared" si="1"/>
        <v>0.3737704918032787</v>
      </c>
      <c r="I14" s="3">
        <f t="shared" si="2"/>
        <v>0.53442622950819674</v>
      </c>
      <c r="J14" s="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C5F9-6BFE-4309-8242-53882C9A3B15}">
  <sheetPr codeName="Sheet6"/>
  <dimension ref="A1:J566"/>
  <sheetViews>
    <sheetView workbookViewId="0">
      <selection activeCell="G26" sqref="G26"/>
    </sheetView>
  </sheetViews>
  <sheetFormatPr defaultRowHeight="15.5" x14ac:dyDescent="0.35"/>
  <cols>
    <col min="8" max="8" width="38.75" customWidth="1"/>
    <col min="9" max="9" width="11.1640625" customWidth="1"/>
    <col min="10" max="10" width="15.75" customWidth="1"/>
  </cols>
  <sheetData>
    <row r="1" spans="1:10" s="7" customFormat="1" ht="31" x14ac:dyDescent="0.35">
      <c r="A1" s="1" t="s">
        <v>4</v>
      </c>
      <c r="B1" s="1" t="s">
        <v>5</v>
      </c>
      <c r="D1" s="1" t="s">
        <v>4</v>
      </c>
      <c r="E1" s="1" t="s">
        <v>5</v>
      </c>
      <c r="I1" s="7" t="s">
        <v>2129</v>
      </c>
      <c r="J1" s="7" t="s">
        <v>2130</v>
      </c>
    </row>
    <row r="2" spans="1:10" ht="14.5" customHeight="1" x14ac:dyDescent="0.35">
      <c r="A2" t="s">
        <v>20</v>
      </c>
      <c r="B2">
        <v>158</v>
      </c>
      <c r="D2" t="s">
        <v>14</v>
      </c>
      <c r="E2">
        <v>0</v>
      </c>
      <c r="H2" s="11" t="s">
        <v>2131</v>
      </c>
      <c r="I2" s="12">
        <f>AVERAGE($B$2:$B$566)</f>
        <v>851.14690265486729</v>
      </c>
      <c r="J2" s="12">
        <f>AVERAGE($E$2:$E$365)</f>
        <v>585.61538461538464</v>
      </c>
    </row>
    <row r="3" spans="1:10" ht="14.5" customHeight="1" x14ac:dyDescent="0.35">
      <c r="A3" t="s">
        <v>20</v>
      </c>
      <c r="B3">
        <v>1425</v>
      </c>
      <c r="D3" t="s">
        <v>14</v>
      </c>
      <c r="E3">
        <v>24</v>
      </c>
      <c r="H3" s="11" t="s">
        <v>2132</v>
      </c>
      <c r="I3" s="12">
        <f>MEDIAN($B$2:$B$566)</f>
        <v>201</v>
      </c>
      <c r="J3" s="12">
        <f>MEDIAN($E$2:$E$365)</f>
        <v>114.5</v>
      </c>
    </row>
    <row r="4" spans="1:10" ht="14.5" customHeight="1" x14ac:dyDescent="0.35">
      <c r="A4" t="s">
        <v>20</v>
      </c>
      <c r="B4">
        <v>174</v>
      </c>
      <c r="D4" t="s">
        <v>14</v>
      </c>
      <c r="E4">
        <v>53</v>
      </c>
      <c r="H4" s="11" t="s">
        <v>2133</v>
      </c>
      <c r="I4" s="12">
        <f>AVERAGE($B$2:$B$566)</f>
        <v>851.14690265486729</v>
      </c>
      <c r="J4" s="12">
        <f>MIN($E$2:$E$365)</f>
        <v>0</v>
      </c>
    </row>
    <row r="5" spans="1:10" ht="14.5" customHeight="1" x14ac:dyDescent="0.35">
      <c r="A5" t="s">
        <v>20</v>
      </c>
      <c r="B5">
        <v>227</v>
      </c>
      <c r="D5" t="s">
        <v>14</v>
      </c>
      <c r="E5">
        <v>18</v>
      </c>
      <c r="H5" s="11" t="s">
        <v>2134</v>
      </c>
      <c r="I5" s="12">
        <f>MAX($B$2:$B$566)</f>
        <v>7295</v>
      </c>
      <c r="J5" s="12">
        <f>MAX($E$2:$E$365)</f>
        <v>6080</v>
      </c>
    </row>
    <row r="6" spans="1:10" ht="14.5" customHeight="1" x14ac:dyDescent="0.35">
      <c r="A6" t="s">
        <v>20</v>
      </c>
      <c r="B6">
        <v>220</v>
      </c>
      <c r="D6" t="s">
        <v>14</v>
      </c>
      <c r="E6">
        <v>44</v>
      </c>
      <c r="H6" s="11" t="s">
        <v>2135</v>
      </c>
      <c r="I6" s="12">
        <f>_xlfn.VAR.P($B$2:$B$566)</f>
        <v>1603373.7324019109</v>
      </c>
      <c r="J6" s="12">
        <f>_xlfn.VAR.P($E$2:$E$365)</f>
        <v>921574.68174133555</v>
      </c>
    </row>
    <row r="7" spans="1:10" ht="14.5" customHeight="1" x14ac:dyDescent="0.35">
      <c r="A7" t="s">
        <v>20</v>
      </c>
      <c r="B7">
        <v>98</v>
      </c>
      <c r="D7" t="s">
        <v>14</v>
      </c>
      <c r="E7">
        <v>27</v>
      </c>
      <c r="H7" s="11" t="s">
        <v>2136</v>
      </c>
      <c r="I7" s="12">
        <f>_xlfn.STDEV.P($B$2:$B$566)</f>
        <v>1266.2439466397898</v>
      </c>
      <c r="J7" s="12">
        <f>_xlfn.STDEV.P($E$2:$E$365)</f>
        <v>959.98681331637863</v>
      </c>
    </row>
    <row r="8" spans="1:10" ht="14.5" customHeight="1" x14ac:dyDescent="0.35">
      <c r="A8" t="s">
        <v>20</v>
      </c>
      <c r="B8">
        <v>100</v>
      </c>
      <c r="D8" t="s">
        <v>14</v>
      </c>
      <c r="E8">
        <v>55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  <c r="H9" s="13" t="s">
        <v>2137</v>
      </c>
      <c r="I9" s="14">
        <f>I2+I7</f>
        <v>2117.3908492946571</v>
      </c>
      <c r="J9" s="14">
        <f>J2+J7</f>
        <v>1545.6021979317634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  <c r="H10" s="13" t="s">
        <v>2138</v>
      </c>
      <c r="I10" s="14">
        <f>I2-I7</f>
        <v>-415.09704398492249</v>
      </c>
      <c r="J10" s="14">
        <f>J2-J7</f>
        <v>-374.37142870099399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  <c r="H12" s="13" t="s">
        <v>2141</v>
      </c>
      <c r="I12" s="14">
        <f>I5-I4</f>
        <v>6443.8530973451325</v>
      </c>
      <c r="J12" s="14">
        <f>J5-J4</f>
        <v>6080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  <c r="H13" s="13" t="s">
        <v>2142</v>
      </c>
      <c r="I13">
        <f>_xlfn.QUARTILE.INC(B2:B566,1)</f>
        <v>128</v>
      </c>
      <c r="J13">
        <f>_xlfn.QUARTILE.INC(E2:E365,1)</f>
        <v>38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  <c r="H14" s="13" t="s">
        <v>2143</v>
      </c>
      <c r="I14">
        <f>_xlfn.QUARTILE.INC(B2:B566,2)</f>
        <v>201</v>
      </c>
      <c r="J14">
        <f>_xlfn.QUARTILE.INC(E2:E365,2)</f>
        <v>114.5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  <c r="H15" s="13" t="s">
        <v>2144</v>
      </c>
      <c r="I15">
        <f>_xlfn.QUARTILE.INC(B2:B566,3)</f>
        <v>1280</v>
      </c>
      <c r="J15">
        <f>_xlfn.QUARTILE.INC(E2:E365,3)</f>
        <v>784.5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  <c r="H16" s="13" t="s">
        <v>2145</v>
      </c>
      <c r="I16">
        <f>_xlfn.QUARTILE.INC(B2:B566,4)</f>
        <v>7295</v>
      </c>
      <c r="J16">
        <f>_xlfn.QUARTILE.INC(E2:E365,4)</f>
        <v>6080</v>
      </c>
    </row>
    <row r="17" spans="1:10" x14ac:dyDescent="0.35">
      <c r="A17" t="s">
        <v>20</v>
      </c>
      <c r="B17">
        <v>129</v>
      </c>
      <c r="D17" t="s">
        <v>14</v>
      </c>
      <c r="E17">
        <v>1</v>
      </c>
    </row>
    <row r="18" spans="1:10" x14ac:dyDescent="0.35">
      <c r="A18" t="s">
        <v>20</v>
      </c>
      <c r="B18">
        <v>226</v>
      </c>
      <c r="D18" t="s">
        <v>14</v>
      </c>
      <c r="E18">
        <v>1467</v>
      </c>
      <c r="H18" s="13" t="s">
        <v>2146</v>
      </c>
      <c r="I18" s="14">
        <f>I2-I3</f>
        <v>650.14690265486729</v>
      </c>
      <c r="J18" s="14">
        <f>J2-J3</f>
        <v>471.11538461538464</v>
      </c>
    </row>
    <row r="19" spans="1:10" x14ac:dyDescent="0.35">
      <c r="A19" t="s">
        <v>20</v>
      </c>
      <c r="B19">
        <v>5419</v>
      </c>
      <c r="D19" t="s">
        <v>14</v>
      </c>
      <c r="E19">
        <v>75</v>
      </c>
    </row>
    <row r="20" spans="1:10" x14ac:dyDescent="0.35">
      <c r="A20" t="s">
        <v>20</v>
      </c>
      <c r="B20">
        <v>165</v>
      </c>
      <c r="D20" t="s">
        <v>14</v>
      </c>
      <c r="E20">
        <v>120</v>
      </c>
    </row>
    <row r="21" spans="1:10" x14ac:dyDescent="0.35">
      <c r="A21" t="s">
        <v>20</v>
      </c>
      <c r="B21">
        <v>1965</v>
      </c>
      <c r="D21" t="s">
        <v>14</v>
      </c>
      <c r="E21">
        <v>2253</v>
      </c>
    </row>
    <row r="22" spans="1:10" x14ac:dyDescent="0.35">
      <c r="A22" t="s">
        <v>20</v>
      </c>
      <c r="B22">
        <v>16</v>
      </c>
      <c r="D22" t="s">
        <v>14</v>
      </c>
      <c r="E22">
        <v>5</v>
      </c>
    </row>
    <row r="23" spans="1:10" x14ac:dyDescent="0.35">
      <c r="A23" t="s">
        <v>20</v>
      </c>
      <c r="B23">
        <v>107</v>
      </c>
      <c r="D23" t="s">
        <v>14</v>
      </c>
      <c r="E23">
        <v>38</v>
      </c>
    </row>
    <row r="24" spans="1:10" x14ac:dyDescent="0.35">
      <c r="A24" t="s">
        <v>20</v>
      </c>
      <c r="B24">
        <v>134</v>
      </c>
      <c r="D24" t="s">
        <v>14</v>
      </c>
      <c r="E24">
        <v>12</v>
      </c>
    </row>
    <row r="25" spans="1:10" x14ac:dyDescent="0.35">
      <c r="A25" t="s">
        <v>20</v>
      </c>
      <c r="B25">
        <v>198</v>
      </c>
      <c r="D25" t="s">
        <v>14</v>
      </c>
      <c r="E25">
        <v>1684</v>
      </c>
    </row>
    <row r="26" spans="1:10" x14ac:dyDescent="0.35">
      <c r="A26" t="s">
        <v>20</v>
      </c>
      <c r="B26">
        <v>111</v>
      </c>
      <c r="D26" t="s">
        <v>14</v>
      </c>
      <c r="E26">
        <v>56</v>
      </c>
    </row>
    <row r="27" spans="1:10" x14ac:dyDescent="0.35">
      <c r="A27" t="s">
        <v>20</v>
      </c>
      <c r="B27">
        <v>222</v>
      </c>
      <c r="D27" t="s">
        <v>14</v>
      </c>
      <c r="E27">
        <v>838</v>
      </c>
    </row>
    <row r="28" spans="1:10" x14ac:dyDescent="0.35">
      <c r="A28" t="s">
        <v>20</v>
      </c>
      <c r="B28">
        <v>6212</v>
      </c>
      <c r="D28" t="s">
        <v>14</v>
      </c>
      <c r="E28">
        <v>1000</v>
      </c>
    </row>
    <row r="29" spans="1:10" x14ac:dyDescent="0.35">
      <c r="A29" t="s">
        <v>20</v>
      </c>
      <c r="B29">
        <v>98</v>
      </c>
      <c r="D29" t="s">
        <v>14</v>
      </c>
      <c r="E29">
        <v>1482</v>
      </c>
    </row>
    <row r="30" spans="1:10" x14ac:dyDescent="0.35">
      <c r="A30" t="s">
        <v>20</v>
      </c>
      <c r="B30">
        <v>92</v>
      </c>
      <c r="D30" t="s">
        <v>14</v>
      </c>
      <c r="E30">
        <v>106</v>
      </c>
    </row>
    <row r="31" spans="1:10" x14ac:dyDescent="0.35">
      <c r="A31" t="s">
        <v>20</v>
      </c>
      <c r="B31">
        <v>149</v>
      </c>
      <c r="D31" t="s">
        <v>14</v>
      </c>
      <c r="E31">
        <v>679</v>
      </c>
    </row>
    <row r="32" spans="1:10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phoneticPr fontId="20" type="noConversion"/>
  <conditionalFormatting sqref="A1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&amp; Stacked Column #1</vt:lpstr>
      <vt:lpstr>Pivot Table &amp; Stacked Column #2</vt:lpstr>
      <vt:lpstr>Pivot Table &amp; Line Graphs</vt:lpstr>
      <vt:lpstr>Crowdfunding Goal Analysis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Fetter, William</cp:lastModifiedBy>
  <dcterms:created xsi:type="dcterms:W3CDTF">2021-09-29T18:52:28Z</dcterms:created>
  <dcterms:modified xsi:type="dcterms:W3CDTF">2024-10-21T17:43:23Z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791f77-3d39-4d72-9277-ac879ec799ed_Enabled">
    <vt:lpwstr>true</vt:lpwstr>
  </property>
  <property fmtid="{D5CDD505-2E9C-101B-9397-08002B2CF9AE}" pid="3" name="MSIP_Label_36791f77-3d39-4d72-9277-ac879ec799ed_SetDate">
    <vt:lpwstr>2024-10-09T18:01:38Z</vt:lpwstr>
  </property>
  <property fmtid="{D5CDD505-2E9C-101B-9397-08002B2CF9AE}" pid="4" name="MSIP_Label_36791f77-3d39-4d72-9277-ac879ec799ed_Method">
    <vt:lpwstr>Standard</vt:lpwstr>
  </property>
  <property fmtid="{D5CDD505-2E9C-101B-9397-08002B2CF9AE}" pid="5" name="MSIP_Label_36791f77-3d39-4d72-9277-ac879ec799ed_Name">
    <vt:lpwstr>restricted-default</vt:lpwstr>
  </property>
  <property fmtid="{D5CDD505-2E9C-101B-9397-08002B2CF9AE}" pid="6" name="MSIP_Label_36791f77-3d39-4d72-9277-ac879ec799ed_SiteId">
    <vt:lpwstr>254ba93e-1f6f-48f3-90e6-e2766664b477</vt:lpwstr>
  </property>
  <property fmtid="{D5CDD505-2E9C-101B-9397-08002B2CF9AE}" pid="7" name="MSIP_Label_36791f77-3d39-4d72-9277-ac879ec799ed_ActionId">
    <vt:lpwstr>c482be7a-a100-419f-8846-fe88aded4abd</vt:lpwstr>
  </property>
  <property fmtid="{D5CDD505-2E9C-101B-9397-08002B2CF9AE}" pid="8" name="MSIP_Label_36791f77-3d39-4d72-9277-ac879ec799ed_ContentBits">
    <vt:lpwstr>0</vt:lpwstr>
  </property>
</Properties>
</file>