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g\pycode\Projects\MajorProjectLocal\"/>
    </mc:Choice>
  </mc:AlternateContent>
  <xr:revisionPtr revIDLastSave="0" documentId="13_ncr:1_{97B57436-8384-4D94-99DD-779301515DAA}" xr6:coauthVersionLast="47" xr6:coauthVersionMax="47" xr10:uidLastSave="{00000000-0000-0000-0000-000000000000}"/>
  <bookViews>
    <workbookView xWindow="-28920" yWindow="-120" windowWidth="29040" windowHeight="17520" firstSheet="1" activeTab="5" xr2:uid="{F0E51F55-852D-405D-B7F5-0C204DD467AD}"/>
  </bookViews>
  <sheets>
    <sheet name="Program Control" sheetId="2" r:id="rId1"/>
    <sheet name="Joint Reactions" sheetId="1" r:id="rId2"/>
    <sheet name="ExpectedValues" sheetId="3" r:id="rId3"/>
    <sheet name="ExpectedCombinations" sheetId="4" r:id="rId4"/>
    <sheet name="ExpectedCombinations_filtered" sheetId="5" r:id="rId5"/>
    <sheet name="ExpectedStrength_combosfiltere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5" i="6" l="1"/>
  <c r="Y35" i="6"/>
  <c r="X35" i="6"/>
  <c r="W35" i="6"/>
  <c r="V35" i="6"/>
  <c r="U35" i="6"/>
  <c r="Z34" i="6"/>
  <c r="Y34" i="6"/>
  <c r="X34" i="6"/>
  <c r="W34" i="6"/>
  <c r="V34" i="6"/>
  <c r="U34" i="6"/>
  <c r="Z31" i="6"/>
  <c r="Y31" i="6"/>
  <c r="X31" i="6"/>
  <c r="W31" i="6"/>
  <c r="V31" i="6"/>
  <c r="U31" i="6"/>
  <c r="Z30" i="6"/>
  <c r="Y30" i="6"/>
  <c r="X30" i="6"/>
  <c r="W30" i="6"/>
  <c r="V30" i="6"/>
  <c r="U30" i="6"/>
  <c r="Z27" i="6"/>
  <c r="Y27" i="6"/>
  <c r="X27" i="6"/>
  <c r="W27" i="6"/>
  <c r="V27" i="6"/>
  <c r="U27" i="6"/>
  <c r="Z26" i="6"/>
  <c r="Y26" i="6"/>
  <c r="X26" i="6"/>
  <c r="W26" i="6"/>
  <c r="V26" i="6"/>
  <c r="U26" i="6"/>
  <c r="Z23" i="6"/>
  <c r="Y23" i="6"/>
  <c r="X23" i="6"/>
  <c r="W23" i="6"/>
  <c r="V23" i="6"/>
  <c r="U23" i="6"/>
  <c r="Z22" i="6"/>
  <c r="Y22" i="6"/>
  <c r="X22" i="6"/>
  <c r="W22" i="6"/>
  <c r="V22" i="6"/>
  <c r="U22" i="6"/>
  <c r="Z21" i="6"/>
  <c r="Y21" i="6"/>
  <c r="X21" i="6"/>
  <c r="W21" i="6"/>
  <c r="V21" i="6"/>
  <c r="U21" i="6"/>
  <c r="V4" i="6"/>
  <c r="W4" i="6"/>
  <c r="X4" i="6"/>
  <c r="Y4" i="6"/>
  <c r="Z4" i="6"/>
  <c r="V5" i="6"/>
  <c r="W5" i="6"/>
  <c r="X5" i="6"/>
  <c r="Y5" i="6"/>
  <c r="Z5" i="6"/>
  <c r="V6" i="6"/>
  <c r="W6" i="6"/>
  <c r="X6" i="6"/>
  <c r="Y6" i="6"/>
  <c r="Z6" i="6"/>
  <c r="V9" i="6"/>
  <c r="W9" i="6"/>
  <c r="X9" i="6"/>
  <c r="Y9" i="6"/>
  <c r="Z9" i="6"/>
  <c r="V10" i="6"/>
  <c r="W10" i="6"/>
  <c r="X10" i="6"/>
  <c r="Y10" i="6"/>
  <c r="Z10" i="6"/>
  <c r="V13" i="6"/>
  <c r="W13" i="6"/>
  <c r="X13" i="6"/>
  <c r="Y13" i="6"/>
  <c r="Z13" i="6"/>
  <c r="V14" i="6"/>
  <c r="W14" i="6"/>
  <c r="X14" i="6"/>
  <c r="Y14" i="6"/>
  <c r="Z14" i="6"/>
  <c r="V17" i="6"/>
  <c r="W17" i="6"/>
  <c r="X17" i="6"/>
  <c r="Y17" i="6"/>
  <c r="Z17" i="6"/>
  <c r="V18" i="6"/>
  <c r="W18" i="6"/>
  <c r="X18" i="6"/>
  <c r="Y18" i="6"/>
  <c r="Z18" i="6"/>
  <c r="U18" i="6"/>
  <c r="U17" i="6"/>
  <c r="U14" i="6"/>
  <c r="U13" i="6"/>
  <c r="U10" i="6"/>
  <c r="U9" i="6"/>
  <c r="U6" i="6"/>
  <c r="U5" i="6"/>
  <c r="U4" i="6"/>
  <c r="P19" i="6"/>
  <c r="R17" i="6"/>
  <c r="Q17" i="6"/>
  <c r="P17" i="6"/>
  <c r="O17" i="6"/>
  <c r="N17" i="6"/>
  <c r="M17" i="6"/>
  <c r="R16" i="6"/>
  <c r="Q16" i="6"/>
  <c r="P16" i="6"/>
  <c r="O16" i="6"/>
  <c r="N16" i="6"/>
  <c r="M16" i="6"/>
  <c r="R15" i="6"/>
  <c r="Q15" i="6"/>
  <c r="P15" i="6"/>
  <c r="O15" i="6"/>
  <c r="N15" i="6"/>
  <c r="M15" i="6"/>
  <c r="R14" i="6"/>
  <c r="Q14" i="6"/>
  <c r="P14" i="6"/>
  <c r="O14" i="6"/>
  <c r="N14" i="6"/>
  <c r="M14" i="6"/>
  <c r="R13" i="6"/>
  <c r="Q13" i="6"/>
  <c r="P13" i="6"/>
  <c r="O13" i="6"/>
  <c r="N13" i="6"/>
  <c r="M13" i="6"/>
  <c r="R12" i="6"/>
  <c r="Q12" i="6"/>
  <c r="Q19" i="6" s="1"/>
  <c r="P12" i="6"/>
  <c r="O12" i="6"/>
  <c r="N12" i="6"/>
  <c r="M12" i="6"/>
  <c r="R11" i="6"/>
  <c r="Q11" i="6"/>
  <c r="P11" i="6"/>
  <c r="O11" i="6"/>
  <c r="N11" i="6"/>
  <c r="M11" i="6"/>
  <c r="R10" i="6"/>
  <c r="Q10" i="6"/>
  <c r="P10" i="6"/>
  <c r="O10" i="6"/>
  <c r="N10" i="6"/>
  <c r="M10" i="6"/>
  <c r="R9" i="6"/>
  <c r="Q9" i="6"/>
  <c r="P9" i="6"/>
  <c r="O9" i="6"/>
  <c r="N9" i="6"/>
  <c r="M9" i="6"/>
  <c r="R8" i="6"/>
  <c r="Q8" i="6"/>
  <c r="P8" i="6"/>
  <c r="O8" i="6"/>
  <c r="N8" i="6"/>
  <c r="M8" i="6"/>
  <c r="R7" i="6"/>
  <c r="R19" i="6" s="1"/>
  <c r="Q7" i="6"/>
  <c r="P7" i="6"/>
  <c r="O7" i="6"/>
  <c r="N7" i="6"/>
  <c r="M7" i="6"/>
  <c r="R6" i="6"/>
  <c r="Q6" i="6"/>
  <c r="P6" i="6"/>
  <c r="O6" i="6"/>
  <c r="N6" i="6"/>
  <c r="M6" i="6"/>
  <c r="M19" i="6" s="1"/>
  <c r="R5" i="6"/>
  <c r="Q5" i="6"/>
  <c r="P5" i="6"/>
  <c r="O5" i="6"/>
  <c r="N5" i="6"/>
  <c r="M5" i="6"/>
  <c r="R4" i="6"/>
  <c r="Q4" i="6"/>
  <c r="P4" i="6"/>
  <c r="O4" i="6"/>
  <c r="N4" i="6"/>
  <c r="M4" i="6"/>
  <c r="Z35" i="5"/>
  <c r="Y35" i="5"/>
  <c r="X35" i="5"/>
  <c r="W35" i="5"/>
  <c r="V35" i="5"/>
  <c r="U35" i="5"/>
  <c r="Z34" i="5"/>
  <c r="Y34" i="5"/>
  <c r="X34" i="5"/>
  <c r="W34" i="5"/>
  <c r="V34" i="5"/>
  <c r="U34" i="5"/>
  <c r="Z31" i="5"/>
  <c r="Y31" i="5"/>
  <c r="X31" i="5"/>
  <c r="W31" i="5"/>
  <c r="V31" i="5"/>
  <c r="U31" i="5"/>
  <c r="Z30" i="5"/>
  <c r="Y30" i="5"/>
  <c r="X30" i="5"/>
  <c r="W30" i="5"/>
  <c r="V30" i="5"/>
  <c r="U30" i="5"/>
  <c r="Z27" i="5"/>
  <c r="Y27" i="5"/>
  <c r="X27" i="5"/>
  <c r="W27" i="5"/>
  <c r="V27" i="5"/>
  <c r="U27" i="5"/>
  <c r="Z26" i="5"/>
  <c r="Y26" i="5"/>
  <c r="X26" i="5"/>
  <c r="W26" i="5"/>
  <c r="V26" i="5"/>
  <c r="U26" i="5"/>
  <c r="Z23" i="5"/>
  <c r="Y23" i="5"/>
  <c r="X23" i="5"/>
  <c r="W23" i="5"/>
  <c r="V23" i="5"/>
  <c r="U23" i="5"/>
  <c r="Z22" i="5"/>
  <c r="Y22" i="5"/>
  <c r="X22" i="5"/>
  <c r="W22" i="5"/>
  <c r="V22" i="5"/>
  <c r="U22" i="5"/>
  <c r="Z21" i="5"/>
  <c r="Y21" i="5"/>
  <c r="X21" i="5"/>
  <c r="W21" i="5"/>
  <c r="V21" i="5"/>
  <c r="U21" i="5"/>
  <c r="R17" i="5"/>
  <c r="Q17" i="5"/>
  <c r="P17" i="5"/>
  <c r="O17" i="5"/>
  <c r="N17" i="5"/>
  <c r="M17" i="5"/>
  <c r="R16" i="5"/>
  <c r="Q16" i="5"/>
  <c r="P16" i="5"/>
  <c r="O16" i="5"/>
  <c r="N16" i="5"/>
  <c r="M16" i="5"/>
  <c r="R15" i="5"/>
  <c r="Q15" i="5"/>
  <c r="P15" i="5"/>
  <c r="O15" i="5"/>
  <c r="N15" i="5"/>
  <c r="M15" i="5"/>
  <c r="U14" i="5"/>
  <c r="R14" i="5"/>
  <c r="Q14" i="5"/>
  <c r="P14" i="5"/>
  <c r="O14" i="5"/>
  <c r="N14" i="5"/>
  <c r="M14" i="5"/>
  <c r="X13" i="5"/>
  <c r="V13" i="5"/>
  <c r="U13" i="5"/>
  <c r="R13" i="5"/>
  <c r="Q13" i="5"/>
  <c r="P13" i="5"/>
  <c r="O13" i="5"/>
  <c r="N13" i="5"/>
  <c r="M13" i="5"/>
  <c r="R12" i="5"/>
  <c r="Q12" i="5"/>
  <c r="P12" i="5"/>
  <c r="O12" i="5"/>
  <c r="N12" i="5"/>
  <c r="M12" i="5"/>
  <c r="R11" i="5"/>
  <c r="Q11" i="5"/>
  <c r="P11" i="5"/>
  <c r="O11" i="5"/>
  <c r="N11" i="5"/>
  <c r="M11" i="5"/>
  <c r="R10" i="5"/>
  <c r="Q10" i="5"/>
  <c r="P10" i="5"/>
  <c r="O10" i="5"/>
  <c r="N10" i="5"/>
  <c r="M10" i="5"/>
  <c r="R9" i="5"/>
  <c r="Q9" i="5"/>
  <c r="P9" i="5"/>
  <c r="O9" i="5"/>
  <c r="N9" i="5"/>
  <c r="M9" i="5"/>
  <c r="R8" i="5"/>
  <c r="Z18" i="5" s="1"/>
  <c r="Q8" i="5"/>
  <c r="Y17" i="5" s="1"/>
  <c r="P8" i="5"/>
  <c r="X18" i="5" s="1"/>
  <c r="O8" i="5"/>
  <c r="N8" i="5"/>
  <c r="V18" i="5" s="1"/>
  <c r="M8" i="5"/>
  <c r="U18" i="5" s="1"/>
  <c r="R7" i="5"/>
  <c r="Q7" i="5"/>
  <c r="P7" i="5"/>
  <c r="O7" i="5"/>
  <c r="N7" i="5"/>
  <c r="M7" i="5"/>
  <c r="Z6" i="5"/>
  <c r="Y6" i="5"/>
  <c r="X6" i="5"/>
  <c r="W6" i="5"/>
  <c r="R6" i="5"/>
  <c r="Q6" i="5"/>
  <c r="Y14" i="5" s="1"/>
  <c r="P6" i="5"/>
  <c r="O6" i="5"/>
  <c r="N6" i="5"/>
  <c r="M6" i="5"/>
  <c r="R5" i="5"/>
  <c r="Q5" i="5"/>
  <c r="Y9" i="5" s="1"/>
  <c r="P5" i="5"/>
  <c r="X9" i="5" s="1"/>
  <c r="O5" i="5"/>
  <c r="W9" i="5" s="1"/>
  <c r="N5" i="5"/>
  <c r="M5" i="5"/>
  <c r="R4" i="5"/>
  <c r="R20" i="5" s="1"/>
  <c r="Q4" i="5"/>
  <c r="Q20" i="5" s="1"/>
  <c r="P4" i="5"/>
  <c r="P20" i="5" s="1"/>
  <c r="O4" i="5"/>
  <c r="W18" i="5" s="1"/>
  <c r="N4" i="5"/>
  <c r="N20" i="5" s="1"/>
  <c r="M4" i="5"/>
  <c r="V39" i="4"/>
  <c r="Z37" i="4"/>
  <c r="Y37" i="4"/>
  <c r="X37" i="4"/>
  <c r="W37" i="4"/>
  <c r="V37" i="4"/>
  <c r="U37" i="4"/>
  <c r="Z36" i="4"/>
  <c r="Y36" i="4"/>
  <c r="X36" i="4"/>
  <c r="W36" i="4"/>
  <c r="V36" i="4"/>
  <c r="U36" i="4"/>
  <c r="Z35" i="4"/>
  <c r="Y35" i="4"/>
  <c r="X35" i="4"/>
  <c r="W35" i="4"/>
  <c r="V35" i="4"/>
  <c r="U35" i="4"/>
  <c r="Z34" i="4"/>
  <c r="Y34" i="4"/>
  <c r="X34" i="4"/>
  <c r="W34" i="4"/>
  <c r="V34" i="4"/>
  <c r="U34" i="4"/>
  <c r="Z33" i="4"/>
  <c r="Y33" i="4"/>
  <c r="X33" i="4"/>
  <c r="W33" i="4"/>
  <c r="V33" i="4"/>
  <c r="U33" i="4"/>
  <c r="Z32" i="4"/>
  <c r="Y32" i="4"/>
  <c r="X32" i="4"/>
  <c r="W32" i="4"/>
  <c r="V32" i="4"/>
  <c r="U32" i="4"/>
  <c r="Z31" i="4"/>
  <c r="Y31" i="4"/>
  <c r="X31" i="4"/>
  <c r="W31" i="4"/>
  <c r="V31" i="4"/>
  <c r="U31" i="4"/>
  <c r="Z30" i="4"/>
  <c r="Y30" i="4"/>
  <c r="X30" i="4"/>
  <c r="W30" i="4"/>
  <c r="V30" i="4"/>
  <c r="U30" i="4"/>
  <c r="Z29" i="4"/>
  <c r="Y29" i="4"/>
  <c r="X29" i="4"/>
  <c r="W29" i="4"/>
  <c r="V29" i="4"/>
  <c r="U29" i="4"/>
  <c r="Z28" i="4"/>
  <c r="Y28" i="4"/>
  <c r="X28" i="4"/>
  <c r="W28" i="4"/>
  <c r="V28" i="4"/>
  <c r="U28" i="4"/>
  <c r="Z27" i="4"/>
  <c r="Y27" i="4"/>
  <c r="X27" i="4"/>
  <c r="W27" i="4"/>
  <c r="V27" i="4"/>
  <c r="U27" i="4"/>
  <c r="Z26" i="4"/>
  <c r="Y26" i="4"/>
  <c r="X26" i="4"/>
  <c r="W26" i="4"/>
  <c r="V26" i="4"/>
  <c r="U26" i="4"/>
  <c r="Z25" i="4"/>
  <c r="Y25" i="4"/>
  <c r="X25" i="4"/>
  <c r="W25" i="4"/>
  <c r="V25" i="4"/>
  <c r="U25" i="4"/>
  <c r="Z24" i="4"/>
  <c r="Y24" i="4"/>
  <c r="X24" i="4"/>
  <c r="W24" i="4"/>
  <c r="V24" i="4"/>
  <c r="U24" i="4"/>
  <c r="Z23" i="4"/>
  <c r="Y23" i="4"/>
  <c r="X23" i="4"/>
  <c r="W23" i="4"/>
  <c r="V23" i="4"/>
  <c r="U23" i="4"/>
  <c r="Z22" i="4"/>
  <c r="Y22" i="4"/>
  <c r="X22" i="4"/>
  <c r="W22" i="4"/>
  <c r="V22" i="4"/>
  <c r="U22" i="4"/>
  <c r="Z21" i="4"/>
  <c r="Y21" i="4"/>
  <c r="X21" i="4"/>
  <c r="W21" i="4"/>
  <c r="W39" i="4" s="1"/>
  <c r="V21" i="4"/>
  <c r="V40" i="4" s="1"/>
  <c r="U21" i="4"/>
  <c r="U40" i="4" s="1"/>
  <c r="R17" i="4"/>
  <c r="Q17" i="4"/>
  <c r="P17" i="4"/>
  <c r="O17" i="4"/>
  <c r="N17" i="4"/>
  <c r="M17" i="4"/>
  <c r="R16" i="4"/>
  <c r="Q16" i="4"/>
  <c r="P16" i="4"/>
  <c r="O16" i="4"/>
  <c r="N16" i="4"/>
  <c r="M16" i="4"/>
  <c r="Y15" i="4"/>
  <c r="R15" i="4"/>
  <c r="Q15" i="4"/>
  <c r="P15" i="4"/>
  <c r="O15" i="4"/>
  <c r="N15" i="4"/>
  <c r="M15" i="4"/>
  <c r="R14" i="4"/>
  <c r="Q14" i="4"/>
  <c r="P14" i="4"/>
  <c r="O14" i="4"/>
  <c r="N14" i="4"/>
  <c r="M14" i="4"/>
  <c r="R13" i="4"/>
  <c r="Q13" i="4"/>
  <c r="P13" i="4"/>
  <c r="O13" i="4"/>
  <c r="N13" i="4"/>
  <c r="M13" i="4"/>
  <c r="R12" i="4"/>
  <c r="Q12" i="4"/>
  <c r="P12" i="4"/>
  <c r="O12" i="4"/>
  <c r="N12" i="4"/>
  <c r="M12" i="4"/>
  <c r="R11" i="4"/>
  <c r="Q11" i="4"/>
  <c r="P11" i="4"/>
  <c r="O11" i="4"/>
  <c r="N11" i="4"/>
  <c r="M11" i="4"/>
  <c r="R10" i="4"/>
  <c r="Q10" i="4"/>
  <c r="P10" i="4"/>
  <c r="O10" i="4"/>
  <c r="N10" i="4"/>
  <c r="M10" i="4"/>
  <c r="U9" i="4"/>
  <c r="R9" i="4"/>
  <c r="Z20" i="4" s="1"/>
  <c r="Q9" i="4"/>
  <c r="Y20" i="4" s="1"/>
  <c r="P9" i="4"/>
  <c r="O9" i="4"/>
  <c r="N9" i="4"/>
  <c r="M9" i="4"/>
  <c r="U20" i="4" s="1"/>
  <c r="R8" i="4"/>
  <c r="Q8" i="4"/>
  <c r="P8" i="4"/>
  <c r="O8" i="4"/>
  <c r="N8" i="4"/>
  <c r="M8" i="4"/>
  <c r="R7" i="4"/>
  <c r="Q7" i="4"/>
  <c r="P7" i="4"/>
  <c r="O7" i="4"/>
  <c r="N7" i="4"/>
  <c r="M7" i="4"/>
  <c r="R6" i="4"/>
  <c r="Q6" i="4"/>
  <c r="P6" i="4"/>
  <c r="O6" i="4"/>
  <c r="N6" i="4"/>
  <c r="M6" i="4"/>
  <c r="R5" i="4"/>
  <c r="Z5" i="4" s="1"/>
  <c r="Q5" i="4"/>
  <c r="Y5" i="4" s="1"/>
  <c r="P5" i="4"/>
  <c r="X5" i="4" s="1"/>
  <c r="O5" i="4"/>
  <c r="N5" i="4"/>
  <c r="M5" i="4"/>
  <c r="R4" i="4"/>
  <c r="Q4" i="4"/>
  <c r="P4" i="4"/>
  <c r="O4" i="4"/>
  <c r="N4" i="4"/>
  <c r="M4" i="4"/>
  <c r="U4" i="4" s="1"/>
  <c r="V4" i="3"/>
  <c r="W4" i="3"/>
  <c r="V5" i="3"/>
  <c r="W5" i="3"/>
  <c r="V6" i="3"/>
  <c r="W6" i="3"/>
  <c r="V7" i="3"/>
  <c r="W7" i="3"/>
  <c r="V8" i="3"/>
  <c r="W8" i="3"/>
  <c r="V9" i="3"/>
  <c r="W9" i="3"/>
  <c r="V10" i="3"/>
  <c r="W10" i="3"/>
  <c r="V11" i="3"/>
  <c r="W11" i="3"/>
  <c r="V12" i="3"/>
  <c r="W12" i="3"/>
  <c r="V13" i="3"/>
  <c r="W13" i="3"/>
  <c r="V14" i="3"/>
  <c r="W14" i="3"/>
  <c r="V15" i="3"/>
  <c r="W15" i="3"/>
  <c r="V16" i="3"/>
  <c r="W16" i="3"/>
  <c r="V17" i="3"/>
  <c r="W17" i="3"/>
  <c r="V18" i="3"/>
  <c r="W18" i="3"/>
  <c r="V19" i="3"/>
  <c r="W19" i="3"/>
  <c r="V20" i="3"/>
  <c r="W20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N19" i="3"/>
  <c r="O19" i="3"/>
  <c r="N20" i="3"/>
  <c r="O20" i="3"/>
  <c r="M20" i="3"/>
  <c r="M19" i="3"/>
  <c r="M5" i="3"/>
  <c r="N5" i="3"/>
  <c r="O5" i="3"/>
  <c r="P5" i="3"/>
  <c r="Q5" i="3"/>
  <c r="R5" i="3"/>
  <c r="M6" i="3"/>
  <c r="N6" i="3"/>
  <c r="O6" i="3"/>
  <c r="P6" i="3"/>
  <c r="Q6" i="3"/>
  <c r="R6" i="3"/>
  <c r="M7" i="3"/>
  <c r="N7" i="3"/>
  <c r="O7" i="3"/>
  <c r="P7" i="3"/>
  <c r="Q7" i="3"/>
  <c r="R7" i="3"/>
  <c r="M8" i="3"/>
  <c r="N8" i="3"/>
  <c r="O8" i="3"/>
  <c r="P8" i="3"/>
  <c r="Q8" i="3"/>
  <c r="R8" i="3"/>
  <c r="M9" i="3"/>
  <c r="N9" i="3"/>
  <c r="O9" i="3"/>
  <c r="P9" i="3"/>
  <c r="Q9" i="3"/>
  <c r="R9" i="3"/>
  <c r="M10" i="3"/>
  <c r="N10" i="3"/>
  <c r="O10" i="3"/>
  <c r="P10" i="3"/>
  <c r="Q10" i="3"/>
  <c r="R10" i="3"/>
  <c r="M11" i="3"/>
  <c r="N11" i="3"/>
  <c r="O11" i="3"/>
  <c r="P11" i="3"/>
  <c r="Q11" i="3"/>
  <c r="R11" i="3"/>
  <c r="M12" i="3"/>
  <c r="N12" i="3"/>
  <c r="O12" i="3"/>
  <c r="P12" i="3"/>
  <c r="Q12" i="3"/>
  <c r="R12" i="3"/>
  <c r="M13" i="3"/>
  <c r="N13" i="3"/>
  <c r="O13" i="3"/>
  <c r="P13" i="3"/>
  <c r="Q13" i="3"/>
  <c r="R13" i="3"/>
  <c r="M14" i="3"/>
  <c r="N14" i="3"/>
  <c r="O14" i="3"/>
  <c r="P14" i="3"/>
  <c r="Q14" i="3"/>
  <c r="R14" i="3"/>
  <c r="M15" i="3"/>
  <c r="N15" i="3"/>
  <c r="O15" i="3"/>
  <c r="P15" i="3"/>
  <c r="Q15" i="3"/>
  <c r="R15" i="3"/>
  <c r="M16" i="3"/>
  <c r="N16" i="3"/>
  <c r="O16" i="3"/>
  <c r="P16" i="3"/>
  <c r="Q16" i="3"/>
  <c r="R16" i="3"/>
  <c r="M17" i="3"/>
  <c r="N17" i="3"/>
  <c r="O17" i="3"/>
  <c r="P17" i="3"/>
  <c r="Q17" i="3"/>
  <c r="R17" i="3"/>
  <c r="P4" i="3"/>
  <c r="N4" i="3"/>
  <c r="O4" i="3"/>
  <c r="Q4" i="3"/>
  <c r="Y9" i="3" s="1"/>
  <c r="R4" i="3"/>
  <c r="M4" i="3"/>
  <c r="M20" i="6" l="1"/>
  <c r="U39" i="6"/>
  <c r="N19" i="6"/>
  <c r="O19" i="6"/>
  <c r="N20" i="6"/>
  <c r="Q20" i="6"/>
  <c r="P20" i="6"/>
  <c r="R20" i="6"/>
  <c r="O20" i="6"/>
  <c r="V5" i="5"/>
  <c r="V10" i="5"/>
  <c r="Z13" i="5"/>
  <c r="R19" i="5"/>
  <c r="N19" i="5"/>
  <c r="W13" i="5"/>
  <c r="O19" i="5"/>
  <c r="P19" i="5"/>
  <c r="U5" i="5"/>
  <c r="U10" i="5"/>
  <c r="Y13" i="5"/>
  <c r="W5" i="5"/>
  <c r="W10" i="5"/>
  <c r="Q19" i="5"/>
  <c r="X5" i="5"/>
  <c r="X10" i="5"/>
  <c r="Y18" i="5"/>
  <c r="M19" i="5"/>
  <c r="U17" i="5"/>
  <c r="Z5" i="5"/>
  <c r="Z10" i="5"/>
  <c r="V17" i="5"/>
  <c r="W17" i="5"/>
  <c r="Y10" i="5"/>
  <c r="X17" i="5"/>
  <c r="Y5" i="5"/>
  <c r="U4" i="5"/>
  <c r="U9" i="5"/>
  <c r="M20" i="5"/>
  <c r="V4" i="5"/>
  <c r="V9" i="5"/>
  <c r="V14" i="5"/>
  <c r="Z17" i="5"/>
  <c r="W4" i="5"/>
  <c r="W14" i="5"/>
  <c r="O20" i="5"/>
  <c r="X4" i="5"/>
  <c r="X14" i="5"/>
  <c r="Y4" i="5"/>
  <c r="U6" i="5"/>
  <c r="Z4" i="5"/>
  <c r="V6" i="5"/>
  <c r="Z9" i="5"/>
  <c r="Z14" i="5"/>
  <c r="U39" i="4"/>
  <c r="W40" i="4"/>
  <c r="R19" i="3"/>
  <c r="X5" i="3"/>
  <c r="Y10" i="3"/>
  <c r="Y13" i="3"/>
  <c r="P19" i="3"/>
  <c r="Z20" i="3"/>
  <c r="Z16" i="3"/>
  <c r="Z12" i="3"/>
  <c r="Z8" i="3"/>
  <c r="Z4" i="3"/>
  <c r="Y20" i="3"/>
  <c r="Y16" i="3"/>
  <c r="Y12" i="3"/>
  <c r="Y8" i="3"/>
  <c r="Y4" i="3"/>
  <c r="X14" i="3"/>
  <c r="Y17" i="3"/>
  <c r="X20" i="3"/>
  <c r="X16" i="3"/>
  <c r="X12" i="3"/>
  <c r="X8" i="3"/>
  <c r="X4" i="3"/>
  <c r="Z6" i="3"/>
  <c r="Y18" i="3"/>
  <c r="X18" i="3"/>
  <c r="Z19" i="3"/>
  <c r="Z15" i="3"/>
  <c r="Z11" i="3"/>
  <c r="Z7" i="3"/>
  <c r="Z14" i="3"/>
  <c r="Y6" i="3"/>
  <c r="X6" i="3"/>
  <c r="Q19" i="3"/>
  <c r="Y19" i="3"/>
  <c r="Y15" i="3"/>
  <c r="Y11" i="3"/>
  <c r="Y7" i="3"/>
  <c r="Z18" i="3"/>
  <c r="X10" i="3"/>
  <c r="Y5" i="3"/>
  <c r="X19" i="3"/>
  <c r="X15" i="3"/>
  <c r="X11" i="3"/>
  <c r="X7" i="3"/>
  <c r="Z10" i="3"/>
  <c r="Y14" i="3"/>
  <c r="R20" i="3"/>
  <c r="Q20" i="3"/>
  <c r="P20" i="3"/>
  <c r="Z17" i="3"/>
  <c r="Z13" i="3"/>
  <c r="Z9" i="3"/>
  <c r="Z5" i="3"/>
  <c r="X17" i="3"/>
  <c r="X13" i="3"/>
  <c r="X9" i="3"/>
  <c r="W19" i="4"/>
  <c r="X15" i="4"/>
  <c r="V18" i="4"/>
  <c r="W18" i="4"/>
  <c r="U17" i="4"/>
  <c r="X18" i="4"/>
  <c r="U18" i="4"/>
  <c r="Y17" i="4"/>
  <c r="W20" i="4"/>
  <c r="Z10" i="4"/>
  <c r="Z15" i="4"/>
  <c r="U7" i="4"/>
  <c r="X20" i="4"/>
  <c r="U14" i="4"/>
  <c r="X19" i="4"/>
  <c r="U12" i="4"/>
  <c r="V19" i="4"/>
  <c r="Z17" i="4"/>
  <c r="Y19" i="4"/>
  <c r="Z19" i="4"/>
  <c r="X10" i="4"/>
  <c r="Y10" i="4"/>
  <c r="V20" i="4"/>
  <c r="V7" i="4"/>
  <c r="V12" i="4"/>
  <c r="Y12" i="4"/>
  <c r="W14" i="4"/>
  <c r="U15" i="4"/>
  <c r="W17" i="4"/>
  <c r="X7" i="4"/>
  <c r="V4" i="4"/>
  <c r="Z7" i="4"/>
  <c r="V9" i="4"/>
  <c r="V14" i="4"/>
  <c r="W4" i="4"/>
  <c r="W9" i="4"/>
  <c r="X4" i="4"/>
  <c r="X9" i="4"/>
  <c r="X14" i="4"/>
  <c r="Y4" i="4"/>
  <c r="U6" i="4"/>
  <c r="Y9" i="4"/>
  <c r="U11" i="4"/>
  <c r="Y14" i="4"/>
  <c r="U16" i="4"/>
  <c r="Z4" i="4"/>
  <c r="V6" i="4"/>
  <c r="Z9" i="4"/>
  <c r="V11" i="4"/>
  <c r="Z14" i="4"/>
  <c r="V16" i="4"/>
  <c r="W6" i="4"/>
  <c r="W11" i="4"/>
  <c r="W16" i="4"/>
  <c r="Y18" i="4"/>
  <c r="X6" i="4"/>
  <c r="X11" i="4"/>
  <c r="X16" i="4"/>
  <c r="Z18" i="4"/>
  <c r="Y6" i="4"/>
  <c r="U8" i="4"/>
  <c r="Y11" i="4"/>
  <c r="U13" i="4"/>
  <c r="Y16" i="4"/>
  <c r="Z6" i="4"/>
  <c r="V8" i="4"/>
  <c r="Z11" i="4"/>
  <c r="V13" i="4"/>
  <c r="Z16" i="4"/>
  <c r="W8" i="4"/>
  <c r="W13" i="4"/>
  <c r="X8" i="4"/>
  <c r="X13" i="4"/>
  <c r="U5" i="4"/>
  <c r="Y8" i="4"/>
  <c r="U10" i="4"/>
  <c r="Y13" i="4"/>
  <c r="V5" i="4"/>
  <c r="Z8" i="4"/>
  <c r="V10" i="4"/>
  <c r="Z13" i="4"/>
  <c r="V15" i="4"/>
  <c r="V17" i="4"/>
  <c r="W7" i="4"/>
  <c r="W12" i="4"/>
  <c r="X12" i="4"/>
  <c r="X17" i="4"/>
  <c r="Y7" i="4"/>
  <c r="Z12" i="4"/>
  <c r="W5" i="4"/>
  <c r="W10" i="4"/>
  <c r="W15" i="4"/>
  <c r="U19" i="4"/>
  <c r="Q20" i="4"/>
  <c r="Q19" i="4"/>
  <c r="P20" i="4"/>
  <c r="P19" i="4"/>
  <c r="O20" i="4"/>
  <c r="O19" i="4"/>
  <c r="R19" i="4"/>
  <c r="R20" i="4"/>
  <c r="N20" i="4"/>
  <c r="N19" i="4"/>
  <c r="M19" i="4"/>
  <c r="M20" i="4"/>
  <c r="U40" i="6" l="1"/>
  <c r="Y39" i="6"/>
  <c r="Y40" i="6"/>
  <c r="V39" i="6"/>
  <c r="V40" i="6"/>
  <c r="W40" i="6"/>
  <c r="W39" i="6"/>
  <c r="Z39" i="6"/>
  <c r="Z40" i="6"/>
  <c r="X39" i="6"/>
  <c r="X40" i="6"/>
  <c r="V40" i="5"/>
  <c r="V39" i="5"/>
  <c r="Z40" i="5"/>
  <c r="Z39" i="5"/>
  <c r="Y40" i="5"/>
  <c r="Y39" i="5"/>
  <c r="U40" i="5"/>
  <c r="U39" i="5"/>
  <c r="X40" i="5"/>
  <c r="X39" i="5"/>
  <c r="W40" i="5"/>
  <c r="W39" i="5"/>
  <c r="Z39" i="4"/>
  <c r="Z40" i="4"/>
  <c r="Y39" i="4"/>
  <c r="Y40" i="4"/>
  <c r="X39" i="4"/>
  <c r="X40" i="4"/>
</calcChain>
</file>

<file path=xl/sharedStrings.xml><?xml version="1.0" encoding="utf-8"?>
<sst xmlns="http://schemas.openxmlformats.org/spreadsheetml/2006/main" count="717" uniqueCount="74">
  <si>
    <t>TABLE:  Joint Reactions</t>
  </si>
  <si>
    <t>Story</t>
  </si>
  <si>
    <t>Label</t>
  </si>
  <si>
    <t>Unique Name</t>
  </si>
  <si>
    <t>Output Case</t>
  </si>
  <si>
    <t>Case Type</t>
  </si>
  <si>
    <t>FX</t>
  </si>
  <si>
    <t>FY</t>
  </si>
  <si>
    <t>FZ</t>
  </si>
  <si>
    <t>MX</t>
  </si>
  <si>
    <t>MY</t>
  </si>
  <si>
    <t>MZ</t>
  </si>
  <si>
    <t/>
  </si>
  <si>
    <t>kip</t>
  </si>
  <si>
    <t>+1991.22</t>
  </si>
  <si>
    <t>DEAD</t>
  </si>
  <si>
    <t>LinStatic</t>
  </si>
  <si>
    <t>LIVE</t>
  </si>
  <si>
    <t>QX+AT</t>
  </si>
  <si>
    <t>QX-AT</t>
  </si>
  <si>
    <t>QY+AT</t>
  </si>
  <si>
    <t>QY-AT</t>
  </si>
  <si>
    <t>ROOF</t>
  </si>
  <si>
    <t>TABLE:  Program Control</t>
  </si>
  <si>
    <t>ProgramName</t>
  </si>
  <si>
    <t>Version</t>
  </si>
  <si>
    <t>ProgLevel</t>
  </si>
  <si>
    <t>LicenseNum</t>
  </si>
  <si>
    <t>CurrUnits</t>
  </si>
  <si>
    <t>StlFrmCode</t>
  </si>
  <si>
    <t>CompBmCode</t>
  </si>
  <si>
    <t>CompColCode</t>
  </si>
  <si>
    <t>StlJstCode</t>
  </si>
  <si>
    <t>ConcFrmCode</t>
  </si>
  <si>
    <t>ConcSlbCode</t>
  </si>
  <si>
    <t>ShrWallCode</t>
  </si>
  <si>
    <t>ETABS</t>
  </si>
  <si>
    <t>22.3.0</t>
  </si>
  <si>
    <t>Ultimate</t>
  </si>
  <si>
    <t>2008-*1DNHLSZCLW9C6CM</t>
  </si>
  <si>
    <t>kip, in, F</t>
  </si>
  <si>
    <t>AISC 360-22</t>
  </si>
  <si>
    <t>SJI-2010</t>
  </si>
  <si>
    <t>ACI 318-19</t>
  </si>
  <si>
    <t>601</t>
  </si>
  <si>
    <t>602</t>
  </si>
  <si>
    <t>1</t>
  </si>
  <si>
    <t>2</t>
  </si>
  <si>
    <t>max</t>
  </si>
  <si>
    <t>min</t>
  </si>
  <si>
    <t>D+0.60L</t>
  </si>
  <si>
    <t>1.133D+0.6L+0.70QX+AT</t>
  </si>
  <si>
    <t>1.133D+0.6L-0.70QX+AT</t>
  </si>
  <si>
    <t>1.133D+0.6L+0.70QX-AT</t>
  </si>
  <si>
    <t>1.133D+0.6L-0.70QX-AT</t>
  </si>
  <si>
    <t>1.133D+0.6L+0.70QY+AT</t>
  </si>
  <si>
    <t>1.133D+0.6L-0.70QY+AT</t>
  </si>
  <si>
    <t>1.133D+0.6L+0.70QY-AT</t>
  </si>
  <si>
    <t>1.133D+0.6L-0.70QY-AT</t>
  </si>
  <si>
    <t>D+0.70QX+AT</t>
  </si>
  <si>
    <t>D-0.70QX+AT</t>
  </si>
  <si>
    <t>D+0.70QX-AT</t>
  </si>
  <si>
    <t>D-0.70QX-AT</t>
  </si>
  <si>
    <t>D+0.70QY+AT</t>
  </si>
  <si>
    <t>D-0.70QY+AT</t>
  </si>
  <si>
    <t>D+0.70QY-AT</t>
  </si>
  <si>
    <t>D-0.70QY-AT</t>
  </si>
  <si>
    <t>llrf</t>
  </si>
  <si>
    <t>Svd</t>
  </si>
  <si>
    <t>MAX</t>
  </si>
  <si>
    <t>MIN</t>
  </si>
  <si>
    <t>kip-ft</t>
  </si>
  <si>
    <t>kz</t>
  </si>
  <si>
    <t>1.200D+0.96L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</si>
</sst>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49" fontId="1" fillId="2" borderId="0" xfId="0" applyNumberFormat="1" applyFont="1" applyFill="1"/>
    <xf numFmtId="49" fontId="1" fillId="3" borderId="1" xfId="0" applyNumberFormat="1" applyFont="1" applyFill="1" applyBorder="1" applyAlignment="1">
      <alignment horizontal="center"/>
    </xf>
    <xf numFmtId="49" fontId="0" fillId="0" borderId="0" xfId="0" applyNumberFormat="1"/>
    <xf numFmtId="49" fontId="0" fillId="2" borderId="0" xfId="0" applyNumberFormat="1" applyFill="1"/>
    <xf numFmtId="49" fontId="1" fillId="3" borderId="2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0" xfId="0" applyNumberFormat="1"/>
    <xf numFmtId="0" fontId="0" fillId="5" borderId="0" xfId="0" applyFill="1"/>
    <xf numFmtId="165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D6457-FC1F-41D9-A375-24FAC293D19B}">
  <dimension ref="A1:L4"/>
  <sheetViews>
    <sheetView workbookViewId="0">
      <pane ySplit="3" topLeftCell="A4" activePane="bottomLeft" state="frozen"/>
      <selection pane="bottomLeft" activeCell="A4" sqref="A4"/>
    </sheetView>
  </sheetViews>
  <sheetFormatPr defaultColWidth="11.42578125" defaultRowHeight="15" x14ac:dyDescent="0.25"/>
  <cols>
    <col min="1" max="1" width="13.7109375" style="4" bestFit="1" customWidth="1"/>
    <col min="2" max="2" width="9.140625" style="4" customWidth="1"/>
    <col min="3" max="3" width="9.7109375" style="4" bestFit="1" customWidth="1"/>
    <col min="4" max="4" width="24.7109375" style="4" bestFit="1" customWidth="1"/>
    <col min="5" max="5" width="9.42578125" style="4" bestFit="1" customWidth="1"/>
    <col min="6" max="6" width="11.28515625" style="4" bestFit="1" customWidth="1"/>
    <col min="7" max="8" width="13.5703125" style="4" bestFit="1" customWidth="1"/>
    <col min="9" max="9" width="10.140625" style="4" bestFit="1" customWidth="1"/>
    <col min="10" max="10" width="13.28515625" style="4" bestFit="1" customWidth="1"/>
    <col min="11" max="12" width="12.5703125" style="4" bestFit="1" customWidth="1"/>
  </cols>
  <sheetData>
    <row r="1" spans="1:12" x14ac:dyDescent="0.25">
      <c r="A1" s="2" t="s">
        <v>23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A2" s="3" t="s">
        <v>24</v>
      </c>
      <c r="B2" s="6" t="s">
        <v>25</v>
      </c>
      <c r="C2" s="11" t="s">
        <v>26</v>
      </c>
      <c r="D2" s="11" t="s">
        <v>27</v>
      </c>
      <c r="E2" s="6" t="s">
        <v>28</v>
      </c>
      <c r="F2" s="6" t="s">
        <v>29</v>
      </c>
      <c r="G2" s="6" t="s">
        <v>30</v>
      </c>
      <c r="H2" s="6" t="s">
        <v>31</v>
      </c>
      <c r="I2" s="6" t="s">
        <v>32</v>
      </c>
      <c r="J2" s="6" t="s">
        <v>33</v>
      </c>
      <c r="K2" s="6" t="s">
        <v>34</v>
      </c>
      <c r="L2" s="17" t="s">
        <v>35</v>
      </c>
    </row>
    <row r="3" spans="1:12" x14ac:dyDescent="0.25">
      <c r="A3" s="7" t="s">
        <v>12</v>
      </c>
      <c r="B3" s="8" t="s">
        <v>12</v>
      </c>
      <c r="C3" s="12" t="s">
        <v>12</v>
      </c>
      <c r="D3" s="12" t="s">
        <v>12</v>
      </c>
      <c r="E3" s="8" t="s">
        <v>12</v>
      </c>
      <c r="F3" s="8" t="s">
        <v>12</v>
      </c>
      <c r="G3" s="8" t="s">
        <v>12</v>
      </c>
      <c r="H3" s="8" t="s">
        <v>12</v>
      </c>
      <c r="I3" s="8" t="s">
        <v>12</v>
      </c>
      <c r="J3" s="8" t="s">
        <v>12</v>
      </c>
      <c r="K3" s="8" t="s">
        <v>12</v>
      </c>
      <c r="L3" s="18" t="s">
        <v>12</v>
      </c>
    </row>
    <row r="4" spans="1:12" x14ac:dyDescent="0.25">
      <c r="A4" s="4" t="s">
        <v>36</v>
      </c>
      <c r="B4" s="4" t="s">
        <v>37</v>
      </c>
      <c r="C4" s="4" t="s">
        <v>38</v>
      </c>
      <c r="D4" s="4" t="s">
        <v>39</v>
      </c>
      <c r="E4" s="4" t="s">
        <v>40</v>
      </c>
      <c r="F4" s="4" t="s">
        <v>41</v>
      </c>
      <c r="G4" s="4" t="s">
        <v>41</v>
      </c>
      <c r="H4" s="4" t="s">
        <v>41</v>
      </c>
      <c r="I4" s="4" t="s">
        <v>42</v>
      </c>
      <c r="J4" s="4" t="s">
        <v>43</v>
      </c>
      <c r="K4" s="4" t="s">
        <v>43</v>
      </c>
      <c r="L4" s="4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9B659-6770-451E-A9C4-4F30DDBA888F}">
  <dimension ref="A1:K17"/>
  <sheetViews>
    <sheetView workbookViewId="0">
      <selection activeCell="I4" sqref="I4:K17"/>
    </sheetView>
  </sheetViews>
  <sheetFormatPr defaultColWidth="11.42578125" defaultRowHeight="15" x14ac:dyDescent="0.25"/>
  <cols>
    <col min="1" max="2" width="9.140625" style="4" customWidth="1"/>
    <col min="3" max="3" width="13.28515625" style="4" bestFit="1" customWidth="1"/>
    <col min="4" max="4" width="11.85546875" style="4" bestFit="1" customWidth="1"/>
    <col min="5" max="5" width="9.85546875" style="4" bestFit="1" customWidth="1"/>
    <col min="6" max="8" width="9.140625" customWidth="1"/>
    <col min="9" max="9" width="10" bestFit="1" customWidth="1"/>
    <col min="10" max="10" width="10.7109375" bestFit="1" customWidth="1"/>
    <col min="11" max="11" width="9.140625" customWidth="1"/>
  </cols>
  <sheetData>
    <row r="1" spans="1:11" x14ac:dyDescent="0.25">
      <c r="A1" s="2" t="s">
        <v>0</v>
      </c>
      <c r="B1" s="5"/>
      <c r="C1" s="5"/>
      <c r="D1" s="5"/>
      <c r="E1" s="5"/>
      <c r="F1" s="1"/>
      <c r="G1" s="1"/>
      <c r="H1" s="1"/>
      <c r="I1" s="1"/>
      <c r="J1" s="1"/>
      <c r="K1" s="1"/>
    </row>
    <row r="2" spans="1:11" x14ac:dyDescent="0.25">
      <c r="A2" s="9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5" t="s">
        <v>11</v>
      </c>
    </row>
    <row r="3" spans="1:11" x14ac:dyDescent="0.25">
      <c r="A3" s="10" t="s">
        <v>12</v>
      </c>
      <c r="B3" s="12" t="s">
        <v>12</v>
      </c>
      <c r="C3" s="12" t="s">
        <v>12</v>
      </c>
      <c r="D3" s="12" t="s">
        <v>12</v>
      </c>
      <c r="E3" s="12" t="s">
        <v>12</v>
      </c>
      <c r="F3" s="14" t="s">
        <v>13</v>
      </c>
      <c r="G3" s="14" t="s">
        <v>13</v>
      </c>
      <c r="H3" s="14" t="s">
        <v>13</v>
      </c>
      <c r="I3" s="14" t="s">
        <v>71</v>
      </c>
      <c r="J3" s="14" t="s">
        <v>71</v>
      </c>
      <c r="K3" s="16" t="s">
        <v>71</v>
      </c>
    </row>
    <row r="4" spans="1:11" x14ac:dyDescent="0.25">
      <c r="A4" s="4" t="s">
        <v>14</v>
      </c>
      <c r="B4" s="4" t="s">
        <v>46</v>
      </c>
      <c r="C4" s="4" t="s">
        <v>44</v>
      </c>
      <c r="D4" s="4" t="s">
        <v>15</v>
      </c>
      <c r="E4" s="4" t="s">
        <v>16</v>
      </c>
      <c r="F4">
        <v>0.8</v>
      </c>
      <c r="G4">
        <v>2.6</v>
      </c>
      <c r="H4">
        <v>971</v>
      </c>
      <c r="I4">
        <v>36.799999999999997</v>
      </c>
      <c r="J4">
        <v>8.6</v>
      </c>
      <c r="K4">
        <v>-0.7</v>
      </c>
    </row>
    <row r="5" spans="1:11" x14ac:dyDescent="0.25">
      <c r="A5" s="4" t="s">
        <v>14</v>
      </c>
      <c r="B5" s="4" t="s">
        <v>46</v>
      </c>
      <c r="C5" s="4" t="s">
        <v>44</v>
      </c>
      <c r="D5" s="4" t="s">
        <v>17</v>
      </c>
      <c r="E5" s="4" t="s">
        <v>16</v>
      </c>
      <c r="F5">
        <v>0.5</v>
      </c>
      <c r="G5">
        <v>1.6</v>
      </c>
      <c r="H5">
        <v>271.39999999999998</v>
      </c>
      <c r="I5">
        <v>-12.3</v>
      </c>
      <c r="J5">
        <v>5</v>
      </c>
      <c r="K5">
        <v>-0.1</v>
      </c>
    </row>
    <row r="6" spans="1:11" x14ac:dyDescent="0.25">
      <c r="A6" s="4" t="s">
        <v>14</v>
      </c>
      <c r="B6" s="4" t="s">
        <v>46</v>
      </c>
      <c r="C6" s="4" t="s">
        <v>44</v>
      </c>
      <c r="D6" s="4" t="s">
        <v>18</v>
      </c>
      <c r="E6" s="4" t="s">
        <v>16</v>
      </c>
      <c r="F6">
        <v>-128.4</v>
      </c>
      <c r="G6">
        <v>-2.1</v>
      </c>
      <c r="H6">
        <v>-20.5</v>
      </c>
      <c r="I6">
        <v>35.799999999999997</v>
      </c>
      <c r="J6">
        <v>-1989.9</v>
      </c>
      <c r="K6">
        <v>17.5</v>
      </c>
    </row>
    <row r="7" spans="1:11" x14ac:dyDescent="0.25">
      <c r="A7" s="4" t="s">
        <v>14</v>
      </c>
      <c r="B7" s="4" t="s">
        <v>46</v>
      </c>
      <c r="C7" s="4" t="s">
        <v>44</v>
      </c>
      <c r="D7" s="4" t="s">
        <v>19</v>
      </c>
      <c r="E7" s="4" t="s">
        <v>16</v>
      </c>
      <c r="F7">
        <v>-121.4</v>
      </c>
      <c r="G7">
        <v>1.4</v>
      </c>
      <c r="H7">
        <v>-14.2</v>
      </c>
      <c r="I7">
        <v>-23.9</v>
      </c>
      <c r="J7">
        <v>-1883.6</v>
      </c>
      <c r="K7">
        <v>-11.8</v>
      </c>
    </row>
    <row r="8" spans="1:11" x14ac:dyDescent="0.25">
      <c r="A8" s="4" t="s">
        <v>14</v>
      </c>
      <c r="B8" s="4" t="s">
        <v>46</v>
      </c>
      <c r="C8" s="4" t="s">
        <v>44</v>
      </c>
      <c r="D8" s="4" t="s">
        <v>20</v>
      </c>
      <c r="E8" s="4" t="s">
        <v>16</v>
      </c>
      <c r="F8">
        <v>5.7</v>
      </c>
      <c r="G8">
        <v>-115.5</v>
      </c>
      <c r="H8">
        <v>-98.2</v>
      </c>
      <c r="I8">
        <v>1870.7</v>
      </c>
      <c r="J8">
        <v>79.8</v>
      </c>
      <c r="K8">
        <v>-44.9</v>
      </c>
    </row>
    <row r="9" spans="1:11" x14ac:dyDescent="0.25">
      <c r="A9" s="4" t="s">
        <v>14</v>
      </c>
      <c r="B9" s="4" t="s">
        <v>46</v>
      </c>
      <c r="C9" s="4" t="s">
        <v>44</v>
      </c>
      <c r="D9" s="4" t="s">
        <v>21</v>
      </c>
      <c r="E9" s="4" t="s">
        <v>16</v>
      </c>
      <c r="F9">
        <v>-7.8</v>
      </c>
      <c r="G9">
        <v>-122.3</v>
      </c>
      <c r="H9">
        <v>-111.9</v>
      </c>
      <c r="I9">
        <v>1986.6</v>
      </c>
      <c r="J9">
        <v>-126.8</v>
      </c>
      <c r="K9">
        <v>11.7</v>
      </c>
    </row>
    <row r="10" spans="1:11" x14ac:dyDescent="0.25">
      <c r="A10" s="4" t="s">
        <v>14</v>
      </c>
      <c r="B10" s="4" t="s">
        <v>46</v>
      </c>
      <c r="C10" s="4" t="s">
        <v>44</v>
      </c>
      <c r="D10" s="4" t="s">
        <v>22</v>
      </c>
      <c r="E10" s="4" t="s">
        <v>16</v>
      </c>
      <c r="F10">
        <v>0.4</v>
      </c>
      <c r="G10">
        <v>-2.4</v>
      </c>
      <c r="H10">
        <v>17.600000000000001</v>
      </c>
      <c r="I10">
        <v>55.1</v>
      </c>
      <c r="J10">
        <v>3.4</v>
      </c>
      <c r="K10">
        <v>0</v>
      </c>
    </row>
    <row r="11" spans="1:11" x14ac:dyDescent="0.25">
      <c r="A11" s="4" t="s">
        <v>14</v>
      </c>
      <c r="B11" s="4" t="s">
        <v>47</v>
      </c>
      <c r="C11" s="4" t="s">
        <v>45</v>
      </c>
      <c r="D11" s="4" t="s">
        <v>15</v>
      </c>
      <c r="E11" s="4" t="s">
        <v>16</v>
      </c>
      <c r="F11">
        <v>2.5</v>
      </c>
      <c r="G11">
        <v>4.3</v>
      </c>
      <c r="H11">
        <v>1065.5999999999999</v>
      </c>
      <c r="I11">
        <v>-59.5</v>
      </c>
      <c r="J11">
        <v>27.8</v>
      </c>
      <c r="K11">
        <v>-1.1000000000000001</v>
      </c>
    </row>
    <row r="12" spans="1:11" x14ac:dyDescent="0.25">
      <c r="A12" s="4" t="s">
        <v>14</v>
      </c>
      <c r="B12" s="4" t="s">
        <v>47</v>
      </c>
      <c r="C12" s="4" t="s">
        <v>45</v>
      </c>
      <c r="D12" s="4" t="s">
        <v>17</v>
      </c>
      <c r="E12" s="4" t="s">
        <v>16</v>
      </c>
      <c r="F12">
        <v>0.8</v>
      </c>
      <c r="G12">
        <v>0.6</v>
      </c>
      <c r="H12">
        <v>367.4</v>
      </c>
      <c r="I12">
        <v>-4.4000000000000004</v>
      </c>
      <c r="J12">
        <v>8.8000000000000007</v>
      </c>
      <c r="K12">
        <v>0</v>
      </c>
    </row>
    <row r="13" spans="1:11" x14ac:dyDescent="0.25">
      <c r="A13" s="4" t="s">
        <v>14</v>
      </c>
      <c r="B13" s="4" t="s">
        <v>47</v>
      </c>
      <c r="C13" s="4" t="s">
        <v>45</v>
      </c>
      <c r="D13" s="4" t="s">
        <v>18</v>
      </c>
      <c r="E13" s="4" t="s">
        <v>16</v>
      </c>
      <c r="F13">
        <v>-127.7</v>
      </c>
      <c r="G13">
        <v>-1.6</v>
      </c>
      <c r="H13">
        <v>4</v>
      </c>
      <c r="I13">
        <v>24.7</v>
      </c>
      <c r="J13">
        <v>-1977.1</v>
      </c>
      <c r="K13">
        <v>16.2</v>
      </c>
    </row>
    <row r="14" spans="1:11" x14ac:dyDescent="0.25">
      <c r="A14" s="4" t="s">
        <v>14</v>
      </c>
      <c r="B14" s="4" t="s">
        <v>47</v>
      </c>
      <c r="C14" s="4" t="s">
        <v>45</v>
      </c>
      <c r="D14" s="4" t="s">
        <v>19</v>
      </c>
      <c r="E14" s="4" t="s">
        <v>16</v>
      </c>
      <c r="F14">
        <v>-136</v>
      </c>
      <c r="G14">
        <v>-0.1</v>
      </c>
      <c r="H14">
        <v>4.4000000000000004</v>
      </c>
      <c r="I14">
        <v>0.4</v>
      </c>
      <c r="J14">
        <v>-2102.3000000000002</v>
      </c>
      <c r="K14">
        <v>-11.6</v>
      </c>
    </row>
    <row r="15" spans="1:11" x14ac:dyDescent="0.25">
      <c r="A15" s="4" t="s">
        <v>14</v>
      </c>
      <c r="B15" s="4" t="s">
        <v>47</v>
      </c>
      <c r="C15" s="4" t="s">
        <v>45</v>
      </c>
      <c r="D15" s="4" t="s">
        <v>20</v>
      </c>
      <c r="E15" s="4" t="s">
        <v>16</v>
      </c>
      <c r="F15">
        <v>-7.6</v>
      </c>
      <c r="G15">
        <v>-117.5</v>
      </c>
      <c r="H15">
        <v>-10.9</v>
      </c>
      <c r="I15">
        <v>1874</v>
      </c>
      <c r="J15">
        <v>-115.1</v>
      </c>
      <c r="K15">
        <v>-36.1</v>
      </c>
    </row>
    <row r="16" spans="1:11" x14ac:dyDescent="0.25">
      <c r="A16" s="4" t="s">
        <v>14</v>
      </c>
      <c r="B16" s="4" t="s">
        <v>47</v>
      </c>
      <c r="C16" s="4" t="s">
        <v>45</v>
      </c>
      <c r="D16" s="4" t="s">
        <v>21</v>
      </c>
      <c r="E16" s="4" t="s">
        <v>16</v>
      </c>
      <c r="F16">
        <v>8.6999999999999993</v>
      </c>
      <c r="G16">
        <v>-120.7</v>
      </c>
      <c r="H16">
        <v>-12.1</v>
      </c>
      <c r="I16">
        <v>1926.3</v>
      </c>
      <c r="J16">
        <v>130.19999999999999</v>
      </c>
      <c r="K16">
        <v>17.8</v>
      </c>
    </row>
    <row r="17" spans="1:11" x14ac:dyDescent="0.25">
      <c r="A17" s="4" t="s">
        <v>14</v>
      </c>
      <c r="B17" s="4" t="s">
        <v>47</v>
      </c>
      <c r="C17" s="4" t="s">
        <v>45</v>
      </c>
      <c r="D17" s="4" t="s">
        <v>22</v>
      </c>
      <c r="E17" s="4" t="s">
        <v>16</v>
      </c>
      <c r="F17">
        <v>0.1</v>
      </c>
      <c r="G17">
        <v>1.3</v>
      </c>
      <c r="H17">
        <v>1.6</v>
      </c>
      <c r="I17">
        <v>-29</v>
      </c>
      <c r="J17">
        <v>2.8</v>
      </c>
      <c r="K17">
        <v>-0.7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8478D-5904-4515-9FAA-E73574DB7575}">
  <dimension ref="A1:Z20"/>
  <sheetViews>
    <sheetView topLeftCell="D1" workbookViewId="0">
      <selection activeCell="I4" sqref="I4:K17"/>
    </sheetView>
  </sheetViews>
  <sheetFormatPr defaultColWidth="11.42578125" defaultRowHeight="15" x14ac:dyDescent="0.25"/>
  <cols>
    <col min="1" max="2" width="9.140625" style="4" customWidth="1"/>
    <col min="3" max="3" width="13.28515625" style="4" bestFit="1" customWidth="1"/>
    <col min="4" max="4" width="11.85546875" style="4" bestFit="1" customWidth="1"/>
    <col min="5" max="5" width="9.85546875" style="4" bestFit="1" customWidth="1"/>
    <col min="6" max="8" width="9.140625" customWidth="1"/>
    <col min="9" max="9" width="10" bestFit="1" customWidth="1"/>
    <col min="10" max="10" width="10.7109375" bestFit="1" customWidth="1"/>
    <col min="11" max="11" width="9.140625" customWidth="1"/>
    <col min="20" max="20" width="22" bestFit="1" customWidth="1"/>
  </cols>
  <sheetData>
    <row r="1" spans="1:26" x14ac:dyDescent="0.25">
      <c r="A1" s="2" t="s">
        <v>0</v>
      </c>
      <c r="B1" s="5"/>
      <c r="C1" s="5"/>
      <c r="D1" s="5"/>
      <c r="E1" s="5"/>
      <c r="F1" s="1"/>
      <c r="G1" s="1"/>
      <c r="H1" s="1"/>
      <c r="I1" s="1"/>
      <c r="J1" s="1"/>
      <c r="K1" s="1"/>
      <c r="T1" t="s">
        <v>67</v>
      </c>
      <c r="U1">
        <v>0.6</v>
      </c>
      <c r="V1" t="s">
        <v>68</v>
      </c>
      <c r="W1">
        <v>1.133</v>
      </c>
    </row>
    <row r="2" spans="1:26" x14ac:dyDescent="0.25">
      <c r="A2" s="9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5" t="s">
        <v>11</v>
      </c>
      <c r="M2" s="13" t="s">
        <v>6</v>
      </c>
      <c r="N2" s="13" t="s">
        <v>7</v>
      </c>
      <c r="O2" s="13" t="s">
        <v>8</v>
      </c>
      <c r="P2" s="13" t="s">
        <v>9</v>
      </c>
      <c r="Q2" s="13" t="s">
        <v>10</v>
      </c>
      <c r="R2" s="15" t="s">
        <v>11</v>
      </c>
    </row>
    <row r="3" spans="1:26" x14ac:dyDescent="0.25">
      <c r="A3" s="10" t="s">
        <v>12</v>
      </c>
      <c r="B3" s="12" t="s">
        <v>12</v>
      </c>
      <c r="C3" s="12" t="s">
        <v>12</v>
      </c>
      <c r="D3" s="12" t="s">
        <v>12</v>
      </c>
      <c r="E3" s="12" t="s">
        <v>12</v>
      </c>
      <c r="F3" s="14" t="s">
        <v>13</v>
      </c>
      <c r="G3" s="14" t="s">
        <v>13</v>
      </c>
      <c r="H3" s="14" t="s">
        <v>13</v>
      </c>
      <c r="I3" s="14" t="s">
        <v>71</v>
      </c>
      <c r="J3" s="14" t="s">
        <v>71</v>
      </c>
      <c r="K3" s="16" t="s">
        <v>71</v>
      </c>
      <c r="M3" s="14" t="s">
        <v>13</v>
      </c>
      <c r="N3" s="14" t="s">
        <v>13</v>
      </c>
      <c r="O3" s="14" t="s">
        <v>13</v>
      </c>
      <c r="P3" s="14" t="s">
        <v>71</v>
      </c>
      <c r="Q3" s="14" t="s">
        <v>71</v>
      </c>
      <c r="R3" s="16" t="s">
        <v>71</v>
      </c>
      <c r="U3" s="13" t="s">
        <v>6</v>
      </c>
      <c r="V3" s="13" t="s">
        <v>7</v>
      </c>
      <c r="W3" s="13" t="s">
        <v>8</v>
      </c>
      <c r="X3" s="13" t="s">
        <v>9</v>
      </c>
      <c r="Y3" s="13" t="s">
        <v>10</v>
      </c>
      <c r="Z3" s="15" t="s">
        <v>11</v>
      </c>
    </row>
    <row r="4" spans="1:26" x14ac:dyDescent="0.25">
      <c r="A4" s="4" t="s">
        <v>14</v>
      </c>
      <c r="B4" s="4" t="s">
        <v>46</v>
      </c>
      <c r="C4" s="4" t="s">
        <v>44</v>
      </c>
      <c r="D4" s="4" t="s">
        <v>15</v>
      </c>
      <c r="E4" s="4" t="s">
        <v>16</v>
      </c>
      <c r="F4">
        <v>0.8</v>
      </c>
      <c r="G4">
        <v>2.6</v>
      </c>
      <c r="H4">
        <v>971</v>
      </c>
      <c r="I4">
        <v>36.799999999999997</v>
      </c>
      <c r="J4">
        <v>8.6</v>
      </c>
      <c r="K4">
        <v>-0.7</v>
      </c>
      <c r="M4">
        <f>-1*F4</f>
        <v>-0.8</v>
      </c>
      <c r="N4">
        <f t="shared" ref="N4:R4" si="0">-1*G4</f>
        <v>-2.6</v>
      </c>
      <c r="O4">
        <f t="shared" si="0"/>
        <v>-971</v>
      </c>
      <c r="P4">
        <f>I4</f>
        <v>36.799999999999997</v>
      </c>
      <c r="Q4">
        <f t="shared" si="0"/>
        <v>-8.6</v>
      </c>
      <c r="R4">
        <f t="shared" si="0"/>
        <v>0.7</v>
      </c>
      <c r="T4" t="s">
        <v>50</v>
      </c>
      <c r="U4">
        <f>M4+($U$1*M5)</f>
        <v>-1.1000000000000001</v>
      </c>
      <c r="V4">
        <f t="shared" ref="V4:Z4" si="1">N4+($U$1*N5)</f>
        <v>-3.56</v>
      </c>
      <c r="W4">
        <f t="shared" si="1"/>
        <v>-1133.8399999999999</v>
      </c>
      <c r="X4">
        <f t="shared" si="1"/>
        <v>29.419999999999998</v>
      </c>
      <c r="Y4">
        <f t="shared" si="1"/>
        <v>-11.6</v>
      </c>
      <c r="Z4">
        <f t="shared" si="1"/>
        <v>0.76</v>
      </c>
    </row>
    <row r="5" spans="1:26" x14ac:dyDescent="0.25">
      <c r="A5" s="4" t="s">
        <v>14</v>
      </c>
      <c r="B5" s="4" t="s">
        <v>46</v>
      </c>
      <c r="C5" s="4" t="s">
        <v>44</v>
      </c>
      <c r="D5" s="4" t="s">
        <v>17</v>
      </c>
      <c r="E5" s="4" t="s">
        <v>16</v>
      </c>
      <c r="F5">
        <v>0.5</v>
      </c>
      <c r="G5">
        <v>1.6</v>
      </c>
      <c r="H5">
        <v>271.39999999999998</v>
      </c>
      <c r="I5">
        <v>-12.3</v>
      </c>
      <c r="J5">
        <v>5</v>
      </c>
      <c r="K5">
        <v>-0.1</v>
      </c>
      <c r="M5">
        <f t="shared" ref="M5:M17" si="2">-1*F5</f>
        <v>-0.5</v>
      </c>
      <c r="N5">
        <f t="shared" ref="N5:N17" si="3">-1*G5</f>
        <v>-1.6</v>
      </c>
      <c r="O5">
        <f t="shared" ref="O5:O17" si="4">-1*H5</f>
        <v>-271.39999999999998</v>
      </c>
      <c r="P5">
        <f t="shared" ref="P5:P17" si="5">I5</f>
        <v>-12.3</v>
      </c>
      <c r="Q5">
        <f t="shared" ref="Q5:Q17" si="6">-1*J5</f>
        <v>-5</v>
      </c>
      <c r="R5">
        <f t="shared" ref="R5:R17" si="7">-1*K5</f>
        <v>0.1</v>
      </c>
      <c r="T5" t="s">
        <v>51</v>
      </c>
      <c r="U5">
        <f>($W$1*M4)+($U$1*M5)+(0.7*M6)</f>
        <v>88.673599999999993</v>
      </c>
      <c r="V5">
        <f t="shared" ref="V5:Z5" si="8">($W$1*N4)+($U$1*N5)+(0.7*N6)</f>
        <v>-2.4358000000000004</v>
      </c>
      <c r="W5">
        <f t="shared" si="8"/>
        <v>-1248.633</v>
      </c>
      <c r="X5">
        <f t="shared" si="8"/>
        <v>59.374399999999987</v>
      </c>
      <c r="Y5">
        <f t="shared" si="8"/>
        <v>1380.1862000000001</v>
      </c>
      <c r="Z5">
        <f t="shared" si="8"/>
        <v>-11.3969</v>
      </c>
    </row>
    <row r="6" spans="1:26" x14ac:dyDescent="0.25">
      <c r="A6" s="4" t="s">
        <v>14</v>
      </c>
      <c r="B6" s="4" t="s">
        <v>46</v>
      </c>
      <c r="C6" s="4" t="s">
        <v>44</v>
      </c>
      <c r="D6" s="4" t="s">
        <v>18</v>
      </c>
      <c r="E6" s="4" t="s">
        <v>16</v>
      </c>
      <c r="F6">
        <v>-128.4</v>
      </c>
      <c r="G6">
        <v>-2.1</v>
      </c>
      <c r="H6">
        <v>-20.5</v>
      </c>
      <c r="I6">
        <v>35.799999999999997</v>
      </c>
      <c r="J6">
        <v>-1989.9</v>
      </c>
      <c r="K6">
        <v>17.5</v>
      </c>
      <c r="M6">
        <f t="shared" si="2"/>
        <v>128.4</v>
      </c>
      <c r="N6">
        <f t="shared" si="3"/>
        <v>2.1</v>
      </c>
      <c r="O6">
        <f t="shared" si="4"/>
        <v>20.5</v>
      </c>
      <c r="P6">
        <f t="shared" si="5"/>
        <v>35.799999999999997</v>
      </c>
      <c r="Q6">
        <f t="shared" si="6"/>
        <v>1989.9</v>
      </c>
      <c r="R6">
        <f t="shared" si="7"/>
        <v>-17.5</v>
      </c>
      <c r="T6" t="s">
        <v>52</v>
      </c>
      <c r="U6">
        <f>($W$1*M4)+($U$1*M5)+(-0.7*M6)</f>
        <v>-91.086399999999998</v>
      </c>
      <c r="V6">
        <f t="shared" ref="V6:Z6" si="9">($W$1*N4)+($U$1*N5)+(-0.7*N6)</f>
        <v>-5.3757999999999999</v>
      </c>
      <c r="W6">
        <f t="shared" si="9"/>
        <v>-1277.3329999999999</v>
      </c>
      <c r="X6">
        <f t="shared" si="9"/>
        <v>9.2543999999999969</v>
      </c>
      <c r="Y6">
        <f t="shared" si="9"/>
        <v>-1405.6738</v>
      </c>
      <c r="Z6">
        <f t="shared" si="9"/>
        <v>13.1031</v>
      </c>
    </row>
    <row r="7" spans="1:26" x14ac:dyDescent="0.25">
      <c r="A7" s="4" t="s">
        <v>14</v>
      </c>
      <c r="B7" s="4" t="s">
        <v>46</v>
      </c>
      <c r="C7" s="4" t="s">
        <v>44</v>
      </c>
      <c r="D7" s="4" t="s">
        <v>19</v>
      </c>
      <c r="E7" s="4" t="s">
        <v>16</v>
      </c>
      <c r="F7">
        <v>-121.4</v>
      </c>
      <c r="G7">
        <v>1.4</v>
      </c>
      <c r="H7">
        <v>-14.2</v>
      </c>
      <c r="I7">
        <v>-23.9</v>
      </c>
      <c r="J7">
        <v>-1883.6</v>
      </c>
      <c r="K7">
        <v>-11.8</v>
      </c>
      <c r="M7">
        <f t="shared" si="2"/>
        <v>121.4</v>
      </c>
      <c r="N7">
        <f t="shared" si="3"/>
        <v>-1.4</v>
      </c>
      <c r="O7">
        <f t="shared" si="4"/>
        <v>14.2</v>
      </c>
      <c r="P7">
        <f t="shared" si="5"/>
        <v>-23.9</v>
      </c>
      <c r="Q7">
        <f t="shared" si="6"/>
        <v>1883.6</v>
      </c>
      <c r="R7">
        <f t="shared" si="7"/>
        <v>11.8</v>
      </c>
      <c r="T7" t="s">
        <v>53</v>
      </c>
      <c r="U7">
        <f>($W$1*M4)+($U$1*M5)+(0.7*M7)</f>
        <v>83.773600000000002</v>
      </c>
      <c r="V7">
        <f t="shared" ref="V7:Z7" si="10">($W$1*N4)+($U$1*N5)+(0.7*N7)</f>
        <v>-4.8857999999999997</v>
      </c>
      <c r="W7">
        <f t="shared" si="10"/>
        <v>-1253.0429999999999</v>
      </c>
      <c r="X7">
        <f t="shared" si="10"/>
        <v>17.584399999999995</v>
      </c>
      <c r="Y7">
        <f t="shared" si="10"/>
        <v>1305.7761999999998</v>
      </c>
      <c r="Z7">
        <f t="shared" si="10"/>
        <v>9.1130999999999993</v>
      </c>
    </row>
    <row r="8" spans="1:26" x14ac:dyDescent="0.25">
      <c r="A8" s="4" t="s">
        <v>14</v>
      </c>
      <c r="B8" s="4" t="s">
        <v>46</v>
      </c>
      <c r="C8" s="4" t="s">
        <v>44</v>
      </c>
      <c r="D8" s="4" t="s">
        <v>20</v>
      </c>
      <c r="E8" s="4" t="s">
        <v>16</v>
      </c>
      <c r="F8">
        <v>5.7</v>
      </c>
      <c r="G8">
        <v>-115.5</v>
      </c>
      <c r="H8">
        <v>-98.2</v>
      </c>
      <c r="I8">
        <v>1870.7</v>
      </c>
      <c r="J8">
        <v>79.8</v>
      </c>
      <c r="K8">
        <v>-44.9</v>
      </c>
      <c r="M8">
        <f t="shared" si="2"/>
        <v>-5.7</v>
      </c>
      <c r="N8">
        <f t="shared" si="3"/>
        <v>115.5</v>
      </c>
      <c r="O8">
        <f t="shared" si="4"/>
        <v>98.2</v>
      </c>
      <c r="P8">
        <f t="shared" si="5"/>
        <v>1870.7</v>
      </c>
      <c r="Q8">
        <f t="shared" si="6"/>
        <v>-79.8</v>
      </c>
      <c r="R8">
        <f t="shared" si="7"/>
        <v>44.9</v>
      </c>
      <c r="T8" t="s">
        <v>54</v>
      </c>
      <c r="U8">
        <f>($W$1*M4)+($U$1*M5)+(-0.7*M7)</f>
        <v>-86.186400000000006</v>
      </c>
      <c r="V8">
        <f t="shared" ref="V8:Z8" si="11">($W$1*N4)+($U$1*N5)+(-0.7*N7)</f>
        <v>-2.9258000000000002</v>
      </c>
      <c r="W8">
        <f t="shared" si="11"/>
        <v>-1272.923</v>
      </c>
      <c r="X8">
        <f t="shared" si="11"/>
        <v>51.044399999999989</v>
      </c>
      <c r="Y8">
        <f t="shared" si="11"/>
        <v>-1331.2637999999997</v>
      </c>
      <c r="Z8">
        <f t="shared" si="11"/>
        <v>-7.4069000000000003</v>
      </c>
    </row>
    <row r="9" spans="1:26" x14ac:dyDescent="0.25">
      <c r="A9" s="4" t="s">
        <v>14</v>
      </c>
      <c r="B9" s="4" t="s">
        <v>46</v>
      </c>
      <c r="C9" s="4" t="s">
        <v>44</v>
      </c>
      <c r="D9" s="4" t="s">
        <v>21</v>
      </c>
      <c r="E9" s="4" t="s">
        <v>16</v>
      </c>
      <c r="F9">
        <v>-7.8</v>
      </c>
      <c r="G9">
        <v>-122.3</v>
      </c>
      <c r="H9">
        <v>-111.9</v>
      </c>
      <c r="I9">
        <v>1986.6</v>
      </c>
      <c r="J9">
        <v>-126.8</v>
      </c>
      <c r="K9">
        <v>11.7</v>
      </c>
      <c r="M9">
        <f t="shared" si="2"/>
        <v>7.8</v>
      </c>
      <c r="N9">
        <f t="shared" si="3"/>
        <v>122.3</v>
      </c>
      <c r="O9">
        <f t="shared" si="4"/>
        <v>111.9</v>
      </c>
      <c r="P9">
        <f t="shared" si="5"/>
        <v>1986.6</v>
      </c>
      <c r="Q9">
        <f t="shared" si="6"/>
        <v>126.8</v>
      </c>
      <c r="R9">
        <f t="shared" si="7"/>
        <v>-11.7</v>
      </c>
      <c r="T9" t="s">
        <v>55</v>
      </c>
      <c r="U9">
        <f>($W$1*M4)+($U$1*M5)+(0.7*M8)</f>
        <v>-5.1963999999999997</v>
      </c>
      <c r="V9">
        <f t="shared" ref="V9:Z9" si="12">($W$1*N4)+($U$1*N5)+(0.7*N8)</f>
        <v>76.944199999999995</v>
      </c>
      <c r="W9">
        <f t="shared" si="12"/>
        <v>-1194.2429999999999</v>
      </c>
      <c r="X9">
        <f t="shared" si="12"/>
        <v>1343.8044</v>
      </c>
      <c r="Y9">
        <f t="shared" si="12"/>
        <v>-68.603799999999993</v>
      </c>
      <c r="Z9">
        <f t="shared" si="12"/>
        <v>32.283099999999997</v>
      </c>
    </row>
    <row r="10" spans="1:26" x14ac:dyDescent="0.25">
      <c r="A10" s="4" t="s">
        <v>14</v>
      </c>
      <c r="B10" s="4" t="s">
        <v>46</v>
      </c>
      <c r="C10" s="4" t="s">
        <v>44</v>
      </c>
      <c r="D10" s="4" t="s">
        <v>22</v>
      </c>
      <c r="E10" s="4" t="s">
        <v>16</v>
      </c>
      <c r="F10">
        <v>0.4</v>
      </c>
      <c r="G10">
        <v>-2.4</v>
      </c>
      <c r="H10">
        <v>17.600000000000001</v>
      </c>
      <c r="I10">
        <v>55.1</v>
      </c>
      <c r="J10">
        <v>3.4</v>
      </c>
      <c r="K10">
        <v>0</v>
      </c>
      <c r="M10">
        <f t="shared" si="2"/>
        <v>-0.4</v>
      </c>
      <c r="N10">
        <f t="shared" si="3"/>
        <v>2.4</v>
      </c>
      <c r="O10">
        <f t="shared" si="4"/>
        <v>-17.600000000000001</v>
      </c>
      <c r="P10">
        <f t="shared" si="5"/>
        <v>55.1</v>
      </c>
      <c r="Q10">
        <f t="shared" si="6"/>
        <v>-3.4</v>
      </c>
      <c r="R10">
        <f t="shared" si="7"/>
        <v>0</v>
      </c>
      <c r="T10" t="s">
        <v>56</v>
      </c>
      <c r="U10">
        <f>($W$1*M4)+($U$1*M5)+(-0.7*M8)</f>
        <v>2.7835999999999999</v>
      </c>
      <c r="V10">
        <f t="shared" ref="V10:Z10" si="13">($W$1*N4)+($U$1*N5)+(-0.7*N8)</f>
        <v>-84.755799999999994</v>
      </c>
      <c r="W10">
        <f t="shared" si="13"/>
        <v>-1331.723</v>
      </c>
      <c r="X10">
        <f t="shared" si="13"/>
        <v>-1275.1756</v>
      </c>
      <c r="Y10">
        <f t="shared" si="13"/>
        <v>43.116199999999992</v>
      </c>
      <c r="Z10">
        <f t="shared" si="13"/>
        <v>-30.576899999999995</v>
      </c>
    </row>
    <row r="11" spans="1:26" x14ac:dyDescent="0.25">
      <c r="A11" s="4" t="s">
        <v>14</v>
      </c>
      <c r="B11" s="4" t="s">
        <v>47</v>
      </c>
      <c r="C11" s="4" t="s">
        <v>45</v>
      </c>
      <c r="D11" s="4" t="s">
        <v>15</v>
      </c>
      <c r="E11" s="4" t="s">
        <v>16</v>
      </c>
      <c r="F11">
        <v>2.5</v>
      </c>
      <c r="G11">
        <v>4.3</v>
      </c>
      <c r="H11">
        <v>1065.5999999999999</v>
      </c>
      <c r="I11">
        <v>-59.5</v>
      </c>
      <c r="J11">
        <v>27.8</v>
      </c>
      <c r="K11">
        <v>-1.1000000000000001</v>
      </c>
      <c r="M11">
        <f t="shared" si="2"/>
        <v>-2.5</v>
      </c>
      <c r="N11">
        <f t="shared" si="3"/>
        <v>-4.3</v>
      </c>
      <c r="O11">
        <f t="shared" si="4"/>
        <v>-1065.5999999999999</v>
      </c>
      <c r="P11">
        <f t="shared" si="5"/>
        <v>-59.5</v>
      </c>
      <c r="Q11">
        <f t="shared" si="6"/>
        <v>-27.8</v>
      </c>
      <c r="R11">
        <f t="shared" si="7"/>
        <v>1.1000000000000001</v>
      </c>
      <c r="T11" t="s">
        <v>57</v>
      </c>
      <c r="U11">
        <f>($W$1*M4)+($U$1*M5)+(0.7*M9)</f>
        <v>4.2535999999999996</v>
      </c>
      <c r="V11">
        <f t="shared" ref="V11:Z11" si="14">($W$1*N4)+($U$1*N5)+(0.7*N9)</f>
        <v>81.7042</v>
      </c>
      <c r="W11">
        <f t="shared" si="14"/>
        <v>-1184.653</v>
      </c>
      <c r="X11">
        <f t="shared" si="14"/>
        <v>1424.9343999999999</v>
      </c>
      <c r="Y11">
        <f t="shared" si="14"/>
        <v>76.016199999999998</v>
      </c>
      <c r="Z11">
        <f t="shared" si="14"/>
        <v>-7.3369</v>
      </c>
    </row>
    <row r="12" spans="1:26" x14ac:dyDescent="0.25">
      <c r="A12" s="4" t="s">
        <v>14</v>
      </c>
      <c r="B12" s="4" t="s">
        <v>47</v>
      </c>
      <c r="C12" s="4" t="s">
        <v>45</v>
      </c>
      <c r="D12" s="4" t="s">
        <v>17</v>
      </c>
      <c r="E12" s="4" t="s">
        <v>16</v>
      </c>
      <c r="F12">
        <v>0.8</v>
      </c>
      <c r="G12">
        <v>0.6</v>
      </c>
      <c r="H12">
        <v>367.4</v>
      </c>
      <c r="I12">
        <v>-4.4000000000000004</v>
      </c>
      <c r="J12">
        <v>8.8000000000000007</v>
      </c>
      <c r="K12">
        <v>0</v>
      </c>
      <c r="M12">
        <f t="shared" si="2"/>
        <v>-0.8</v>
      </c>
      <c r="N12">
        <f t="shared" si="3"/>
        <v>-0.6</v>
      </c>
      <c r="O12">
        <f t="shared" si="4"/>
        <v>-367.4</v>
      </c>
      <c r="P12">
        <f t="shared" si="5"/>
        <v>-4.4000000000000004</v>
      </c>
      <c r="Q12">
        <f t="shared" si="6"/>
        <v>-8.8000000000000007</v>
      </c>
      <c r="R12">
        <f t="shared" si="7"/>
        <v>0</v>
      </c>
      <c r="T12" t="s">
        <v>58</v>
      </c>
      <c r="U12">
        <f>($W$1*M4)+($U$1*M5)+(-0.7*M9)</f>
        <v>-6.6664000000000003</v>
      </c>
      <c r="V12">
        <f t="shared" ref="V12:Z12" si="15">($W$1*N4)+($U$1*N5)+(-0.7*N9)</f>
        <v>-89.515799999999999</v>
      </c>
      <c r="W12">
        <f t="shared" si="15"/>
        <v>-1341.3129999999999</v>
      </c>
      <c r="X12">
        <f t="shared" si="15"/>
        <v>-1356.3055999999999</v>
      </c>
      <c r="Y12">
        <f t="shared" si="15"/>
        <v>-101.50379999999998</v>
      </c>
      <c r="Z12">
        <f t="shared" si="15"/>
        <v>9.043099999999999</v>
      </c>
    </row>
    <row r="13" spans="1:26" x14ac:dyDescent="0.25">
      <c r="A13" s="4" t="s">
        <v>14</v>
      </c>
      <c r="B13" s="4" t="s">
        <v>47</v>
      </c>
      <c r="C13" s="4" t="s">
        <v>45</v>
      </c>
      <c r="D13" s="4" t="s">
        <v>18</v>
      </c>
      <c r="E13" s="4" t="s">
        <v>16</v>
      </c>
      <c r="F13">
        <v>-127.7</v>
      </c>
      <c r="G13">
        <v>-1.6</v>
      </c>
      <c r="H13">
        <v>4</v>
      </c>
      <c r="I13">
        <v>24.7</v>
      </c>
      <c r="J13">
        <v>-1977.1</v>
      </c>
      <c r="K13">
        <v>16.2</v>
      </c>
      <c r="M13">
        <f t="shared" si="2"/>
        <v>127.7</v>
      </c>
      <c r="N13">
        <f t="shared" si="3"/>
        <v>1.6</v>
      </c>
      <c r="O13">
        <f t="shared" si="4"/>
        <v>-4</v>
      </c>
      <c r="P13">
        <f t="shared" si="5"/>
        <v>24.7</v>
      </c>
      <c r="Q13">
        <f t="shared" si="6"/>
        <v>1977.1</v>
      </c>
      <c r="R13">
        <f t="shared" si="7"/>
        <v>-16.2</v>
      </c>
      <c r="T13" t="s">
        <v>59</v>
      </c>
      <c r="U13">
        <f>M4+(0.7*M6)</f>
        <v>89.08</v>
      </c>
      <c r="V13">
        <f t="shared" ref="V13:Z13" si="16">N4+(0.7*N6)</f>
        <v>-1.1300000000000001</v>
      </c>
      <c r="W13">
        <f t="shared" si="16"/>
        <v>-956.65</v>
      </c>
      <c r="X13">
        <f t="shared" si="16"/>
        <v>61.859999999999992</v>
      </c>
      <c r="Y13">
        <f t="shared" si="16"/>
        <v>1384.3300000000002</v>
      </c>
      <c r="Z13">
        <f t="shared" si="16"/>
        <v>-11.55</v>
      </c>
    </row>
    <row r="14" spans="1:26" x14ac:dyDescent="0.25">
      <c r="A14" s="4" t="s">
        <v>14</v>
      </c>
      <c r="B14" s="4" t="s">
        <v>47</v>
      </c>
      <c r="C14" s="4" t="s">
        <v>45</v>
      </c>
      <c r="D14" s="4" t="s">
        <v>19</v>
      </c>
      <c r="E14" s="4" t="s">
        <v>16</v>
      </c>
      <c r="F14">
        <v>-136</v>
      </c>
      <c r="G14">
        <v>-0.1</v>
      </c>
      <c r="H14">
        <v>4.4000000000000004</v>
      </c>
      <c r="I14">
        <v>0.4</v>
      </c>
      <c r="J14">
        <v>-2102.3000000000002</v>
      </c>
      <c r="K14">
        <v>-11.6</v>
      </c>
      <c r="M14">
        <f t="shared" si="2"/>
        <v>136</v>
      </c>
      <c r="N14">
        <f t="shared" si="3"/>
        <v>0.1</v>
      </c>
      <c r="O14">
        <f t="shared" si="4"/>
        <v>-4.4000000000000004</v>
      </c>
      <c r="P14">
        <f t="shared" si="5"/>
        <v>0.4</v>
      </c>
      <c r="Q14">
        <f t="shared" si="6"/>
        <v>2102.3000000000002</v>
      </c>
      <c r="R14">
        <f t="shared" si="7"/>
        <v>11.6</v>
      </c>
      <c r="T14" t="s">
        <v>60</v>
      </c>
      <c r="U14">
        <f>M4+(-0.7*M6)</f>
        <v>-90.679999999999993</v>
      </c>
      <c r="V14">
        <f t="shared" ref="V14:Z14" si="17">N4+(-0.7*N6)</f>
        <v>-4.07</v>
      </c>
      <c r="W14">
        <f t="shared" si="17"/>
        <v>-985.35</v>
      </c>
      <c r="X14">
        <f t="shared" si="17"/>
        <v>11.740000000000002</v>
      </c>
      <c r="Y14">
        <f t="shared" si="17"/>
        <v>-1401.53</v>
      </c>
      <c r="Z14">
        <f t="shared" si="17"/>
        <v>12.95</v>
      </c>
    </row>
    <row r="15" spans="1:26" x14ac:dyDescent="0.25">
      <c r="A15" s="4" t="s">
        <v>14</v>
      </c>
      <c r="B15" s="4" t="s">
        <v>47</v>
      </c>
      <c r="C15" s="4" t="s">
        <v>45</v>
      </c>
      <c r="D15" s="4" t="s">
        <v>20</v>
      </c>
      <c r="E15" s="4" t="s">
        <v>16</v>
      </c>
      <c r="F15">
        <v>-7.6</v>
      </c>
      <c r="G15">
        <v>-117.5</v>
      </c>
      <c r="H15">
        <v>-10.9</v>
      </c>
      <c r="I15">
        <v>1874</v>
      </c>
      <c r="J15">
        <v>-115.1</v>
      </c>
      <c r="K15">
        <v>-36.1</v>
      </c>
      <c r="M15">
        <f t="shared" si="2"/>
        <v>7.6</v>
      </c>
      <c r="N15">
        <f t="shared" si="3"/>
        <v>117.5</v>
      </c>
      <c r="O15">
        <f t="shared" si="4"/>
        <v>10.9</v>
      </c>
      <c r="P15">
        <f t="shared" si="5"/>
        <v>1874</v>
      </c>
      <c r="Q15">
        <f t="shared" si="6"/>
        <v>115.1</v>
      </c>
      <c r="R15">
        <f t="shared" si="7"/>
        <v>36.1</v>
      </c>
      <c r="T15" t="s">
        <v>61</v>
      </c>
      <c r="U15">
        <f>M4+(0.7*M7)</f>
        <v>84.18</v>
      </c>
      <c r="V15">
        <f t="shared" ref="V15:Z15" si="18">N4+(0.7*N7)</f>
        <v>-3.58</v>
      </c>
      <c r="W15">
        <f t="shared" si="18"/>
        <v>-961.06</v>
      </c>
      <c r="X15">
        <f t="shared" si="18"/>
        <v>20.07</v>
      </c>
      <c r="Y15">
        <f t="shared" si="18"/>
        <v>1309.9199999999998</v>
      </c>
      <c r="Z15">
        <f t="shared" si="18"/>
        <v>8.9599999999999991</v>
      </c>
    </row>
    <row r="16" spans="1:26" x14ac:dyDescent="0.25">
      <c r="A16" s="4" t="s">
        <v>14</v>
      </c>
      <c r="B16" s="4" t="s">
        <v>47</v>
      </c>
      <c r="C16" s="4" t="s">
        <v>45</v>
      </c>
      <c r="D16" s="4" t="s">
        <v>21</v>
      </c>
      <c r="E16" s="4" t="s">
        <v>16</v>
      </c>
      <c r="F16">
        <v>8.6999999999999993</v>
      </c>
      <c r="G16">
        <v>-120.7</v>
      </c>
      <c r="H16">
        <v>-12.1</v>
      </c>
      <c r="I16">
        <v>1926.3</v>
      </c>
      <c r="J16">
        <v>130.19999999999999</v>
      </c>
      <c r="K16">
        <v>17.8</v>
      </c>
      <c r="M16">
        <f t="shared" si="2"/>
        <v>-8.6999999999999993</v>
      </c>
      <c r="N16">
        <f t="shared" si="3"/>
        <v>120.7</v>
      </c>
      <c r="O16">
        <f t="shared" si="4"/>
        <v>12.1</v>
      </c>
      <c r="P16">
        <f t="shared" si="5"/>
        <v>1926.3</v>
      </c>
      <c r="Q16">
        <f t="shared" si="6"/>
        <v>-130.19999999999999</v>
      </c>
      <c r="R16">
        <f t="shared" si="7"/>
        <v>-17.8</v>
      </c>
      <c r="T16" t="s">
        <v>62</v>
      </c>
      <c r="U16">
        <f>M4+(-0.7*M7)</f>
        <v>-85.78</v>
      </c>
      <c r="V16">
        <f t="shared" ref="V16:Z16" si="19">N4+(-0.7*N7)</f>
        <v>-1.62</v>
      </c>
      <c r="W16">
        <f t="shared" si="19"/>
        <v>-980.94</v>
      </c>
      <c r="X16">
        <f t="shared" si="19"/>
        <v>53.529999999999994</v>
      </c>
      <c r="Y16">
        <f t="shared" si="19"/>
        <v>-1327.1199999999997</v>
      </c>
      <c r="Z16">
        <f t="shared" si="19"/>
        <v>-7.56</v>
      </c>
    </row>
    <row r="17" spans="1:26" x14ac:dyDescent="0.25">
      <c r="A17" s="4" t="s">
        <v>14</v>
      </c>
      <c r="B17" s="4" t="s">
        <v>47</v>
      </c>
      <c r="C17" s="4" t="s">
        <v>45</v>
      </c>
      <c r="D17" s="4" t="s">
        <v>22</v>
      </c>
      <c r="E17" s="4" t="s">
        <v>16</v>
      </c>
      <c r="F17">
        <v>0.1</v>
      </c>
      <c r="G17">
        <v>1.3</v>
      </c>
      <c r="H17">
        <v>1.6</v>
      </c>
      <c r="I17">
        <v>-29</v>
      </c>
      <c r="J17">
        <v>2.8</v>
      </c>
      <c r="K17">
        <v>-0.7</v>
      </c>
      <c r="M17">
        <f t="shared" si="2"/>
        <v>-0.1</v>
      </c>
      <c r="N17">
        <f t="shared" si="3"/>
        <v>-1.3</v>
      </c>
      <c r="O17">
        <f t="shared" si="4"/>
        <v>-1.6</v>
      </c>
      <c r="P17">
        <f t="shared" si="5"/>
        <v>-29</v>
      </c>
      <c r="Q17">
        <f t="shared" si="6"/>
        <v>-2.8</v>
      </c>
      <c r="R17">
        <f t="shared" si="7"/>
        <v>0.7</v>
      </c>
      <c r="T17" t="s">
        <v>63</v>
      </c>
      <c r="U17">
        <f>M4+(0.7*M8)</f>
        <v>-4.79</v>
      </c>
      <c r="V17">
        <f t="shared" ref="V17:Z17" si="20">N4+(0.7*N8)</f>
        <v>78.25</v>
      </c>
      <c r="W17">
        <f t="shared" si="20"/>
        <v>-902.26</v>
      </c>
      <c r="X17">
        <f t="shared" si="20"/>
        <v>1346.29</v>
      </c>
      <c r="Y17">
        <f t="shared" si="20"/>
        <v>-64.459999999999994</v>
      </c>
      <c r="Z17">
        <f t="shared" si="20"/>
        <v>32.129999999999995</v>
      </c>
    </row>
    <row r="18" spans="1:26" x14ac:dyDescent="0.25">
      <c r="T18" t="s">
        <v>64</v>
      </c>
      <c r="U18">
        <f>M4+(-0.7*M8)</f>
        <v>3.1899999999999995</v>
      </c>
      <c r="V18">
        <f t="shared" ref="V18:Z18" si="21">N4+(-0.7*N8)</f>
        <v>-83.449999999999989</v>
      </c>
      <c r="W18">
        <f t="shared" si="21"/>
        <v>-1039.74</v>
      </c>
      <c r="X18">
        <f t="shared" si="21"/>
        <v>-1272.69</v>
      </c>
      <c r="Y18">
        <f t="shared" si="21"/>
        <v>47.259999999999991</v>
      </c>
      <c r="Z18">
        <f t="shared" si="21"/>
        <v>-30.729999999999997</v>
      </c>
    </row>
    <row r="19" spans="1:26" x14ac:dyDescent="0.25">
      <c r="L19" t="s">
        <v>48</v>
      </c>
      <c r="M19" s="19">
        <f>MAX(M4:M17)</f>
        <v>136</v>
      </c>
      <c r="N19" s="19">
        <f t="shared" ref="N19:R19" si="22">MAX(N4:N17)</f>
        <v>122.3</v>
      </c>
      <c r="O19" s="19">
        <f t="shared" si="22"/>
        <v>111.9</v>
      </c>
      <c r="P19" s="19">
        <f t="shared" si="22"/>
        <v>1986.6</v>
      </c>
      <c r="Q19" s="19">
        <f t="shared" si="22"/>
        <v>2102.3000000000002</v>
      </c>
      <c r="R19" s="19">
        <f t="shared" si="22"/>
        <v>44.9</v>
      </c>
      <c r="T19" t="s">
        <v>65</v>
      </c>
      <c r="U19">
        <f>M4+(0.7*M9)</f>
        <v>4.66</v>
      </c>
      <c r="V19">
        <f t="shared" ref="V19:Z19" si="23">N4+(0.7*N9)</f>
        <v>83.01</v>
      </c>
      <c r="W19">
        <f t="shared" si="23"/>
        <v>-892.67</v>
      </c>
      <c r="X19">
        <f t="shared" si="23"/>
        <v>1427.4199999999998</v>
      </c>
      <c r="Y19">
        <f t="shared" si="23"/>
        <v>80.16</v>
      </c>
      <c r="Z19">
        <f t="shared" si="23"/>
        <v>-7.4899999999999993</v>
      </c>
    </row>
    <row r="20" spans="1:26" x14ac:dyDescent="0.25">
      <c r="L20" t="s">
        <v>49</v>
      </c>
      <c r="M20" s="19">
        <f>MIN(M4:M17)</f>
        <v>-8.6999999999999993</v>
      </c>
      <c r="N20" s="19">
        <f t="shared" ref="N20:R20" si="24">MIN(N4:N17)</f>
        <v>-4.3</v>
      </c>
      <c r="O20" s="19">
        <f t="shared" si="24"/>
        <v>-1065.5999999999999</v>
      </c>
      <c r="P20" s="19">
        <f t="shared" si="24"/>
        <v>-59.5</v>
      </c>
      <c r="Q20" s="19">
        <f t="shared" si="24"/>
        <v>-130.19999999999999</v>
      </c>
      <c r="R20" s="19">
        <f t="shared" si="24"/>
        <v>-17.8</v>
      </c>
      <c r="T20" t="s">
        <v>66</v>
      </c>
      <c r="U20">
        <f>M4+(-0.7*M9)</f>
        <v>-6.26</v>
      </c>
      <c r="V20">
        <f t="shared" ref="V20:Z20" si="25">N4+(-0.7*N9)</f>
        <v>-88.21</v>
      </c>
      <c r="W20">
        <f t="shared" si="25"/>
        <v>-1049.33</v>
      </c>
      <c r="X20">
        <f t="shared" si="25"/>
        <v>-1353.82</v>
      </c>
      <c r="Y20">
        <f t="shared" si="25"/>
        <v>-97.359999999999985</v>
      </c>
      <c r="Z20">
        <f t="shared" si="25"/>
        <v>8.8899999999999988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56FB3-1837-440E-B145-9425B6AD2914}">
  <dimension ref="A1:Z40"/>
  <sheetViews>
    <sheetView topLeftCell="D1" workbookViewId="0">
      <selection activeCell="I27" sqref="I27"/>
    </sheetView>
  </sheetViews>
  <sheetFormatPr defaultColWidth="11.42578125" defaultRowHeight="15" x14ac:dyDescent="0.25"/>
  <cols>
    <col min="1" max="2" width="9.140625" style="4" customWidth="1"/>
    <col min="3" max="3" width="13.28515625" style="4" bestFit="1" customWidth="1"/>
    <col min="4" max="4" width="11.85546875" style="4" bestFit="1" customWidth="1"/>
    <col min="5" max="5" width="9.85546875" style="4" bestFit="1" customWidth="1"/>
    <col min="6" max="8" width="9.140625" customWidth="1"/>
    <col min="9" max="9" width="10" bestFit="1" customWidth="1"/>
    <col min="10" max="10" width="10.7109375" bestFit="1" customWidth="1"/>
    <col min="11" max="11" width="9.140625" customWidth="1"/>
    <col min="20" max="20" width="22" bestFit="1" customWidth="1"/>
  </cols>
  <sheetData>
    <row r="1" spans="1:26" x14ac:dyDescent="0.25">
      <c r="A1" s="2" t="s">
        <v>0</v>
      </c>
      <c r="B1" s="5"/>
      <c r="C1" s="5"/>
      <c r="D1" s="5"/>
      <c r="E1" s="5"/>
      <c r="F1" s="1"/>
      <c r="G1" s="1"/>
      <c r="H1" s="1"/>
      <c r="I1" s="1"/>
      <c r="J1" s="1"/>
      <c r="K1" s="1"/>
      <c r="T1" t="s">
        <v>67</v>
      </c>
      <c r="U1">
        <v>0.6</v>
      </c>
      <c r="V1" t="s">
        <v>68</v>
      </c>
      <c r="W1">
        <v>1.133</v>
      </c>
    </row>
    <row r="2" spans="1:26" x14ac:dyDescent="0.25">
      <c r="A2" s="9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5" t="s">
        <v>11</v>
      </c>
      <c r="M2" s="13" t="s">
        <v>6</v>
      </c>
      <c r="N2" s="13" t="s">
        <v>7</v>
      </c>
      <c r="O2" s="13" t="s">
        <v>8</v>
      </c>
      <c r="P2" s="13" t="s">
        <v>9</v>
      </c>
      <c r="Q2" s="13" t="s">
        <v>10</v>
      </c>
      <c r="R2" s="15" t="s">
        <v>11</v>
      </c>
    </row>
    <row r="3" spans="1:26" ht="15.75" thickBot="1" x14ac:dyDescent="0.3">
      <c r="A3" s="10" t="s">
        <v>12</v>
      </c>
      <c r="B3" s="12" t="s">
        <v>12</v>
      </c>
      <c r="C3" s="12" t="s">
        <v>12</v>
      </c>
      <c r="D3" s="12" t="s">
        <v>12</v>
      </c>
      <c r="E3" s="12" t="s">
        <v>12</v>
      </c>
      <c r="F3" s="14" t="s">
        <v>13</v>
      </c>
      <c r="G3" s="14" t="s">
        <v>13</v>
      </c>
      <c r="H3" s="14" t="s">
        <v>13</v>
      </c>
      <c r="I3" s="14" t="s">
        <v>71</v>
      </c>
      <c r="J3" s="14" t="s">
        <v>71</v>
      </c>
      <c r="K3" s="16" t="s">
        <v>71</v>
      </c>
      <c r="M3" s="14" t="s">
        <v>13</v>
      </c>
      <c r="N3" s="14" t="s">
        <v>13</v>
      </c>
      <c r="O3" s="14" t="s">
        <v>13</v>
      </c>
      <c r="P3" s="14" t="s">
        <v>71</v>
      </c>
      <c r="Q3" s="14" t="s">
        <v>71</v>
      </c>
      <c r="R3" s="16" t="s">
        <v>71</v>
      </c>
      <c r="U3" s="13" t="s">
        <v>6</v>
      </c>
      <c r="V3" s="13" t="s">
        <v>7</v>
      </c>
      <c r="W3" s="13" t="s">
        <v>8</v>
      </c>
      <c r="X3" s="13" t="s">
        <v>9</v>
      </c>
      <c r="Y3" s="13" t="s">
        <v>10</v>
      </c>
      <c r="Z3" s="15" t="s">
        <v>11</v>
      </c>
    </row>
    <row r="4" spans="1:26" x14ac:dyDescent="0.25">
      <c r="A4" s="4" t="s">
        <v>14</v>
      </c>
      <c r="B4" s="4" t="s">
        <v>46</v>
      </c>
      <c r="C4" s="4" t="s">
        <v>44</v>
      </c>
      <c r="D4" s="4" t="s">
        <v>15</v>
      </c>
      <c r="E4" s="4" t="s">
        <v>16</v>
      </c>
      <c r="F4">
        <v>0.8</v>
      </c>
      <c r="G4">
        <v>2.6</v>
      </c>
      <c r="H4">
        <v>971</v>
      </c>
      <c r="I4">
        <v>36.799999999999997</v>
      </c>
      <c r="J4">
        <v>8.6</v>
      </c>
      <c r="K4">
        <v>-0.7</v>
      </c>
      <c r="M4">
        <f>-1*F4</f>
        <v>-0.8</v>
      </c>
      <c r="N4">
        <f t="shared" ref="N4:R9" si="0">-1*G4</f>
        <v>-2.6</v>
      </c>
      <c r="O4">
        <f t="shared" si="0"/>
        <v>-971</v>
      </c>
      <c r="P4">
        <f>I4</f>
        <v>36.799999999999997</v>
      </c>
      <c r="Q4">
        <f t="shared" si="0"/>
        <v>-8.6</v>
      </c>
      <c r="R4">
        <f t="shared" si="0"/>
        <v>0.7</v>
      </c>
      <c r="T4" s="20" t="s">
        <v>50</v>
      </c>
      <c r="U4" s="21">
        <f>M4+($U$1*M5)</f>
        <v>-1.1000000000000001</v>
      </c>
      <c r="V4" s="21">
        <f t="shared" ref="V4:Z4" si="1">N4+($U$1*N5)</f>
        <v>-3.56</v>
      </c>
      <c r="W4" s="21">
        <f t="shared" si="1"/>
        <v>-1133.8399999999999</v>
      </c>
      <c r="X4" s="21">
        <f t="shared" si="1"/>
        <v>29.419999999999998</v>
      </c>
      <c r="Y4" s="21">
        <f t="shared" si="1"/>
        <v>-11.6</v>
      </c>
      <c r="Z4" s="22">
        <f t="shared" si="1"/>
        <v>0.76</v>
      </c>
    </row>
    <row r="5" spans="1:26" x14ac:dyDescent="0.25">
      <c r="A5" s="4" t="s">
        <v>14</v>
      </c>
      <c r="B5" s="4" t="s">
        <v>46</v>
      </c>
      <c r="C5" s="4" t="s">
        <v>44</v>
      </c>
      <c r="D5" s="4" t="s">
        <v>17</v>
      </c>
      <c r="E5" s="4" t="s">
        <v>16</v>
      </c>
      <c r="F5">
        <v>0.5</v>
      </c>
      <c r="G5">
        <v>1.6</v>
      </c>
      <c r="H5">
        <v>271.39999999999998</v>
      </c>
      <c r="I5">
        <v>-12.3</v>
      </c>
      <c r="J5">
        <v>5</v>
      </c>
      <c r="K5">
        <v>-0.1</v>
      </c>
      <c r="M5">
        <f t="shared" ref="M5:M9" si="2">-1*F5</f>
        <v>-0.5</v>
      </c>
      <c r="N5">
        <f t="shared" si="0"/>
        <v>-1.6</v>
      </c>
      <c r="O5">
        <f t="shared" si="0"/>
        <v>-271.39999999999998</v>
      </c>
      <c r="P5">
        <f t="shared" ref="P5:P9" si="3">I5</f>
        <v>-12.3</v>
      </c>
      <c r="Q5">
        <f t="shared" si="0"/>
        <v>-5</v>
      </c>
      <c r="R5">
        <f t="shared" si="0"/>
        <v>0.1</v>
      </c>
      <c r="T5" s="23" t="s">
        <v>51</v>
      </c>
      <c r="U5">
        <f>($W$1*M4)+($U$1*M5)+(0.7*M6)</f>
        <v>88.673599999999993</v>
      </c>
      <c r="V5">
        <f t="shared" ref="V5:Z5" si="4">($W$1*N4)+($U$1*N5)+(0.7*N6)</f>
        <v>-2.4358000000000004</v>
      </c>
      <c r="W5">
        <f t="shared" si="4"/>
        <v>-1248.633</v>
      </c>
      <c r="X5">
        <f t="shared" si="4"/>
        <v>59.374399999999987</v>
      </c>
      <c r="Y5">
        <f t="shared" si="4"/>
        <v>1380.1862000000001</v>
      </c>
      <c r="Z5" s="24">
        <f t="shared" si="4"/>
        <v>-11.3969</v>
      </c>
    </row>
    <row r="6" spans="1:26" x14ac:dyDescent="0.25">
      <c r="A6" s="4" t="s">
        <v>14</v>
      </c>
      <c r="B6" s="4" t="s">
        <v>46</v>
      </c>
      <c r="C6" s="4" t="s">
        <v>44</v>
      </c>
      <c r="D6" s="4" t="s">
        <v>18</v>
      </c>
      <c r="E6" s="4" t="s">
        <v>16</v>
      </c>
      <c r="F6">
        <v>-128.4</v>
      </c>
      <c r="G6">
        <v>-2.1</v>
      </c>
      <c r="H6">
        <v>-20.5</v>
      </c>
      <c r="I6">
        <v>35.799999999999997</v>
      </c>
      <c r="J6">
        <v>-1989.9</v>
      </c>
      <c r="K6">
        <v>17.5</v>
      </c>
      <c r="M6">
        <f t="shared" si="2"/>
        <v>128.4</v>
      </c>
      <c r="N6">
        <f t="shared" si="0"/>
        <v>2.1</v>
      </c>
      <c r="O6">
        <f t="shared" si="0"/>
        <v>20.5</v>
      </c>
      <c r="P6">
        <f t="shared" si="3"/>
        <v>35.799999999999997</v>
      </c>
      <c r="Q6">
        <f t="shared" si="0"/>
        <v>1989.9</v>
      </c>
      <c r="R6">
        <f t="shared" si="0"/>
        <v>-17.5</v>
      </c>
      <c r="T6" s="23" t="s">
        <v>52</v>
      </c>
      <c r="U6">
        <f>($W$1*M4)+($U$1*M5)+(-0.7*M6)</f>
        <v>-91.086399999999998</v>
      </c>
      <c r="V6">
        <f t="shared" ref="V6:Z6" si="5">($W$1*N4)+($U$1*N5)+(-0.7*N6)</f>
        <v>-5.3757999999999999</v>
      </c>
      <c r="W6">
        <f t="shared" si="5"/>
        <v>-1277.3329999999999</v>
      </c>
      <c r="X6">
        <f t="shared" si="5"/>
        <v>9.2543999999999969</v>
      </c>
      <c r="Y6">
        <f t="shared" si="5"/>
        <v>-1405.6738</v>
      </c>
      <c r="Z6" s="24">
        <f t="shared" si="5"/>
        <v>13.1031</v>
      </c>
    </row>
    <row r="7" spans="1:26" x14ac:dyDescent="0.25">
      <c r="A7" s="4" t="s">
        <v>14</v>
      </c>
      <c r="B7" s="4" t="s">
        <v>46</v>
      </c>
      <c r="C7" s="4" t="s">
        <v>44</v>
      </c>
      <c r="D7" s="4" t="s">
        <v>19</v>
      </c>
      <c r="E7" s="4" t="s">
        <v>16</v>
      </c>
      <c r="F7">
        <v>-121.4</v>
      </c>
      <c r="G7">
        <v>1.4</v>
      </c>
      <c r="H7">
        <v>-14.2</v>
      </c>
      <c r="I7">
        <v>-23.9</v>
      </c>
      <c r="J7">
        <v>-1883.6</v>
      </c>
      <c r="K7">
        <v>-11.8</v>
      </c>
      <c r="M7">
        <f t="shared" si="2"/>
        <v>121.4</v>
      </c>
      <c r="N7">
        <f t="shared" si="0"/>
        <v>-1.4</v>
      </c>
      <c r="O7">
        <f t="shared" si="0"/>
        <v>14.2</v>
      </c>
      <c r="P7">
        <f t="shared" si="3"/>
        <v>-23.9</v>
      </c>
      <c r="Q7">
        <f t="shared" si="0"/>
        <v>1883.6</v>
      </c>
      <c r="R7">
        <f t="shared" si="0"/>
        <v>11.8</v>
      </c>
      <c r="T7" s="23" t="s">
        <v>53</v>
      </c>
      <c r="U7">
        <f>($W$1*M4)+($U$1*M5)+(0.7*M7)</f>
        <v>83.773600000000002</v>
      </c>
      <c r="V7">
        <f t="shared" ref="V7:Z7" si="6">($W$1*N4)+($U$1*N5)+(0.7*N7)</f>
        <v>-4.8857999999999997</v>
      </c>
      <c r="W7">
        <f t="shared" si="6"/>
        <v>-1253.0429999999999</v>
      </c>
      <c r="X7">
        <f t="shared" si="6"/>
        <v>17.584399999999995</v>
      </c>
      <c r="Y7">
        <f t="shared" si="6"/>
        <v>1305.7761999999998</v>
      </c>
      <c r="Z7" s="24">
        <f t="shared" si="6"/>
        <v>9.1130999999999993</v>
      </c>
    </row>
    <row r="8" spans="1:26" x14ac:dyDescent="0.25">
      <c r="A8" s="4" t="s">
        <v>14</v>
      </c>
      <c r="B8" s="4" t="s">
        <v>46</v>
      </c>
      <c r="C8" s="4" t="s">
        <v>44</v>
      </c>
      <c r="D8" s="4" t="s">
        <v>20</v>
      </c>
      <c r="E8" s="4" t="s">
        <v>16</v>
      </c>
      <c r="F8">
        <v>5.7</v>
      </c>
      <c r="G8">
        <v>-115.5</v>
      </c>
      <c r="H8">
        <v>-98.2</v>
      </c>
      <c r="I8">
        <v>1870.7</v>
      </c>
      <c r="J8">
        <v>79.8</v>
      </c>
      <c r="K8">
        <v>-44.9</v>
      </c>
      <c r="M8">
        <f t="shared" si="2"/>
        <v>-5.7</v>
      </c>
      <c r="N8">
        <f t="shared" si="0"/>
        <v>115.5</v>
      </c>
      <c r="O8">
        <f t="shared" si="0"/>
        <v>98.2</v>
      </c>
      <c r="P8">
        <f t="shared" si="3"/>
        <v>1870.7</v>
      </c>
      <c r="Q8">
        <f t="shared" si="0"/>
        <v>-79.8</v>
      </c>
      <c r="R8">
        <f t="shared" si="0"/>
        <v>44.9</v>
      </c>
      <c r="T8" s="23" t="s">
        <v>54</v>
      </c>
      <c r="U8">
        <f>($W$1*M4)+($U$1*M5)+(-0.7*M7)</f>
        <v>-86.186400000000006</v>
      </c>
      <c r="V8">
        <f t="shared" ref="V8:Z8" si="7">($W$1*N4)+($U$1*N5)+(-0.7*N7)</f>
        <v>-2.9258000000000002</v>
      </c>
      <c r="W8">
        <f t="shared" si="7"/>
        <v>-1272.923</v>
      </c>
      <c r="X8">
        <f t="shared" si="7"/>
        <v>51.044399999999989</v>
      </c>
      <c r="Y8">
        <f t="shared" si="7"/>
        <v>-1331.2637999999997</v>
      </c>
      <c r="Z8" s="24">
        <f t="shared" si="7"/>
        <v>-7.4069000000000003</v>
      </c>
    </row>
    <row r="9" spans="1:26" x14ac:dyDescent="0.25">
      <c r="A9" s="4" t="s">
        <v>14</v>
      </c>
      <c r="B9" s="4" t="s">
        <v>46</v>
      </c>
      <c r="C9" s="4" t="s">
        <v>44</v>
      </c>
      <c r="D9" s="4" t="s">
        <v>21</v>
      </c>
      <c r="E9" s="4" t="s">
        <v>16</v>
      </c>
      <c r="F9">
        <v>-7.8</v>
      </c>
      <c r="G9">
        <v>-122.3</v>
      </c>
      <c r="H9">
        <v>-111.9</v>
      </c>
      <c r="I9">
        <v>1986.6</v>
      </c>
      <c r="J9">
        <v>-126.8</v>
      </c>
      <c r="K9">
        <v>11.7</v>
      </c>
      <c r="M9">
        <f t="shared" si="2"/>
        <v>7.8</v>
      </c>
      <c r="N9">
        <f t="shared" si="0"/>
        <v>122.3</v>
      </c>
      <c r="O9">
        <f t="shared" si="0"/>
        <v>111.9</v>
      </c>
      <c r="P9">
        <f t="shared" si="3"/>
        <v>1986.6</v>
      </c>
      <c r="Q9">
        <f t="shared" si="0"/>
        <v>126.8</v>
      </c>
      <c r="R9">
        <f t="shared" si="0"/>
        <v>-11.7</v>
      </c>
      <c r="T9" s="23" t="s">
        <v>55</v>
      </c>
      <c r="U9">
        <f>($W$1*M4)+($U$1*M5)+(0.7*M8)</f>
        <v>-5.1963999999999997</v>
      </c>
      <c r="V9">
        <f t="shared" ref="V9:Z9" si="8">($W$1*N4)+($U$1*N5)+(0.7*N8)</f>
        <v>76.944199999999995</v>
      </c>
      <c r="W9">
        <f t="shared" si="8"/>
        <v>-1194.2429999999999</v>
      </c>
      <c r="X9">
        <f t="shared" si="8"/>
        <v>1343.8044</v>
      </c>
      <c r="Y9">
        <f t="shared" si="8"/>
        <v>-68.603799999999993</v>
      </c>
      <c r="Z9" s="24">
        <f t="shared" si="8"/>
        <v>32.283099999999997</v>
      </c>
    </row>
    <row r="10" spans="1:26" x14ac:dyDescent="0.25">
      <c r="A10" s="4" t="s">
        <v>14</v>
      </c>
      <c r="B10" s="4" t="s">
        <v>46</v>
      </c>
      <c r="C10" s="4" t="s">
        <v>44</v>
      </c>
      <c r="D10" s="4" t="s">
        <v>22</v>
      </c>
      <c r="E10" s="4" t="s">
        <v>16</v>
      </c>
      <c r="F10">
        <v>0.4</v>
      </c>
      <c r="G10">
        <v>-2.4</v>
      </c>
      <c r="H10">
        <v>17.600000000000001</v>
      </c>
      <c r="I10">
        <v>55.1</v>
      </c>
      <c r="J10">
        <v>3.4</v>
      </c>
      <c r="K10">
        <v>0</v>
      </c>
      <c r="M10">
        <f t="shared" ref="M10:O17" si="9">-1*F10</f>
        <v>-0.4</v>
      </c>
      <c r="N10">
        <f t="shared" si="9"/>
        <v>2.4</v>
      </c>
      <c r="O10">
        <f t="shared" si="9"/>
        <v>-17.600000000000001</v>
      </c>
      <c r="P10">
        <f t="shared" ref="P10:P17" si="10">I10</f>
        <v>55.1</v>
      </c>
      <c r="Q10">
        <f t="shared" ref="Q10:R17" si="11">-1*J10</f>
        <v>-3.4</v>
      </c>
      <c r="R10">
        <f t="shared" si="11"/>
        <v>0</v>
      </c>
      <c r="T10" s="23" t="s">
        <v>56</v>
      </c>
      <c r="U10">
        <f>($W$1*M4)+($U$1*M5)+(-0.7*M8)</f>
        <v>2.7835999999999999</v>
      </c>
      <c r="V10">
        <f t="shared" ref="V10:Z10" si="12">($W$1*N4)+($U$1*N5)+(-0.7*N8)</f>
        <v>-84.755799999999994</v>
      </c>
      <c r="W10">
        <f t="shared" si="12"/>
        <v>-1331.723</v>
      </c>
      <c r="X10">
        <f t="shared" si="12"/>
        <v>-1275.1756</v>
      </c>
      <c r="Y10">
        <f t="shared" si="12"/>
        <v>43.116199999999992</v>
      </c>
      <c r="Z10" s="24">
        <f t="shared" si="12"/>
        <v>-30.576899999999995</v>
      </c>
    </row>
    <row r="11" spans="1:26" x14ac:dyDescent="0.25">
      <c r="A11" s="4" t="s">
        <v>14</v>
      </c>
      <c r="B11" s="4" t="s">
        <v>47</v>
      </c>
      <c r="C11" s="4" t="s">
        <v>45</v>
      </c>
      <c r="D11" s="4" t="s">
        <v>15</v>
      </c>
      <c r="E11" s="4" t="s">
        <v>16</v>
      </c>
      <c r="F11">
        <v>2.5</v>
      </c>
      <c r="G11">
        <v>4.3</v>
      </c>
      <c r="H11">
        <v>1065.5999999999999</v>
      </c>
      <c r="I11">
        <v>-59.5</v>
      </c>
      <c r="J11">
        <v>27.8</v>
      </c>
      <c r="K11">
        <v>-1.1000000000000001</v>
      </c>
      <c r="M11" s="29">
        <f t="shared" si="9"/>
        <v>-2.5</v>
      </c>
      <c r="N11">
        <f t="shared" si="9"/>
        <v>-4.3</v>
      </c>
      <c r="O11">
        <f t="shared" si="9"/>
        <v>-1065.5999999999999</v>
      </c>
      <c r="P11">
        <f t="shared" si="10"/>
        <v>-59.5</v>
      </c>
      <c r="Q11">
        <f t="shared" si="11"/>
        <v>-27.8</v>
      </c>
      <c r="R11">
        <f t="shared" si="11"/>
        <v>1.1000000000000001</v>
      </c>
      <c r="T11" s="23" t="s">
        <v>57</v>
      </c>
      <c r="U11">
        <f>($W$1*M4)+($U$1*M5)+(0.7*M9)</f>
        <v>4.2535999999999996</v>
      </c>
      <c r="V11">
        <f t="shared" ref="V11:Z11" si="13">($W$1*N4)+($U$1*N5)+(0.7*N9)</f>
        <v>81.7042</v>
      </c>
      <c r="W11">
        <f t="shared" si="13"/>
        <v>-1184.653</v>
      </c>
      <c r="X11">
        <f t="shared" si="13"/>
        <v>1424.9343999999999</v>
      </c>
      <c r="Y11">
        <f t="shared" si="13"/>
        <v>76.016199999999998</v>
      </c>
      <c r="Z11" s="24">
        <f t="shared" si="13"/>
        <v>-7.3369</v>
      </c>
    </row>
    <row r="12" spans="1:26" x14ac:dyDescent="0.25">
      <c r="A12" s="4" t="s">
        <v>14</v>
      </c>
      <c r="B12" s="4" t="s">
        <v>47</v>
      </c>
      <c r="C12" s="4" t="s">
        <v>45</v>
      </c>
      <c r="D12" s="4" t="s">
        <v>17</v>
      </c>
      <c r="E12" s="4" t="s">
        <v>16</v>
      </c>
      <c r="F12">
        <v>0.8</v>
      </c>
      <c r="G12">
        <v>0.6</v>
      </c>
      <c r="H12">
        <v>367.4</v>
      </c>
      <c r="I12">
        <v>-4.4000000000000004</v>
      </c>
      <c r="J12">
        <v>8.8000000000000007</v>
      </c>
      <c r="K12">
        <v>0</v>
      </c>
      <c r="M12">
        <f t="shared" si="9"/>
        <v>-0.8</v>
      </c>
      <c r="N12">
        <f t="shared" si="9"/>
        <v>-0.6</v>
      </c>
      <c r="O12">
        <f t="shared" si="9"/>
        <v>-367.4</v>
      </c>
      <c r="P12">
        <f t="shared" si="10"/>
        <v>-4.4000000000000004</v>
      </c>
      <c r="Q12">
        <f t="shared" si="11"/>
        <v>-8.8000000000000007</v>
      </c>
      <c r="R12">
        <f t="shared" si="11"/>
        <v>0</v>
      </c>
      <c r="T12" s="23" t="s">
        <v>58</v>
      </c>
      <c r="U12">
        <f>($W$1*M4)+($U$1*M5)+(-0.7*M9)</f>
        <v>-6.6664000000000003</v>
      </c>
      <c r="V12">
        <f t="shared" ref="V12:Z12" si="14">($W$1*N4)+($U$1*N5)+(-0.7*N9)</f>
        <v>-89.515799999999999</v>
      </c>
      <c r="W12">
        <f t="shared" si="14"/>
        <v>-1341.3129999999999</v>
      </c>
      <c r="X12">
        <f t="shared" si="14"/>
        <v>-1356.3055999999999</v>
      </c>
      <c r="Y12">
        <f t="shared" si="14"/>
        <v>-101.50379999999998</v>
      </c>
      <c r="Z12" s="24">
        <f t="shared" si="14"/>
        <v>9.043099999999999</v>
      </c>
    </row>
    <row r="13" spans="1:26" x14ac:dyDescent="0.25">
      <c r="A13" s="4" t="s">
        <v>14</v>
      </c>
      <c r="B13" s="4" t="s">
        <v>47</v>
      </c>
      <c r="C13" s="4" t="s">
        <v>45</v>
      </c>
      <c r="D13" s="4" t="s">
        <v>18</v>
      </c>
      <c r="E13" s="4" t="s">
        <v>16</v>
      </c>
      <c r="F13">
        <v>-127.7</v>
      </c>
      <c r="G13">
        <v>-1.6</v>
      </c>
      <c r="H13">
        <v>4</v>
      </c>
      <c r="I13">
        <v>24.7</v>
      </c>
      <c r="J13">
        <v>-1977.1</v>
      </c>
      <c r="K13">
        <v>16.2</v>
      </c>
      <c r="M13">
        <f t="shared" si="9"/>
        <v>127.7</v>
      </c>
      <c r="N13">
        <f t="shared" si="9"/>
        <v>1.6</v>
      </c>
      <c r="O13">
        <f t="shared" si="9"/>
        <v>-4</v>
      </c>
      <c r="P13">
        <f t="shared" si="10"/>
        <v>24.7</v>
      </c>
      <c r="Q13">
        <f t="shared" si="11"/>
        <v>1977.1</v>
      </c>
      <c r="R13">
        <f t="shared" si="11"/>
        <v>-16.2</v>
      </c>
      <c r="T13" s="23" t="s">
        <v>59</v>
      </c>
      <c r="U13">
        <f>M4+(0.7*M6)</f>
        <v>89.08</v>
      </c>
      <c r="V13">
        <f t="shared" ref="V13:Z13" si="15">N4+(0.7*N6)</f>
        <v>-1.1300000000000001</v>
      </c>
      <c r="W13">
        <f t="shared" si="15"/>
        <v>-956.65</v>
      </c>
      <c r="X13">
        <f t="shared" si="15"/>
        <v>61.859999999999992</v>
      </c>
      <c r="Y13">
        <f t="shared" si="15"/>
        <v>1384.3300000000002</v>
      </c>
      <c r="Z13" s="24">
        <f t="shared" si="15"/>
        <v>-11.55</v>
      </c>
    </row>
    <row r="14" spans="1:26" x14ac:dyDescent="0.25">
      <c r="A14" s="4" t="s">
        <v>14</v>
      </c>
      <c r="B14" s="4" t="s">
        <v>47</v>
      </c>
      <c r="C14" s="4" t="s">
        <v>45</v>
      </c>
      <c r="D14" s="4" t="s">
        <v>19</v>
      </c>
      <c r="E14" s="4" t="s">
        <v>16</v>
      </c>
      <c r="F14">
        <v>-136</v>
      </c>
      <c r="G14">
        <v>-0.1</v>
      </c>
      <c r="H14">
        <v>4.4000000000000004</v>
      </c>
      <c r="I14">
        <v>0.4</v>
      </c>
      <c r="J14">
        <v>-2102.3000000000002</v>
      </c>
      <c r="K14">
        <v>-11.6</v>
      </c>
      <c r="M14">
        <f t="shared" si="9"/>
        <v>136</v>
      </c>
      <c r="N14">
        <f t="shared" si="9"/>
        <v>0.1</v>
      </c>
      <c r="O14">
        <f t="shared" si="9"/>
        <v>-4.4000000000000004</v>
      </c>
      <c r="P14">
        <f t="shared" si="10"/>
        <v>0.4</v>
      </c>
      <c r="Q14">
        <f t="shared" si="11"/>
        <v>2102.3000000000002</v>
      </c>
      <c r="R14">
        <f t="shared" si="11"/>
        <v>11.6</v>
      </c>
      <c r="T14" s="23" t="s">
        <v>60</v>
      </c>
      <c r="U14">
        <f>M4+(-0.7*M6)</f>
        <v>-90.679999999999993</v>
      </c>
      <c r="V14">
        <f t="shared" ref="V14:Z14" si="16">N4+(-0.7*N6)</f>
        <v>-4.07</v>
      </c>
      <c r="W14">
        <f t="shared" si="16"/>
        <v>-985.35</v>
      </c>
      <c r="X14">
        <f t="shared" si="16"/>
        <v>11.740000000000002</v>
      </c>
      <c r="Y14">
        <f t="shared" si="16"/>
        <v>-1401.53</v>
      </c>
      <c r="Z14" s="24">
        <f t="shared" si="16"/>
        <v>12.95</v>
      </c>
    </row>
    <row r="15" spans="1:26" x14ac:dyDescent="0.25">
      <c r="A15" s="4" t="s">
        <v>14</v>
      </c>
      <c r="B15" s="4" t="s">
        <v>47</v>
      </c>
      <c r="C15" s="4" t="s">
        <v>45</v>
      </c>
      <c r="D15" s="4" t="s">
        <v>20</v>
      </c>
      <c r="E15" s="4" t="s">
        <v>16</v>
      </c>
      <c r="F15">
        <v>-7.6</v>
      </c>
      <c r="G15">
        <v>-117.5</v>
      </c>
      <c r="H15">
        <v>-10.9</v>
      </c>
      <c r="I15">
        <v>1874</v>
      </c>
      <c r="J15">
        <v>-115.1</v>
      </c>
      <c r="K15">
        <v>-36.1</v>
      </c>
      <c r="M15">
        <f t="shared" si="9"/>
        <v>7.6</v>
      </c>
      <c r="N15">
        <f t="shared" si="9"/>
        <v>117.5</v>
      </c>
      <c r="O15">
        <f t="shared" si="9"/>
        <v>10.9</v>
      </c>
      <c r="P15">
        <f t="shared" si="10"/>
        <v>1874</v>
      </c>
      <c r="Q15">
        <f t="shared" si="11"/>
        <v>115.1</v>
      </c>
      <c r="R15">
        <f t="shared" si="11"/>
        <v>36.1</v>
      </c>
      <c r="T15" s="23" t="s">
        <v>61</v>
      </c>
      <c r="U15">
        <f>M4+(0.7*M7)</f>
        <v>84.18</v>
      </c>
      <c r="V15">
        <f t="shared" ref="V15:Z15" si="17">N4+(0.7*N7)</f>
        <v>-3.58</v>
      </c>
      <c r="W15">
        <f t="shared" si="17"/>
        <v>-961.06</v>
      </c>
      <c r="X15">
        <f t="shared" si="17"/>
        <v>20.07</v>
      </c>
      <c r="Y15">
        <f t="shared" si="17"/>
        <v>1309.9199999999998</v>
      </c>
      <c r="Z15" s="24">
        <f t="shared" si="17"/>
        <v>8.9599999999999991</v>
      </c>
    </row>
    <row r="16" spans="1:26" x14ac:dyDescent="0.25">
      <c r="A16" s="4" t="s">
        <v>14</v>
      </c>
      <c r="B16" s="4" t="s">
        <v>47</v>
      </c>
      <c r="C16" s="4" t="s">
        <v>45</v>
      </c>
      <c r="D16" s="4" t="s">
        <v>21</v>
      </c>
      <c r="E16" s="4" t="s">
        <v>16</v>
      </c>
      <c r="F16">
        <v>8.6999999999999993</v>
      </c>
      <c r="G16">
        <v>-120.7</v>
      </c>
      <c r="H16">
        <v>-12.1</v>
      </c>
      <c r="I16">
        <v>1926.3</v>
      </c>
      <c r="J16">
        <v>130.19999999999999</v>
      </c>
      <c r="K16">
        <v>17.8</v>
      </c>
      <c r="M16">
        <f t="shared" si="9"/>
        <v>-8.6999999999999993</v>
      </c>
      <c r="N16">
        <f t="shared" si="9"/>
        <v>120.7</v>
      </c>
      <c r="O16">
        <f t="shared" si="9"/>
        <v>12.1</v>
      </c>
      <c r="P16">
        <f t="shared" si="10"/>
        <v>1926.3</v>
      </c>
      <c r="Q16">
        <f t="shared" si="11"/>
        <v>-130.19999999999999</v>
      </c>
      <c r="R16">
        <f t="shared" si="11"/>
        <v>-17.8</v>
      </c>
      <c r="T16" s="23" t="s">
        <v>62</v>
      </c>
      <c r="U16">
        <f>M4+(-0.7*M7)</f>
        <v>-85.78</v>
      </c>
      <c r="V16">
        <f t="shared" ref="V16:Z16" si="18">N4+(-0.7*N7)</f>
        <v>-1.62</v>
      </c>
      <c r="W16">
        <f t="shared" si="18"/>
        <v>-980.94</v>
      </c>
      <c r="X16">
        <f t="shared" si="18"/>
        <v>53.529999999999994</v>
      </c>
      <c r="Y16">
        <f t="shared" si="18"/>
        <v>-1327.1199999999997</v>
      </c>
      <c r="Z16" s="24">
        <f t="shared" si="18"/>
        <v>-7.56</v>
      </c>
    </row>
    <row r="17" spans="1:26" x14ac:dyDescent="0.25">
      <c r="A17" s="4" t="s">
        <v>14</v>
      </c>
      <c r="B17" s="4" t="s">
        <v>47</v>
      </c>
      <c r="C17" s="4" t="s">
        <v>45</v>
      </c>
      <c r="D17" s="4" t="s">
        <v>22</v>
      </c>
      <c r="E17" s="4" t="s">
        <v>16</v>
      </c>
      <c r="F17">
        <v>0.1</v>
      </c>
      <c r="G17">
        <v>1.3</v>
      </c>
      <c r="H17">
        <v>1.6</v>
      </c>
      <c r="I17">
        <v>-29</v>
      </c>
      <c r="J17">
        <v>2.8</v>
      </c>
      <c r="K17">
        <v>-0.7</v>
      </c>
      <c r="M17">
        <f t="shared" si="9"/>
        <v>-0.1</v>
      </c>
      <c r="N17">
        <f t="shared" si="9"/>
        <v>-1.3</v>
      </c>
      <c r="O17">
        <f t="shared" si="9"/>
        <v>-1.6</v>
      </c>
      <c r="P17">
        <f t="shared" si="10"/>
        <v>-29</v>
      </c>
      <c r="Q17">
        <f t="shared" si="11"/>
        <v>-2.8</v>
      </c>
      <c r="R17">
        <f t="shared" si="11"/>
        <v>0.7</v>
      </c>
      <c r="T17" s="23" t="s">
        <v>63</v>
      </c>
      <c r="U17">
        <f>M4+(0.7*M8)</f>
        <v>-4.79</v>
      </c>
      <c r="V17">
        <f t="shared" ref="V17:Z17" si="19">N4+(0.7*N8)</f>
        <v>78.25</v>
      </c>
      <c r="W17">
        <f t="shared" si="19"/>
        <v>-902.26</v>
      </c>
      <c r="X17">
        <f t="shared" si="19"/>
        <v>1346.29</v>
      </c>
      <c r="Y17">
        <f t="shared" si="19"/>
        <v>-64.459999999999994</v>
      </c>
      <c r="Z17" s="24">
        <f t="shared" si="19"/>
        <v>32.129999999999995</v>
      </c>
    </row>
    <row r="18" spans="1:26" x14ac:dyDescent="0.25">
      <c r="T18" s="23" t="s">
        <v>64</v>
      </c>
      <c r="U18">
        <f>M4+(-0.7*M8)</f>
        <v>3.1899999999999995</v>
      </c>
      <c r="V18">
        <f t="shared" ref="V18:Z18" si="20">N4+(-0.7*N8)</f>
        <v>-83.449999999999989</v>
      </c>
      <c r="W18">
        <f t="shared" si="20"/>
        <v>-1039.74</v>
      </c>
      <c r="X18">
        <f t="shared" si="20"/>
        <v>-1272.69</v>
      </c>
      <c r="Y18">
        <f t="shared" si="20"/>
        <v>47.259999999999991</v>
      </c>
      <c r="Z18" s="24">
        <f t="shared" si="20"/>
        <v>-30.729999999999997</v>
      </c>
    </row>
    <row r="19" spans="1:26" x14ac:dyDescent="0.25">
      <c r="L19" t="s">
        <v>48</v>
      </c>
      <c r="M19" s="19">
        <f t="shared" ref="M19:R19" si="21">MAX(M4:M17)</f>
        <v>136</v>
      </c>
      <c r="N19" s="19">
        <f t="shared" si="21"/>
        <v>122.3</v>
      </c>
      <c r="O19" s="19">
        <f t="shared" si="21"/>
        <v>111.9</v>
      </c>
      <c r="P19" s="19">
        <f t="shared" si="21"/>
        <v>1986.6</v>
      </c>
      <c r="Q19" s="19">
        <f t="shared" si="21"/>
        <v>2102.3000000000002</v>
      </c>
      <c r="R19" s="19">
        <f t="shared" si="21"/>
        <v>44.9</v>
      </c>
      <c r="T19" s="23" t="s">
        <v>65</v>
      </c>
      <c r="U19">
        <f>M4+(0.7*M9)</f>
        <v>4.66</v>
      </c>
      <c r="V19">
        <f t="shared" ref="V19:Z19" si="22">N4+(0.7*N9)</f>
        <v>83.01</v>
      </c>
      <c r="W19">
        <f t="shared" si="22"/>
        <v>-892.67</v>
      </c>
      <c r="X19">
        <f t="shared" si="22"/>
        <v>1427.4199999999998</v>
      </c>
      <c r="Y19">
        <f t="shared" si="22"/>
        <v>80.16</v>
      </c>
      <c r="Z19" s="24">
        <f t="shared" si="22"/>
        <v>-7.4899999999999993</v>
      </c>
    </row>
    <row r="20" spans="1:26" ht="15.75" thickBot="1" x14ac:dyDescent="0.3">
      <c r="L20" t="s">
        <v>49</v>
      </c>
      <c r="M20" s="19">
        <f t="shared" ref="M20:R20" si="23">MIN(M4:M17)</f>
        <v>-8.6999999999999993</v>
      </c>
      <c r="N20" s="19">
        <f t="shared" si="23"/>
        <v>-4.3</v>
      </c>
      <c r="O20" s="19">
        <f t="shared" si="23"/>
        <v>-1065.5999999999999</v>
      </c>
      <c r="P20" s="19">
        <f t="shared" si="23"/>
        <v>-59.5</v>
      </c>
      <c r="Q20" s="19">
        <f t="shared" si="23"/>
        <v>-130.19999999999999</v>
      </c>
      <c r="R20" s="19">
        <f t="shared" si="23"/>
        <v>-17.8</v>
      </c>
      <c r="T20" s="25" t="s">
        <v>66</v>
      </c>
      <c r="U20" s="26">
        <f>M4+(-0.7*M9)</f>
        <v>-6.26</v>
      </c>
      <c r="V20" s="26">
        <f t="shared" ref="V20:Z20" si="24">N4+(-0.7*N9)</f>
        <v>-88.21</v>
      </c>
      <c r="W20" s="26">
        <f t="shared" si="24"/>
        <v>-1049.33</v>
      </c>
      <c r="X20" s="26">
        <f t="shared" si="24"/>
        <v>-1353.82</v>
      </c>
      <c r="Y20" s="26">
        <f t="shared" si="24"/>
        <v>-97.359999999999985</v>
      </c>
      <c r="Z20" s="27">
        <f t="shared" si="24"/>
        <v>8.8899999999999988</v>
      </c>
    </row>
    <row r="21" spans="1:26" x14ac:dyDescent="0.25">
      <c r="M21" s="29">
        <v>-2.5</v>
      </c>
      <c r="N21">
        <v>-4.3</v>
      </c>
      <c r="O21">
        <v>-1065.5999999999999</v>
      </c>
      <c r="P21">
        <v>-59.5</v>
      </c>
      <c r="Q21">
        <v>-27.8</v>
      </c>
      <c r="R21">
        <v>1.1000000000000001</v>
      </c>
      <c r="T21" s="20" t="s">
        <v>50</v>
      </c>
      <c r="U21" s="21">
        <f>M21+($U$1*M22)</f>
        <v>-2.98</v>
      </c>
      <c r="V21" s="21">
        <f t="shared" ref="V21" si="25">N21+($U$1*N22)</f>
        <v>-4.66</v>
      </c>
      <c r="W21" s="21">
        <f t="shared" ref="W21" si="26">O21+($U$1*O22)</f>
        <v>-1286.04</v>
      </c>
      <c r="X21" s="21">
        <f t="shared" ref="X21" si="27">P21+($U$1*P22)</f>
        <v>-62.14</v>
      </c>
      <c r="Y21" s="21">
        <f t="shared" ref="Y21" si="28">Q21+($U$1*Q22)</f>
        <v>-33.08</v>
      </c>
      <c r="Z21" s="22">
        <f t="shared" ref="Z21" si="29">R21+($U$1*R22)</f>
        <v>1.1000000000000001</v>
      </c>
    </row>
    <row r="22" spans="1:26" x14ac:dyDescent="0.25">
      <c r="M22">
        <v>-0.8</v>
      </c>
      <c r="N22">
        <v>-0.6</v>
      </c>
      <c r="O22">
        <v>-367.4</v>
      </c>
      <c r="P22">
        <v>-4.4000000000000004</v>
      </c>
      <c r="Q22">
        <v>-8.8000000000000007</v>
      </c>
      <c r="R22">
        <v>0</v>
      </c>
      <c r="T22" s="23" t="s">
        <v>51</v>
      </c>
      <c r="U22">
        <f>($W$1*M21)+($U$1*M22)+(0.7*M23)</f>
        <v>86.077500000000001</v>
      </c>
      <c r="V22">
        <f t="shared" ref="V22" si="30">($W$1*N21)+($U$1*N22)+(0.7*N23)</f>
        <v>-4.1119000000000003</v>
      </c>
      <c r="W22">
        <f t="shared" ref="W22" si="31">($W$1*O21)+($U$1*O22)+(0.7*O23)</f>
        <v>-1430.5647999999999</v>
      </c>
      <c r="X22">
        <f t="shared" ref="X22" si="32">($W$1*P21)+($U$1*P22)+(0.7*P23)</f>
        <v>-52.763500000000001</v>
      </c>
      <c r="Y22">
        <f t="shared" ref="Y22" si="33">($W$1*Q21)+($U$1*Q22)+(0.7*Q23)</f>
        <v>1347.1925999999999</v>
      </c>
      <c r="Z22" s="24">
        <f t="shared" ref="Z22" si="34">($W$1*R21)+($U$1*R22)+(0.7*R23)</f>
        <v>-10.093699999999998</v>
      </c>
    </row>
    <row r="23" spans="1:26" x14ac:dyDescent="0.25">
      <c r="M23">
        <v>127.7</v>
      </c>
      <c r="N23">
        <v>1.6</v>
      </c>
      <c r="O23">
        <v>-4</v>
      </c>
      <c r="P23">
        <v>24.7</v>
      </c>
      <c r="Q23">
        <v>1977.1</v>
      </c>
      <c r="R23">
        <v>-16.2</v>
      </c>
      <c r="T23" s="23" t="s">
        <v>52</v>
      </c>
      <c r="U23">
        <f>($W$1*M21)+($U$1*M22)+(-0.7*M23)</f>
        <v>-92.702500000000001</v>
      </c>
      <c r="V23">
        <f t="shared" ref="V23" si="35">($W$1*N21)+($U$1*N22)+(-0.7*N23)</f>
        <v>-6.3519000000000005</v>
      </c>
      <c r="W23">
        <f t="shared" ref="W23" si="36">($W$1*O21)+($U$1*O22)+(-0.7*O23)</f>
        <v>-1424.9648</v>
      </c>
      <c r="X23">
        <f t="shared" ref="X23" si="37">($W$1*P21)+($U$1*P22)+(-0.7*P23)</f>
        <v>-87.343500000000006</v>
      </c>
      <c r="Y23">
        <f t="shared" ref="Y23" si="38">($W$1*Q21)+($U$1*Q22)+(-0.7*Q23)</f>
        <v>-1420.7473999999997</v>
      </c>
      <c r="Z23" s="24">
        <f t="shared" ref="Z23" si="39">($W$1*R21)+($U$1*R22)+(-0.7*R23)</f>
        <v>12.586299999999998</v>
      </c>
    </row>
    <row r="24" spans="1:26" x14ac:dyDescent="0.25">
      <c r="M24">
        <v>136</v>
      </c>
      <c r="N24">
        <v>0.1</v>
      </c>
      <c r="O24">
        <v>-4.4000000000000004</v>
      </c>
      <c r="P24">
        <v>0.4</v>
      </c>
      <c r="Q24">
        <v>2102.3000000000002</v>
      </c>
      <c r="R24">
        <v>11.6</v>
      </c>
      <c r="T24" s="23" t="s">
        <v>53</v>
      </c>
      <c r="U24">
        <f>($W$1*M21)+($U$1*M22)+(0.7*M24)</f>
        <v>91.887499999999989</v>
      </c>
      <c r="V24">
        <f t="shared" ref="V24" si="40">($W$1*N21)+($U$1*N22)+(0.7*N24)</f>
        <v>-5.1619000000000002</v>
      </c>
      <c r="W24">
        <f t="shared" ref="W24" si="41">($W$1*O21)+($U$1*O22)+(0.7*O24)</f>
        <v>-1430.8447999999999</v>
      </c>
      <c r="X24">
        <f t="shared" ref="X24" si="42">($W$1*P21)+($U$1*P22)+(0.7*P24)</f>
        <v>-69.773499999999999</v>
      </c>
      <c r="Y24">
        <f t="shared" ref="Y24" si="43">($W$1*Q21)+($U$1*Q22)+(0.7*Q24)</f>
        <v>1434.8326000000002</v>
      </c>
      <c r="Z24" s="24">
        <f t="shared" ref="Z24" si="44">($W$1*R21)+($U$1*R22)+(0.7*R24)</f>
        <v>9.366299999999999</v>
      </c>
    </row>
    <row r="25" spans="1:26" x14ac:dyDescent="0.25">
      <c r="M25">
        <v>7.6</v>
      </c>
      <c r="N25">
        <v>117.5</v>
      </c>
      <c r="O25">
        <v>10.9</v>
      </c>
      <c r="P25">
        <v>1874</v>
      </c>
      <c r="Q25">
        <v>115.1</v>
      </c>
      <c r="R25">
        <v>36.1</v>
      </c>
      <c r="T25" s="23" t="s">
        <v>54</v>
      </c>
      <c r="U25">
        <f>($W$1*M21)+($U$1*M22)+(-0.7*M24)</f>
        <v>-98.512499999999989</v>
      </c>
      <c r="V25">
        <f t="shared" ref="V25" si="45">($W$1*N21)+($U$1*N22)+(-0.7*N24)</f>
        <v>-5.3019000000000007</v>
      </c>
      <c r="W25">
        <f t="shared" ref="W25" si="46">($W$1*O21)+($U$1*O22)+(-0.7*O24)</f>
        <v>-1424.6848</v>
      </c>
      <c r="X25">
        <f t="shared" ref="X25" si="47">($W$1*P21)+($U$1*P22)+(-0.7*P24)</f>
        <v>-70.333500000000001</v>
      </c>
      <c r="Y25">
        <f t="shared" ref="Y25" si="48">($W$1*Q21)+($U$1*Q22)+(-0.7*Q24)</f>
        <v>-1508.3874000000001</v>
      </c>
      <c r="Z25" s="24">
        <f t="shared" ref="Z25" si="49">($W$1*R21)+($U$1*R22)+(-0.7*R24)</f>
        <v>-6.8736999999999995</v>
      </c>
    </row>
    <row r="26" spans="1:26" x14ac:dyDescent="0.25">
      <c r="M26">
        <v>-8.6999999999999993</v>
      </c>
      <c r="N26">
        <v>120.7</v>
      </c>
      <c r="O26">
        <v>12.1</v>
      </c>
      <c r="P26">
        <v>1926.3</v>
      </c>
      <c r="Q26">
        <v>-130.19999999999999</v>
      </c>
      <c r="R26">
        <v>-17.8</v>
      </c>
      <c r="T26" s="23" t="s">
        <v>55</v>
      </c>
      <c r="U26">
        <f>($W$1*M21)+($U$1*M22)+(0.7*M25)</f>
        <v>2.0074999999999994</v>
      </c>
      <c r="V26">
        <f t="shared" ref="V26" si="50">($W$1*N21)+($U$1*N22)+(0.7*N25)</f>
        <v>77.018100000000004</v>
      </c>
      <c r="W26">
        <f t="shared" ref="W26" si="51">($W$1*O21)+($U$1*O22)+(0.7*O25)</f>
        <v>-1420.1347999999998</v>
      </c>
      <c r="X26">
        <f t="shared" ref="X26" si="52">($W$1*P21)+($U$1*P22)+(0.7*P25)</f>
        <v>1241.7465</v>
      </c>
      <c r="Y26">
        <f t="shared" ref="Y26" si="53">($W$1*Q21)+($U$1*Q22)+(0.7*Q25)</f>
        <v>43.792599999999993</v>
      </c>
      <c r="Z26" s="24">
        <f t="shared" ref="Z26" si="54">($W$1*R21)+($U$1*R22)+(0.7*R25)</f>
        <v>26.516300000000001</v>
      </c>
    </row>
    <row r="27" spans="1:26" x14ac:dyDescent="0.25">
      <c r="M27">
        <v>-0.1</v>
      </c>
      <c r="N27">
        <v>-1.3</v>
      </c>
      <c r="O27">
        <v>-1.6</v>
      </c>
      <c r="P27">
        <v>-29</v>
      </c>
      <c r="Q27">
        <v>-2.8</v>
      </c>
      <c r="R27">
        <v>0.7</v>
      </c>
      <c r="T27" s="23" t="s">
        <v>56</v>
      </c>
      <c r="U27">
        <f>($W$1*M21)+($U$1*M22)+(-0.7*M25)</f>
        <v>-8.6325000000000003</v>
      </c>
      <c r="V27">
        <f t="shared" ref="V27" si="55">($W$1*N21)+($U$1*N22)+(-0.7*N25)</f>
        <v>-87.481899999999996</v>
      </c>
      <c r="W27">
        <f t="shared" ref="W27" si="56">($W$1*O21)+($U$1*O22)+(-0.7*O25)</f>
        <v>-1435.3948</v>
      </c>
      <c r="X27">
        <f t="shared" ref="X27" si="57">($W$1*P21)+($U$1*P22)+(-0.7*P25)</f>
        <v>-1381.8534999999999</v>
      </c>
      <c r="Y27">
        <f t="shared" ref="Y27" si="58">($W$1*Q21)+($U$1*Q22)+(-0.7*Q25)</f>
        <v>-117.34739999999999</v>
      </c>
      <c r="Z27" s="24">
        <f t="shared" ref="Z27" si="59">($W$1*R21)+($U$1*R22)+(-0.7*R25)</f>
        <v>-24.023699999999998</v>
      </c>
    </row>
    <row r="28" spans="1:26" x14ac:dyDescent="0.25">
      <c r="T28" s="23" t="s">
        <v>57</v>
      </c>
      <c r="U28">
        <f>($W$1*M21)+($U$1*M22)+(0.7*M26)</f>
        <v>-9.4024999999999999</v>
      </c>
      <c r="V28">
        <f t="shared" ref="V28" si="60">($W$1*N21)+($U$1*N22)+(0.7*N26)</f>
        <v>79.258099999999999</v>
      </c>
      <c r="W28">
        <f t="shared" ref="W28" si="61">($W$1*O21)+($U$1*O22)+(0.7*O26)</f>
        <v>-1419.2947999999999</v>
      </c>
      <c r="X28">
        <f t="shared" ref="X28" si="62">($W$1*P21)+($U$1*P22)+(0.7*P26)</f>
        <v>1278.3564999999999</v>
      </c>
      <c r="Y28">
        <f t="shared" ref="Y28" si="63">($W$1*Q21)+($U$1*Q22)+(0.7*Q26)</f>
        <v>-127.91739999999999</v>
      </c>
      <c r="Z28" s="24">
        <f t="shared" ref="Z28" si="64">($W$1*R21)+($U$1*R22)+(0.7*R26)</f>
        <v>-11.213699999999999</v>
      </c>
    </row>
    <row r="29" spans="1:26" x14ac:dyDescent="0.25">
      <c r="T29" s="23" t="s">
        <v>58</v>
      </c>
      <c r="U29">
        <f>($W$1*M21)+($U$1*M22)+(-0.7*M26)</f>
        <v>2.777499999999999</v>
      </c>
      <c r="V29">
        <f t="shared" ref="V29" si="65">($W$1*N21)+($U$1*N22)+(-0.7*N26)</f>
        <v>-89.721899999999991</v>
      </c>
      <c r="W29">
        <f t="shared" ref="W29" si="66">($W$1*O21)+($U$1*O22)+(-0.7*O26)</f>
        <v>-1436.2348</v>
      </c>
      <c r="X29">
        <f t="shared" ref="X29" si="67">($W$1*P21)+($U$1*P22)+(-0.7*P26)</f>
        <v>-1418.4634999999998</v>
      </c>
      <c r="Y29">
        <f t="shared" ref="Y29" si="68">($W$1*Q21)+($U$1*Q22)+(-0.7*Q26)</f>
        <v>54.362599999999986</v>
      </c>
      <c r="Z29" s="24">
        <f t="shared" ref="Z29" si="69">($W$1*R21)+($U$1*R22)+(-0.7*R26)</f>
        <v>13.706299999999999</v>
      </c>
    </row>
    <row r="30" spans="1:26" x14ac:dyDescent="0.25">
      <c r="T30" s="23" t="s">
        <v>59</v>
      </c>
      <c r="U30">
        <f>M21+(0.7*M23)</f>
        <v>86.89</v>
      </c>
      <c r="V30">
        <f t="shared" ref="V30" si="70">N21+(0.7*N23)</f>
        <v>-3.1799999999999997</v>
      </c>
      <c r="W30">
        <f t="shared" ref="W30" si="71">O21+(0.7*O23)</f>
        <v>-1068.3999999999999</v>
      </c>
      <c r="X30">
        <f t="shared" ref="X30" si="72">P21+(0.7*P23)</f>
        <v>-42.21</v>
      </c>
      <c r="Y30">
        <f t="shared" ref="Y30" si="73">Q21+(0.7*Q23)</f>
        <v>1356.1699999999998</v>
      </c>
      <c r="Z30" s="24">
        <f t="shared" ref="Z30" si="74">R21+(0.7*R23)</f>
        <v>-10.239999999999998</v>
      </c>
    </row>
    <row r="31" spans="1:26" x14ac:dyDescent="0.25">
      <c r="T31" s="23" t="s">
        <v>60</v>
      </c>
      <c r="U31">
        <f>M21+(-0.7*M23)</f>
        <v>-91.89</v>
      </c>
      <c r="V31">
        <f t="shared" ref="V31" si="75">N21+(-0.7*N23)</f>
        <v>-5.42</v>
      </c>
      <c r="W31">
        <f t="shared" ref="W31" si="76">O21+(-0.7*O23)</f>
        <v>-1062.8</v>
      </c>
      <c r="X31">
        <f t="shared" ref="X31" si="77">P21+(-0.7*P23)</f>
        <v>-76.789999999999992</v>
      </c>
      <c r="Y31">
        <f t="shared" ref="Y31" si="78">Q21+(-0.7*Q23)</f>
        <v>-1411.7699999999998</v>
      </c>
      <c r="Z31" s="24">
        <f t="shared" ref="Z31" si="79">R21+(-0.7*R23)</f>
        <v>12.439999999999998</v>
      </c>
    </row>
    <row r="32" spans="1:26" x14ac:dyDescent="0.25">
      <c r="T32" s="23" t="s">
        <v>61</v>
      </c>
      <c r="U32">
        <f>M21+(0.7*M24)</f>
        <v>92.699999999999989</v>
      </c>
      <c r="V32">
        <f t="shared" ref="V32" si="80">N21+(0.7*N24)</f>
        <v>-4.2299999999999995</v>
      </c>
      <c r="W32">
        <f t="shared" ref="W32" si="81">O21+(0.7*O24)</f>
        <v>-1068.6799999999998</v>
      </c>
      <c r="X32">
        <f t="shared" ref="X32" si="82">P21+(0.7*P24)</f>
        <v>-59.22</v>
      </c>
      <c r="Y32">
        <f t="shared" ref="Y32" si="83">Q21+(0.7*Q24)</f>
        <v>1443.8100000000002</v>
      </c>
      <c r="Z32" s="24">
        <f t="shared" ref="Z32" si="84">R21+(0.7*R24)</f>
        <v>9.2199999999999989</v>
      </c>
    </row>
    <row r="33" spans="20:26" x14ac:dyDescent="0.25">
      <c r="T33" s="23" t="s">
        <v>62</v>
      </c>
      <c r="U33">
        <f>M21+(-0.7*M24)</f>
        <v>-97.699999999999989</v>
      </c>
      <c r="V33">
        <f t="shared" ref="V33" si="85">N21+(-0.7*N24)</f>
        <v>-4.37</v>
      </c>
      <c r="W33">
        <f t="shared" ref="W33" si="86">O21+(-0.7*O24)</f>
        <v>-1062.52</v>
      </c>
      <c r="X33">
        <f t="shared" ref="X33" si="87">P21+(-0.7*P24)</f>
        <v>-59.78</v>
      </c>
      <c r="Y33">
        <f t="shared" ref="Y33" si="88">Q21+(-0.7*Q24)</f>
        <v>-1499.41</v>
      </c>
      <c r="Z33" s="24">
        <f t="shared" ref="Z33" si="89">R21+(-0.7*R24)</f>
        <v>-7.02</v>
      </c>
    </row>
    <row r="34" spans="20:26" x14ac:dyDescent="0.25">
      <c r="T34" s="23" t="s">
        <v>63</v>
      </c>
      <c r="U34">
        <f>M21+(0.7*M25)</f>
        <v>2.8199999999999994</v>
      </c>
      <c r="V34">
        <f t="shared" ref="V34" si="90">N21+(0.7*N25)</f>
        <v>77.95</v>
      </c>
      <c r="W34">
        <f t="shared" ref="W34" si="91">O21+(0.7*O25)</f>
        <v>-1057.9699999999998</v>
      </c>
      <c r="X34">
        <f t="shared" ref="X34" si="92">P21+(0.7*P25)</f>
        <v>1252.3</v>
      </c>
      <c r="Y34">
        <f t="shared" ref="Y34" si="93">Q21+(0.7*Q25)</f>
        <v>52.769999999999996</v>
      </c>
      <c r="Z34" s="24">
        <f t="shared" ref="Z34" si="94">R21+(0.7*R25)</f>
        <v>26.37</v>
      </c>
    </row>
    <row r="35" spans="20:26" x14ac:dyDescent="0.25">
      <c r="T35" s="23" t="s">
        <v>64</v>
      </c>
      <c r="U35">
        <f>M21+(-0.7*M25)</f>
        <v>-7.8199999999999994</v>
      </c>
      <c r="V35">
        <f t="shared" ref="V35" si="95">N21+(-0.7*N25)</f>
        <v>-86.55</v>
      </c>
      <c r="W35">
        <f t="shared" ref="W35" si="96">O21+(-0.7*O25)</f>
        <v>-1073.23</v>
      </c>
      <c r="X35">
        <f t="shared" ref="X35" si="97">P21+(-0.7*P25)</f>
        <v>-1371.3</v>
      </c>
      <c r="Y35">
        <f t="shared" ref="Y35" si="98">Q21+(-0.7*Q25)</f>
        <v>-108.36999999999999</v>
      </c>
      <c r="Z35" s="24">
        <f t="shared" ref="Z35" si="99">R21+(-0.7*R25)</f>
        <v>-24.169999999999998</v>
      </c>
    </row>
    <row r="36" spans="20:26" x14ac:dyDescent="0.25">
      <c r="T36" s="23" t="s">
        <v>65</v>
      </c>
      <c r="U36">
        <f>M21+(0.7*M26)</f>
        <v>-8.59</v>
      </c>
      <c r="V36">
        <f t="shared" ref="V36" si="100">N21+(0.7*N26)</f>
        <v>80.19</v>
      </c>
      <c r="W36">
        <f t="shared" ref="W36" si="101">O21+(0.7*O26)</f>
        <v>-1057.1299999999999</v>
      </c>
      <c r="X36">
        <f t="shared" ref="X36" si="102">P21+(0.7*P26)</f>
        <v>1288.9099999999999</v>
      </c>
      <c r="Y36">
        <f t="shared" ref="Y36" si="103">Q21+(0.7*Q26)</f>
        <v>-118.93999999999998</v>
      </c>
      <c r="Z36" s="24">
        <f t="shared" ref="Z36" si="104">R21+(0.7*R26)</f>
        <v>-11.36</v>
      </c>
    </row>
    <row r="37" spans="20:26" ht="15.75" thickBot="1" x14ac:dyDescent="0.3">
      <c r="T37" s="25" t="s">
        <v>66</v>
      </c>
      <c r="U37" s="26">
        <f>M21+(-0.7*M26)</f>
        <v>3.589999999999999</v>
      </c>
      <c r="V37" s="26">
        <f t="shared" ref="V37" si="105">N21+(-0.7*N26)</f>
        <v>-88.789999999999992</v>
      </c>
      <c r="W37" s="26">
        <f t="shared" ref="W37" si="106">O21+(-0.7*O26)</f>
        <v>-1074.07</v>
      </c>
      <c r="X37" s="26">
        <f t="shared" ref="X37" si="107">P21+(-0.7*P26)</f>
        <v>-1407.9099999999999</v>
      </c>
      <c r="Y37" s="26">
        <f t="shared" ref="Y37" si="108">Q21+(-0.7*Q26)</f>
        <v>63.339999999999989</v>
      </c>
      <c r="Z37" s="27">
        <f t="shared" ref="Z37" si="109">R21+(-0.7*R26)</f>
        <v>13.559999999999999</v>
      </c>
    </row>
    <row r="39" spans="20:26" x14ac:dyDescent="0.25">
      <c r="T39" t="s">
        <v>69</v>
      </c>
      <c r="U39" s="28">
        <f>MAX(U4:U37)</f>
        <v>92.699999999999989</v>
      </c>
      <c r="V39" s="28">
        <f t="shared" ref="V39:Z39" si="110">MAX(V4:V37)</f>
        <v>83.01</v>
      </c>
      <c r="W39" s="28">
        <f t="shared" si="110"/>
        <v>-892.67</v>
      </c>
      <c r="X39" s="28">
        <f t="shared" si="110"/>
        <v>1427.4199999999998</v>
      </c>
      <c r="Y39" s="28">
        <f t="shared" si="110"/>
        <v>1443.8100000000002</v>
      </c>
      <c r="Z39" s="28">
        <f t="shared" si="110"/>
        <v>32.283099999999997</v>
      </c>
    </row>
    <row r="40" spans="20:26" x14ac:dyDescent="0.25">
      <c r="T40" t="s">
        <v>70</v>
      </c>
      <c r="U40" s="28">
        <f>MIN(U4:U37)</f>
        <v>-98.512499999999989</v>
      </c>
      <c r="V40" s="28">
        <f t="shared" ref="V40:Z40" si="111">MIN(V4:V37)</f>
        <v>-89.721899999999991</v>
      </c>
      <c r="W40" s="28">
        <f t="shared" si="111"/>
        <v>-1436.2348</v>
      </c>
      <c r="X40" s="28">
        <f t="shared" si="111"/>
        <v>-1418.4634999999998</v>
      </c>
      <c r="Y40" s="28">
        <f t="shared" si="111"/>
        <v>-1508.3874000000001</v>
      </c>
      <c r="Z40" s="28">
        <f t="shared" si="111"/>
        <v>-30.729999999999997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ED55E-313C-4085-8703-BE39055403C9}">
  <dimension ref="A1:Z40"/>
  <sheetViews>
    <sheetView topLeftCell="J1" zoomScale="130" zoomScaleNormal="130" workbookViewId="0">
      <selection activeCell="U4" sqref="U4"/>
    </sheetView>
  </sheetViews>
  <sheetFormatPr defaultColWidth="11.42578125" defaultRowHeight="15" x14ac:dyDescent="0.25"/>
  <cols>
    <col min="1" max="2" width="9.140625" style="4" customWidth="1"/>
    <col min="3" max="3" width="13.28515625" style="4" bestFit="1" customWidth="1"/>
    <col min="4" max="4" width="11.85546875" style="4" bestFit="1" customWidth="1"/>
    <col min="5" max="5" width="9.85546875" style="4" bestFit="1" customWidth="1"/>
    <col min="6" max="8" width="9.140625" customWidth="1"/>
    <col min="9" max="9" width="10" bestFit="1" customWidth="1"/>
    <col min="10" max="10" width="10.7109375" bestFit="1" customWidth="1"/>
    <col min="11" max="11" width="9.140625" customWidth="1"/>
    <col min="20" max="20" width="22" bestFit="1" customWidth="1"/>
  </cols>
  <sheetData>
    <row r="1" spans="1:26" x14ac:dyDescent="0.25">
      <c r="A1" s="2" t="s">
        <v>0</v>
      </c>
      <c r="B1" s="5"/>
      <c r="C1" s="5"/>
      <c r="D1" s="5"/>
      <c r="E1" s="5"/>
      <c r="F1" s="1"/>
      <c r="G1" s="1"/>
      <c r="H1" s="1"/>
      <c r="I1" s="1"/>
      <c r="J1" s="1"/>
      <c r="K1" s="1"/>
      <c r="T1" t="s">
        <v>67</v>
      </c>
      <c r="U1">
        <v>0.6</v>
      </c>
      <c r="V1" t="s">
        <v>68</v>
      </c>
      <c r="W1">
        <v>1.133</v>
      </c>
    </row>
    <row r="2" spans="1:26" x14ac:dyDescent="0.25">
      <c r="A2" s="9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5" t="s">
        <v>11</v>
      </c>
      <c r="M2" s="13" t="s">
        <v>6</v>
      </c>
      <c r="N2" s="13" t="s">
        <v>7</v>
      </c>
      <c r="O2" s="13" t="s">
        <v>8</v>
      </c>
      <c r="P2" s="13" t="s">
        <v>9</v>
      </c>
      <c r="Q2" s="13" t="s">
        <v>10</v>
      </c>
      <c r="R2" s="15" t="s">
        <v>11</v>
      </c>
    </row>
    <row r="3" spans="1:26" ht="15.75" thickBot="1" x14ac:dyDescent="0.3">
      <c r="A3" s="10" t="s">
        <v>12</v>
      </c>
      <c r="B3" s="12" t="s">
        <v>12</v>
      </c>
      <c r="C3" s="12" t="s">
        <v>12</v>
      </c>
      <c r="D3" s="12" t="s">
        <v>12</v>
      </c>
      <c r="E3" s="12" t="s">
        <v>12</v>
      </c>
      <c r="F3" s="14" t="s">
        <v>13</v>
      </c>
      <c r="G3" s="14" t="s">
        <v>13</v>
      </c>
      <c r="H3" s="14" t="s">
        <v>13</v>
      </c>
      <c r="I3" s="14" t="s">
        <v>71</v>
      </c>
      <c r="J3" s="14" t="s">
        <v>71</v>
      </c>
      <c r="K3" s="16" t="s">
        <v>71</v>
      </c>
      <c r="M3" s="14" t="s">
        <v>13</v>
      </c>
      <c r="N3" s="14" t="s">
        <v>13</v>
      </c>
      <c r="O3" s="14" t="s">
        <v>13</v>
      </c>
      <c r="P3" s="14" t="s">
        <v>71</v>
      </c>
      <c r="Q3" s="14" t="s">
        <v>71</v>
      </c>
      <c r="R3" s="16" t="s">
        <v>71</v>
      </c>
      <c r="U3" s="13" t="s">
        <v>6</v>
      </c>
      <c r="V3" s="13" t="s">
        <v>7</v>
      </c>
      <c r="W3" s="13" t="s">
        <v>8</v>
      </c>
      <c r="X3" s="13" t="s">
        <v>9</v>
      </c>
      <c r="Y3" s="13" t="s">
        <v>10</v>
      </c>
      <c r="Z3" s="15" t="s">
        <v>11</v>
      </c>
    </row>
    <row r="4" spans="1:26" x14ac:dyDescent="0.25">
      <c r="A4" s="4" t="s">
        <v>14</v>
      </c>
      <c r="B4" s="4" t="s">
        <v>46</v>
      </c>
      <c r="C4" s="4" t="s">
        <v>44</v>
      </c>
      <c r="D4" s="4" t="s">
        <v>15</v>
      </c>
      <c r="E4" s="4" t="s">
        <v>16</v>
      </c>
      <c r="F4">
        <v>0.8</v>
      </c>
      <c r="G4">
        <v>2.6</v>
      </c>
      <c r="H4">
        <v>971</v>
      </c>
      <c r="I4">
        <v>36.799999999999997</v>
      </c>
      <c r="J4">
        <v>8.6</v>
      </c>
      <c r="K4">
        <v>-0.7</v>
      </c>
      <c r="M4">
        <f>-1*F4</f>
        <v>-0.8</v>
      </c>
      <c r="N4">
        <f t="shared" ref="N4:R17" si="0">-1*G4</f>
        <v>-2.6</v>
      </c>
      <c r="O4">
        <f t="shared" si="0"/>
        <v>-971</v>
      </c>
      <c r="P4">
        <f>I4</f>
        <v>36.799999999999997</v>
      </c>
      <c r="Q4">
        <f t="shared" si="0"/>
        <v>-8.6</v>
      </c>
      <c r="R4">
        <f t="shared" si="0"/>
        <v>0.7</v>
      </c>
      <c r="T4" s="20" t="s">
        <v>50</v>
      </c>
      <c r="U4" s="21">
        <f>M4+($U$1*M5)</f>
        <v>-1.1000000000000001</v>
      </c>
      <c r="V4" s="21">
        <f t="shared" ref="V4:Z4" si="1">N4+($U$1*N5)</f>
        <v>-3.56</v>
      </c>
      <c r="W4" s="21">
        <f t="shared" si="1"/>
        <v>-1133.8399999999999</v>
      </c>
      <c r="X4" s="21">
        <f t="shared" si="1"/>
        <v>29.419999999999998</v>
      </c>
      <c r="Y4" s="21">
        <f t="shared" si="1"/>
        <v>-11.6</v>
      </c>
      <c r="Z4" s="22">
        <f t="shared" si="1"/>
        <v>0.76</v>
      </c>
    </row>
    <row r="5" spans="1:26" x14ac:dyDescent="0.25">
      <c r="A5" s="4" t="s">
        <v>14</v>
      </c>
      <c r="B5" s="4" t="s">
        <v>46</v>
      </c>
      <c r="C5" s="4" t="s">
        <v>44</v>
      </c>
      <c r="D5" s="4" t="s">
        <v>17</v>
      </c>
      <c r="E5" s="4" t="s">
        <v>16</v>
      </c>
      <c r="F5">
        <v>0.5</v>
      </c>
      <c r="G5">
        <v>1.6</v>
      </c>
      <c r="H5">
        <v>271.39999999999998</v>
      </c>
      <c r="I5">
        <v>-12.3</v>
      </c>
      <c r="J5">
        <v>5</v>
      </c>
      <c r="K5">
        <v>-0.1</v>
      </c>
      <c r="M5">
        <f t="shared" ref="M5:O17" si="2">-1*F5</f>
        <v>-0.5</v>
      </c>
      <c r="N5">
        <f t="shared" si="0"/>
        <v>-1.6</v>
      </c>
      <c r="O5">
        <f t="shared" si="0"/>
        <v>-271.39999999999998</v>
      </c>
      <c r="P5">
        <f t="shared" ref="P5:P17" si="3">I5</f>
        <v>-12.3</v>
      </c>
      <c r="Q5">
        <f t="shared" si="0"/>
        <v>-5</v>
      </c>
      <c r="R5">
        <f t="shared" si="0"/>
        <v>0.1</v>
      </c>
      <c r="T5" s="23" t="s">
        <v>51</v>
      </c>
      <c r="U5">
        <f>($W$1*M4)+($U$1*M5)+(0.7*M6)</f>
        <v>88.673599999999993</v>
      </c>
      <c r="V5">
        <f t="shared" ref="V5:Z5" si="4">($W$1*N4)+($U$1*N5)+(0.7*N6)</f>
        <v>-2.4358000000000004</v>
      </c>
      <c r="W5">
        <f t="shared" si="4"/>
        <v>-1248.633</v>
      </c>
      <c r="X5">
        <f t="shared" si="4"/>
        <v>59.374399999999987</v>
      </c>
      <c r="Y5">
        <f t="shared" si="4"/>
        <v>1380.1862000000001</v>
      </c>
      <c r="Z5" s="24">
        <f t="shared" si="4"/>
        <v>-11.3969</v>
      </c>
    </row>
    <row r="6" spans="1:26" x14ac:dyDescent="0.25">
      <c r="A6" s="4" t="s">
        <v>14</v>
      </c>
      <c r="B6" s="4" t="s">
        <v>46</v>
      </c>
      <c r="C6" s="4" t="s">
        <v>44</v>
      </c>
      <c r="D6" s="4" t="s">
        <v>18</v>
      </c>
      <c r="E6" s="4" t="s">
        <v>16</v>
      </c>
      <c r="F6">
        <v>-128.4</v>
      </c>
      <c r="G6">
        <v>-2.1</v>
      </c>
      <c r="H6">
        <v>-20.5</v>
      </c>
      <c r="I6">
        <v>35.799999999999997</v>
      </c>
      <c r="J6">
        <v>-1989.9</v>
      </c>
      <c r="K6">
        <v>17.5</v>
      </c>
      <c r="M6">
        <f t="shared" si="2"/>
        <v>128.4</v>
      </c>
      <c r="N6">
        <f t="shared" si="0"/>
        <v>2.1</v>
      </c>
      <c r="O6">
        <f t="shared" si="0"/>
        <v>20.5</v>
      </c>
      <c r="P6">
        <f t="shared" si="3"/>
        <v>35.799999999999997</v>
      </c>
      <c r="Q6">
        <f t="shared" si="0"/>
        <v>1989.9</v>
      </c>
      <c r="R6">
        <f t="shared" si="0"/>
        <v>-17.5</v>
      </c>
      <c r="T6" s="23" t="s">
        <v>52</v>
      </c>
      <c r="U6">
        <f>($W$1*M4)+($U$1*M5)+(-0.7*M6)</f>
        <v>-91.086399999999998</v>
      </c>
      <c r="V6">
        <f t="shared" ref="V6:Z6" si="5">($W$1*N4)+($U$1*N5)+(-0.7*N6)</f>
        <v>-5.3757999999999999</v>
      </c>
      <c r="W6">
        <f t="shared" si="5"/>
        <v>-1277.3329999999999</v>
      </c>
      <c r="X6">
        <f t="shared" si="5"/>
        <v>9.2543999999999969</v>
      </c>
      <c r="Y6">
        <f t="shared" si="5"/>
        <v>-1405.6738</v>
      </c>
      <c r="Z6" s="24">
        <f t="shared" si="5"/>
        <v>13.1031</v>
      </c>
    </row>
    <row r="7" spans="1:26" x14ac:dyDescent="0.25">
      <c r="A7" s="4" t="s">
        <v>14</v>
      </c>
      <c r="B7" s="4" t="s">
        <v>46</v>
      </c>
      <c r="C7" s="4" t="s">
        <v>44</v>
      </c>
      <c r="D7" s="4" t="s">
        <v>19</v>
      </c>
      <c r="E7" s="4" t="s">
        <v>16</v>
      </c>
      <c r="F7">
        <v>-121.4</v>
      </c>
      <c r="G7">
        <v>1.4</v>
      </c>
      <c r="H7">
        <v>-14.2</v>
      </c>
      <c r="I7">
        <v>-23.9</v>
      </c>
      <c r="J7">
        <v>-1883.6</v>
      </c>
      <c r="K7">
        <v>-11.8</v>
      </c>
      <c r="M7">
        <f t="shared" si="2"/>
        <v>121.4</v>
      </c>
      <c r="N7">
        <f t="shared" si="0"/>
        <v>-1.4</v>
      </c>
      <c r="O7">
        <f t="shared" si="0"/>
        <v>14.2</v>
      </c>
      <c r="P7">
        <f t="shared" si="3"/>
        <v>-23.9</v>
      </c>
      <c r="Q7">
        <f t="shared" si="0"/>
        <v>1883.6</v>
      </c>
      <c r="R7">
        <f t="shared" si="0"/>
        <v>11.8</v>
      </c>
      <c r="T7" s="23" t="s">
        <v>53</v>
      </c>
      <c r="Z7" s="24"/>
    </row>
    <row r="8" spans="1:26" x14ac:dyDescent="0.25">
      <c r="A8" s="4" t="s">
        <v>14</v>
      </c>
      <c r="B8" s="4" t="s">
        <v>46</v>
      </c>
      <c r="C8" s="4" t="s">
        <v>44</v>
      </c>
      <c r="D8" s="4" t="s">
        <v>20</v>
      </c>
      <c r="E8" s="4" t="s">
        <v>16</v>
      </c>
      <c r="F8">
        <v>5.7</v>
      </c>
      <c r="G8">
        <v>-115.5</v>
      </c>
      <c r="H8">
        <v>-98.2</v>
      </c>
      <c r="I8">
        <v>1870.7</v>
      </c>
      <c r="J8">
        <v>79.8</v>
      </c>
      <c r="K8">
        <v>-44.9</v>
      </c>
      <c r="M8">
        <f t="shared" si="2"/>
        <v>-5.7</v>
      </c>
      <c r="N8">
        <f t="shared" si="0"/>
        <v>115.5</v>
      </c>
      <c r="O8">
        <f t="shared" si="0"/>
        <v>98.2</v>
      </c>
      <c r="P8">
        <f t="shared" si="3"/>
        <v>1870.7</v>
      </c>
      <c r="Q8">
        <f t="shared" si="0"/>
        <v>-79.8</v>
      </c>
      <c r="R8">
        <f t="shared" si="0"/>
        <v>44.9</v>
      </c>
      <c r="T8" s="23" t="s">
        <v>54</v>
      </c>
      <c r="Z8" s="24"/>
    </row>
    <row r="9" spans="1:26" x14ac:dyDescent="0.25">
      <c r="A9" s="4" t="s">
        <v>14</v>
      </c>
      <c r="B9" s="4" t="s">
        <v>46</v>
      </c>
      <c r="C9" s="4" t="s">
        <v>44</v>
      </c>
      <c r="D9" s="4" t="s">
        <v>21</v>
      </c>
      <c r="E9" s="4" t="s">
        <v>16</v>
      </c>
      <c r="F9">
        <v>-7.8</v>
      </c>
      <c r="G9">
        <v>-122.3</v>
      </c>
      <c r="H9">
        <v>-111.9</v>
      </c>
      <c r="I9">
        <v>1986.6</v>
      </c>
      <c r="J9">
        <v>-126.8</v>
      </c>
      <c r="K9">
        <v>11.7</v>
      </c>
      <c r="M9">
        <f t="shared" si="2"/>
        <v>7.8</v>
      </c>
      <c r="N9">
        <f t="shared" si="0"/>
        <v>122.3</v>
      </c>
      <c r="O9">
        <f t="shared" si="0"/>
        <v>111.9</v>
      </c>
      <c r="P9">
        <f t="shared" si="3"/>
        <v>1986.6</v>
      </c>
      <c r="Q9">
        <f t="shared" si="0"/>
        <v>126.8</v>
      </c>
      <c r="R9">
        <f t="shared" si="0"/>
        <v>-11.7</v>
      </c>
      <c r="T9" s="23" t="s">
        <v>55</v>
      </c>
      <c r="U9">
        <f>($W$1*M4)+($U$1*M5)+(0.7*M8)</f>
        <v>-5.1963999999999997</v>
      </c>
      <c r="V9">
        <f t="shared" ref="V9:Z9" si="6">($W$1*N4)+($U$1*N5)+(0.7*N8)</f>
        <v>76.944199999999995</v>
      </c>
      <c r="W9">
        <f t="shared" si="6"/>
        <v>-1194.2429999999999</v>
      </c>
      <c r="X9">
        <f t="shared" si="6"/>
        <v>1343.8044</v>
      </c>
      <c r="Y9">
        <f t="shared" si="6"/>
        <v>-68.603799999999993</v>
      </c>
      <c r="Z9" s="24">
        <f t="shared" si="6"/>
        <v>32.283099999999997</v>
      </c>
    </row>
    <row r="10" spans="1:26" x14ac:dyDescent="0.25">
      <c r="A10" s="4" t="s">
        <v>14</v>
      </c>
      <c r="B10" s="4" t="s">
        <v>46</v>
      </c>
      <c r="C10" s="4" t="s">
        <v>44</v>
      </c>
      <c r="D10" s="4" t="s">
        <v>22</v>
      </c>
      <c r="E10" s="4" t="s">
        <v>16</v>
      </c>
      <c r="F10">
        <v>0.4</v>
      </c>
      <c r="G10">
        <v>-2.4</v>
      </c>
      <c r="H10">
        <v>17.600000000000001</v>
      </c>
      <c r="I10">
        <v>55.1</v>
      </c>
      <c r="J10">
        <v>3.4</v>
      </c>
      <c r="K10">
        <v>0</v>
      </c>
      <c r="M10">
        <f t="shared" si="2"/>
        <v>-0.4</v>
      </c>
      <c r="N10">
        <f t="shared" si="2"/>
        <v>2.4</v>
      </c>
      <c r="O10">
        <f t="shared" si="2"/>
        <v>-17.600000000000001</v>
      </c>
      <c r="P10">
        <f t="shared" si="3"/>
        <v>55.1</v>
      </c>
      <c r="Q10">
        <f t="shared" si="0"/>
        <v>-3.4</v>
      </c>
      <c r="R10">
        <f t="shared" si="0"/>
        <v>0</v>
      </c>
      <c r="T10" s="23" t="s">
        <v>56</v>
      </c>
      <c r="U10">
        <f>($W$1*M4)+($U$1*M5)+(-0.7*M8)</f>
        <v>2.7835999999999999</v>
      </c>
      <c r="V10">
        <f t="shared" ref="V10:Z10" si="7">($W$1*N4)+($U$1*N5)+(-0.7*N8)</f>
        <v>-84.755799999999994</v>
      </c>
      <c r="W10">
        <f t="shared" si="7"/>
        <v>-1331.723</v>
      </c>
      <c r="X10">
        <f t="shared" si="7"/>
        <v>-1275.1756</v>
      </c>
      <c r="Y10">
        <f t="shared" si="7"/>
        <v>43.116199999999992</v>
      </c>
      <c r="Z10" s="24">
        <f t="shared" si="7"/>
        <v>-30.576899999999995</v>
      </c>
    </row>
    <row r="11" spans="1:26" x14ac:dyDescent="0.25">
      <c r="A11" s="4" t="s">
        <v>14</v>
      </c>
      <c r="B11" s="4" t="s">
        <v>47</v>
      </c>
      <c r="C11" s="4" t="s">
        <v>45</v>
      </c>
      <c r="D11" s="4" t="s">
        <v>15</v>
      </c>
      <c r="E11" s="4" t="s">
        <v>16</v>
      </c>
      <c r="F11">
        <v>2.5</v>
      </c>
      <c r="G11">
        <v>4.3</v>
      </c>
      <c r="H11">
        <v>1065.5999999999999</v>
      </c>
      <c r="I11">
        <v>-59.5</v>
      </c>
      <c r="J11">
        <v>27.8</v>
      </c>
      <c r="K11">
        <v>-1.1000000000000001</v>
      </c>
      <c r="M11" s="29">
        <f t="shared" si="2"/>
        <v>-2.5</v>
      </c>
      <c r="N11">
        <f t="shared" si="2"/>
        <v>-4.3</v>
      </c>
      <c r="O11">
        <f t="shared" si="2"/>
        <v>-1065.5999999999999</v>
      </c>
      <c r="P11">
        <f t="shared" si="3"/>
        <v>-59.5</v>
      </c>
      <c r="Q11">
        <f t="shared" si="0"/>
        <v>-27.8</v>
      </c>
      <c r="R11">
        <f t="shared" si="0"/>
        <v>1.1000000000000001</v>
      </c>
      <c r="T11" s="23" t="s">
        <v>57</v>
      </c>
      <c r="Z11" s="24"/>
    </row>
    <row r="12" spans="1:26" x14ac:dyDescent="0.25">
      <c r="A12" s="4" t="s">
        <v>14</v>
      </c>
      <c r="B12" s="4" t="s">
        <v>47</v>
      </c>
      <c r="C12" s="4" t="s">
        <v>45</v>
      </c>
      <c r="D12" s="4" t="s">
        <v>17</v>
      </c>
      <c r="E12" s="4" t="s">
        <v>16</v>
      </c>
      <c r="F12">
        <v>0.8</v>
      </c>
      <c r="G12">
        <v>0.6</v>
      </c>
      <c r="H12">
        <v>367.4</v>
      </c>
      <c r="I12">
        <v>-4.4000000000000004</v>
      </c>
      <c r="J12">
        <v>8.8000000000000007</v>
      </c>
      <c r="K12">
        <v>0</v>
      </c>
      <c r="M12">
        <f t="shared" si="2"/>
        <v>-0.8</v>
      </c>
      <c r="N12">
        <f t="shared" si="2"/>
        <v>-0.6</v>
      </c>
      <c r="O12">
        <f t="shared" si="2"/>
        <v>-367.4</v>
      </c>
      <c r="P12">
        <f t="shared" si="3"/>
        <v>-4.4000000000000004</v>
      </c>
      <c r="Q12">
        <f t="shared" si="0"/>
        <v>-8.8000000000000007</v>
      </c>
      <c r="R12">
        <f t="shared" si="0"/>
        <v>0</v>
      </c>
      <c r="T12" s="23" t="s">
        <v>58</v>
      </c>
      <c r="Z12" s="24"/>
    </row>
    <row r="13" spans="1:26" x14ac:dyDescent="0.25">
      <c r="A13" s="4" t="s">
        <v>14</v>
      </c>
      <c r="B13" s="4" t="s">
        <v>47</v>
      </c>
      <c r="C13" s="4" t="s">
        <v>45</v>
      </c>
      <c r="D13" s="4" t="s">
        <v>18</v>
      </c>
      <c r="E13" s="4" t="s">
        <v>16</v>
      </c>
      <c r="F13">
        <v>-127.7</v>
      </c>
      <c r="G13">
        <v>-1.6</v>
      </c>
      <c r="H13">
        <v>4</v>
      </c>
      <c r="I13">
        <v>24.7</v>
      </c>
      <c r="J13">
        <v>-1977.1</v>
      </c>
      <c r="K13">
        <v>16.2</v>
      </c>
      <c r="M13">
        <f t="shared" si="2"/>
        <v>127.7</v>
      </c>
      <c r="N13">
        <f t="shared" si="2"/>
        <v>1.6</v>
      </c>
      <c r="O13">
        <f t="shared" si="2"/>
        <v>-4</v>
      </c>
      <c r="P13">
        <f t="shared" si="3"/>
        <v>24.7</v>
      </c>
      <c r="Q13">
        <f t="shared" si="0"/>
        <v>1977.1</v>
      </c>
      <c r="R13">
        <f t="shared" si="0"/>
        <v>-16.2</v>
      </c>
      <c r="T13" s="23" t="s">
        <v>59</v>
      </c>
      <c r="U13">
        <f>M4+(0.7*M6)</f>
        <v>89.08</v>
      </c>
      <c r="V13">
        <f t="shared" ref="V13:Z13" si="8">N4+(0.7*N6)</f>
        <v>-1.1300000000000001</v>
      </c>
      <c r="W13">
        <f t="shared" si="8"/>
        <v>-956.65</v>
      </c>
      <c r="X13">
        <f t="shared" si="8"/>
        <v>61.859999999999992</v>
      </c>
      <c r="Y13">
        <f t="shared" si="8"/>
        <v>1384.3300000000002</v>
      </c>
      <c r="Z13" s="24">
        <f t="shared" si="8"/>
        <v>-11.55</v>
      </c>
    </row>
    <row r="14" spans="1:26" x14ac:dyDescent="0.25">
      <c r="A14" s="4" t="s">
        <v>14</v>
      </c>
      <c r="B14" s="4" t="s">
        <v>47</v>
      </c>
      <c r="C14" s="4" t="s">
        <v>45</v>
      </c>
      <c r="D14" s="4" t="s">
        <v>19</v>
      </c>
      <c r="E14" s="4" t="s">
        <v>16</v>
      </c>
      <c r="F14">
        <v>-136</v>
      </c>
      <c r="G14">
        <v>-0.1</v>
      </c>
      <c r="H14">
        <v>4.4000000000000004</v>
      </c>
      <c r="I14">
        <v>0.4</v>
      </c>
      <c r="J14">
        <v>-2102.3000000000002</v>
      </c>
      <c r="K14">
        <v>-11.6</v>
      </c>
      <c r="M14">
        <f t="shared" si="2"/>
        <v>136</v>
      </c>
      <c r="N14">
        <f t="shared" si="2"/>
        <v>0.1</v>
      </c>
      <c r="O14">
        <f t="shared" si="2"/>
        <v>-4.4000000000000004</v>
      </c>
      <c r="P14">
        <f t="shared" si="3"/>
        <v>0.4</v>
      </c>
      <c r="Q14">
        <f t="shared" si="0"/>
        <v>2102.3000000000002</v>
      </c>
      <c r="R14">
        <f t="shared" si="0"/>
        <v>11.6</v>
      </c>
      <c r="T14" s="23" t="s">
        <v>60</v>
      </c>
      <c r="U14">
        <f>M4+(-0.7*M6)</f>
        <v>-90.679999999999993</v>
      </c>
      <c r="V14">
        <f t="shared" ref="V14:Z14" si="9">N4+(-0.7*N6)</f>
        <v>-4.07</v>
      </c>
      <c r="W14">
        <f t="shared" si="9"/>
        <v>-985.35</v>
      </c>
      <c r="X14">
        <f t="shared" si="9"/>
        <v>11.740000000000002</v>
      </c>
      <c r="Y14">
        <f t="shared" si="9"/>
        <v>-1401.53</v>
      </c>
      <c r="Z14" s="24">
        <f t="shared" si="9"/>
        <v>12.95</v>
      </c>
    </row>
    <row r="15" spans="1:26" x14ac:dyDescent="0.25">
      <c r="A15" s="4" t="s">
        <v>14</v>
      </c>
      <c r="B15" s="4" t="s">
        <v>47</v>
      </c>
      <c r="C15" s="4" t="s">
        <v>45</v>
      </c>
      <c r="D15" s="4" t="s">
        <v>20</v>
      </c>
      <c r="E15" s="4" t="s">
        <v>16</v>
      </c>
      <c r="F15">
        <v>-7.6</v>
      </c>
      <c r="G15">
        <v>-117.5</v>
      </c>
      <c r="H15">
        <v>-10.9</v>
      </c>
      <c r="I15">
        <v>1874</v>
      </c>
      <c r="J15">
        <v>-115.1</v>
      </c>
      <c r="K15">
        <v>-36.1</v>
      </c>
      <c r="M15">
        <f t="shared" si="2"/>
        <v>7.6</v>
      </c>
      <c r="N15">
        <f t="shared" si="2"/>
        <v>117.5</v>
      </c>
      <c r="O15">
        <f t="shared" si="2"/>
        <v>10.9</v>
      </c>
      <c r="P15">
        <f t="shared" si="3"/>
        <v>1874</v>
      </c>
      <c r="Q15">
        <f t="shared" si="0"/>
        <v>115.1</v>
      </c>
      <c r="R15">
        <f t="shared" si="0"/>
        <v>36.1</v>
      </c>
      <c r="T15" s="23" t="s">
        <v>61</v>
      </c>
      <c r="Z15" s="24"/>
    </row>
    <row r="16" spans="1:26" x14ac:dyDescent="0.25">
      <c r="A16" s="4" t="s">
        <v>14</v>
      </c>
      <c r="B16" s="4" t="s">
        <v>47</v>
      </c>
      <c r="C16" s="4" t="s">
        <v>45</v>
      </c>
      <c r="D16" s="4" t="s">
        <v>21</v>
      </c>
      <c r="E16" s="4" t="s">
        <v>16</v>
      </c>
      <c r="F16">
        <v>8.6999999999999993</v>
      </c>
      <c r="G16">
        <v>-120.7</v>
      </c>
      <c r="H16">
        <v>-12.1</v>
      </c>
      <c r="I16">
        <v>1926.3</v>
      </c>
      <c r="J16">
        <v>130.19999999999999</v>
      </c>
      <c r="K16">
        <v>17.8</v>
      </c>
      <c r="M16">
        <f t="shared" si="2"/>
        <v>-8.6999999999999993</v>
      </c>
      <c r="N16">
        <f t="shared" si="2"/>
        <v>120.7</v>
      </c>
      <c r="O16">
        <f t="shared" si="2"/>
        <v>12.1</v>
      </c>
      <c r="P16">
        <f t="shared" si="3"/>
        <v>1926.3</v>
      </c>
      <c r="Q16">
        <f t="shared" si="0"/>
        <v>-130.19999999999999</v>
      </c>
      <c r="R16">
        <f t="shared" si="0"/>
        <v>-17.8</v>
      </c>
      <c r="T16" s="23" t="s">
        <v>62</v>
      </c>
      <c r="Z16" s="24"/>
    </row>
    <row r="17" spans="1:26" x14ac:dyDescent="0.25">
      <c r="A17" s="4" t="s">
        <v>14</v>
      </c>
      <c r="B17" s="4" t="s">
        <v>47</v>
      </c>
      <c r="C17" s="4" t="s">
        <v>45</v>
      </c>
      <c r="D17" s="4" t="s">
        <v>22</v>
      </c>
      <c r="E17" s="4" t="s">
        <v>16</v>
      </c>
      <c r="F17">
        <v>0.1</v>
      </c>
      <c r="G17">
        <v>1.3</v>
      </c>
      <c r="H17">
        <v>1.6</v>
      </c>
      <c r="I17">
        <v>-29</v>
      </c>
      <c r="J17">
        <v>2.8</v>
      </c>
      <c r="K17">
        <v>-0.7</v>
      </c>
      <c r="M17">
        <f t="shared" si="2"/>
        <v>-0.1</v>
      </c>
      <c r="N17">
        <f t="shared" si="2"/>
        <v>-1.3</v>
      </c>
      <c r="O17">
        <f t="shared" si="2"/>
        <v>-1.6</v>
      </c>
      <c r="P17">
        <f t="shared" si="3"/>
        <v>-29</v>
      </c>
      <c r="Q17">
        <f t="shared" si="0"/>
        <v>-2.8</v>
      </c>
      <c r="R17">
        <f t="shared" si="0"/>
        <v>0.7</v>
      </c>
      <c r="T17" s="23" t="s">
        <v>63</v>
      </c>
      <c r="U17">
        <f>M4+(0.7*M8)</f>
        <v>-4.79</v>
      </c>
      <c r="V17">
        <f t="shared" ref="V17:Z17" si="10">N4+(0.7*N8)</f>
        <v>78.25</v>
      </c>
      <c r="W17">
        <f t="shared" si="10"/>
        <v>-902.26</v>
      </c>
      <c r="X17">
        <f t="shared" si="10"/>
        <v>1346.29</v>
      </c>
      <c r="Y17">
        <f t="shared" si="10"/>
        <v>-64.459999999999994</v>
      </c>
      <c r="Z17" s="24">
        <f t="shared" si="10"/>
        <v>32.129999999999995</v>
      </c>
    </row>
    <row r="18" spans="1:26" x14ac:dyDescent="0.25">
      <c r="T18" s="23" t="s">
        <v>64</v>
      </c>
      <c r="U18">
        <f>M4+(-0.7*M8)</f>
        <v>3.1899999999999995</v>
      </c>
      <c r="V18">
        <f t="shared" ref="V18:Z18" si="11">N4+(-0.7*N8)</f>
        <v>-83.449999999999989</v>
      </c>
      <c r="W18">
        <f t="shared" si="11"/>
        <v>-1039.74</v>
      </c>
      <c r="X18">
        <f t="shared" si="11"/>
        <v>-1272.69</v>
      </c>
      <c r="Y18">
        <f t="shared" si="11"/>
        <v>47.259999999999991</v>
      </c>
      <c r="Z18" s="24">
        <f t="shared" si="11"/>
        <v>-30.729999999999997</v>
      </c>
    </row>
    <row r="19" spans="1:26" x14ac:dyDescent="0.25">
      <c r="L19" t="s">
        <v>48</v>
      </c>
      <c r="M19" s="19">
        <f t="shared" ref="M19:R19" si="12">MAX(M4:M17)</f>
        <v>136</v>
      </c>
      <c r="N19" s="19">
        <f t="shared" si="12"/>
        <v>122.3</v>
      </c>
      <c r="O19" s="19">
        <f t="shared" si="12"/>
        <v>111.9</v>
      </c>
      <c r="P19" s="19">
        <f t="shared" si="12"/>
        <v>1986.6</v>
      </c>
      <c r="Q19" s="19">
        <f t="shared" si="12"/>
        <v>2102.3000000000002</v>
      </c>
      <c r="R19" s="19">
        <f t="shared" si="12"/>
        <v>44.9</v>
      </c>
      <c r="T19" s="23" t="s">
        <v>65</v>
      </c>
      <c r="Z19" s="24"/>
    </row>
    <row r="20" spans="1:26" ht="15.75" thickBot="1" x14ac:dyDescent="0.3">
      <c r="L20" t="s">
        <v>49</v>
      </c>
      <c r="M20" s="19">
        <f t="shared" ref="M20:R20" si="13">MIN(M4:M17)</f>
        <v>-8.6999999999999993</v>
      </c>
      <c r="N20" s="19">
        <f t="shared" si="13"/>
        <v>-4.3</v>
      </c>
      <c r="O20" s="19">
        <f t="shared" si="13"/>
        <v>-1065.5999999999999</v>
      </c>
      <c r="P20" s="19">
        <f t="shared" si="13"/>
        <v>-59.5</v>
      </c>
      <c r="Q20" s="19">
        <f t="shared" si="13"/>
        <v>-130.19999999999999</v>
      </c>
      <c r="R20" s="19">
        <f t="shared" si="13"/>
        <v>-17.8</v>
      </c>
      <c r="T20" s="25" t="s">
        <v>66</v>
      </c>
      <c r="U20" s="26"/>
      <c r="V20" s="26"/>
      <c r="W20" s="26"/>
      <c r="X20" s="26"/>
      <c r="Y20" s="26"/>
      <c r="Z20" s="27"/>
    </row>
    <row r="21" spans="1:26" x14ac:dyDescent="0.25">
      <c r="M21" s="29">
        <v>-2.5</v>
      </c>
      <c r="N21">
        <v>-4.3</v>
      </c>
      <c r="O21">
        <v>-1065.5999999999999</v>
      </c>
      <c r="P21">
        <v>-59.5</v>
      </c>
      <c r="Q21">
        <v>-27.8</v>
      </c>
      <c r="R21">
        <v>1.1000000000000001</v>
      </c>
      <c r="T21" s="20" t="s">
        <v>50</v>
      </c>
      <c r="U21" s="21">
        <f>M21+($U$1*M22)</f>
        <v>-2.98</v>
      </c>
      <c r="V21" s="21">
        <f t="shared" ref="V21:Z21" si="14">N21+($U$1*N22)</f>
        <v>-4.66</v>
      </c>
      <c r="W21" s="21">
        <f t="shared" si="14"/>
        <v>-1286.04</v>
      </c>
      <c r="X21" s="21">
        <f t="shared" si="14"/>
        <v>-62.14</v>
      </c>
      <c r="Y21" s="21">
        <f t="shared" si="14"/>
        <v>-33.08</v>
      </c>
      <c r="Z21" s="22">
        <f t="shared" si="14"/>
        <v>1.1000000000000001</v>
      </c>
    </row>
    <row r="22" spans="1:26" x14ac:dyDescent="0.25">
      <c r="M22">
        <v>-0.8</v>
      </c>
      <c r="N22">
        <v>-0.6</v>
      </c>
      <c r="O22">
        <v>-367.4</v>
      </c>
      <c r="P22">
        <v>-4.4000000000000004</v>
      </c>
      <c r="Q22">
        <v>-8.8000000000000007</v>
      </c>
      <c r="R22">
        <v>0</v>
      </c>
      <c r="T22" s="23" t="s">
        <v>51</v>
      </c>
      <c r="U22">
        <f>($W$1*M21)+($U$1*M22)+(0.7*M23)</f>
        <v>86.077500000000001</v>
      </c>
      <c r="V22">
        <f t="shared" ref="V22:Z22" si="15">($W$1*N21)+($U$1*N22)+(0.7*N23)</f>
        <v>-4.1119000000000003</v>
      </c>
      <c r="W22">
        <f t="shared" si="15"/>
        <v>-1430.5647999999999</v>
      </c>
      <c r="X22">
        <f t="shared" si="15"/>
        <v>-52.763500000000001</v>
      </c>
      <c r="Y22">
        <f t="shared" si="15"/>
        <v>1347.1925999999999</v>
      </c>
      <c r="Z22" s="24">
        <f t="shared" si="15"/>
        <v>-10.093699999999998</v>
      </c>
    </row>
    <row r="23" spans="1:26" x14ac:dyDescent="0.25">
      <c r="M23">
        <v>127.7</v>
      </c>
      <c r="N23">
        <v>1.6</v>
      </c>
      <c r="O23">
        <v>-4</v>
      </c>
      <c r="P23">
        <v>24.7</v>
      </c>
      <c r="Q23">
        <v>1977.1</v>
      </c>
      <c r="R23">
        <v>-16.2</v>
      </c>
      <c r="T23" s="23" t="s">
        <v>52</v>
      </c>
      <c r="U23">
        <f>($W$1*M21)+($U$1*M22)+(-0.7*M23)</f>
        <v>-92.702500000000001</v>
      </c>
      <c r="V23">
        <f t="shared" ref="V23:Z23" si="16">($W$1*N21)+($U$1*N22)+(-0.7*N23)</f>
        <v>-6.3519000000000005</v>
      </c>
      <c r="W23">
        <f t="shared" si="16"/>
        <v>-1424.9648</v>
      </c>
      <c r="X23">
        <f t="shared" si="16"/>
        <v>-87.343500000000006</v>
      </c>
      <c r="Y23">
        <f t="shared" si="16"/>
        <v>-1420.7473999999997</v>
      </c>
      <c r="Z23" s="24">
        <f t="shared" si="16"/>
        <v>12.586299999999998</v>
      </c>
    </row>
    <row r="24" spans="1:26" x14ac:dyDescent="0.25">
      <c r="M24">
        <v>136</v>
      </c>
      <c r="N24">
        <v>0.1</v>
      </c>
      <c r="O24">
        <v>-4.4000000000000004</v>
      </c>
      <c r="P24">
        <v>0.4</v>
      </c>
      <c r="Q24">
        <v>2102.3000000000002</v>
      </c>
      <c r="R24">
        <v>11.6</v>
      </c>
      <c r="T24" s="23" t="s">
        <v>53</v>
      </c>
      <c r="Z24" s="24"/>
    </row>
    <row r="25" spans="1:26" x14ac:dyDescent="0.25">
      <c r="M25">
        <v>7.6</v>
      </c>
      <c r="N25">
        <v>117.5</v>
      </c>
      <c r="O25">
        <v>10.9</v>
      </c>
      <c r="P25">
        <v>1874</v>
      </c>
      <c r="Q25">
        <v>115.1</v>
      </c>
      <c r="R25">
        <v>36.1</v>
      </c>
      <c r="T25" s="23" t="s">
        <v>54</v>
      </c>
      <c r="Z25" s="24"/>
    </row>
    <row r="26" spans="1:26" x14ac:dyDescent="0.25">
      <c r="M26">
        <v>-8.6999999999999993</v>
      </c>
      <c r="N26">
        <v>120.7</v>
      </c>
      <c r="O26">
        <v>12.1</v>
      </c>
      <c r="P26">
        <v>1926.3</v>
      </c>
      <c r="Q26">
        <v>-130.19999999999999</v>
      </c>
      <c r="R26">
        <v>-17.8</v>
      </c>
      <c r="T26" s="23" t="s">
        <v>55</v>
      </c>
      <c r="U26">
        <f>($W$1*M21)+($U$1*M22)+(0.7*M25)</f>
        <v>2.0074999999999994</v>
      </c>
      <c r="V26">
        <f t="shared" ref="V26:Z26" si="17">($W$1*N21)+($U$1*N22)+(0.7*N25)</f>
        <v>77.018100000000004</v>
      </c>
      <c r="W26">
        <f t="shared" si="17"/>
        <v>-1420.1347999999998</v>
      </c>
      <c r="X26">
        <f t="shared" si="17"/>
        <v>1241.7465</v>
      </c>
      <c r="Y26">
        <f t="shared" si="17"/>
        <v>43.792599999999993</v>
      </c>
      <c r="Z26" s="24">
        <f t="shared" si="17"/>
        <v>26.516300000000001</v>
      </c>
    </row>
    <row r="27" spans="1:26" x14ac:dyDescent="0.25">
      <c r="M27">
        <v>-0.1</v>
      </c>
      <c r="N27">
        <v>-1.3</v>
      </c>
      <c r="O27">
        <v>-1.6</v>
      </c>
      <c r="P27">
        <v>-29</v>
      </c>
      <c r="Q27">
        <v>-2.8</v>
      </c>
      <c r="R27">
        <v>0.7</v>
      </c>
      <c r="T27" s="23" t="s">
        <v>56</v>
      </c>
      <c r="U27">
        <f>($W$1*M21)+($U$1*M22)+(-0.7*M25)</f>
        <v>-8.6325000000000003</v>
      </c>
      <c r="V27">
        <f t="shared" ref="V27:Z27" si="18">($W$1*N21)+($U$1*N22)+(-0.7*N25)</f>
        <v>-87.481899999999996</v>
      </c>
      <c r="W27">
        <f t="shared" si="18"/>
        <v>-1435.3948</v>
      </c>
      <c r="X27">
        <f t="shared" si="18"/>
        <v>-1381.8534999999999</v>
      </c>
      <c r="Y27">
        <f t="shared" si="18"/>
        <v>-117.34739999999999</v>
      </c>
      <c r="Z27" s="24">
        <f t="shared" si="18"/>
        <v>-24.023699999999998</v>
      </c>
    </row>
    <row r="28" spans="1:26" x14ac:dyDescent="0.25">
      <c r="T28" s="23" t="s">
        <v>57</v>
      </c>
      <c r="Z28" s="24"/>
    </row>
    <row r="29" spans="1:26" x14ac:dyDescent="0.25">
      <c r="T29" s="23" t="s">
        <v>58</v>
      </c>
      <c r="Z29" s="24"/>
    </row>
    <row r="30" spans="1:26" x14ac:dyDescent="0.25">
      <c r="T30" s="23" t="s">
        <v>59</v>
      </c>
      <c r="U30">
        <f>M21+(0.7*M23)</f>
        <v>86.89</v>
      </c>
      <c r="V30">
        <f t="shared" ref="V30:Z30" si="19">N21+(0.7*N23)</f>
        <v>-3.1799999999999997</v>
      </c>
      <c r="W30">
        <f t="shared" si="19"/>
        <v>-1068.3999999999999</v>
      </c>
      <c r="X30">
        <f t="shared" si="19"/>
        <v>-42.21</v>
      </c>
      <c r="Y30">
        <f t="shared" si="19"/>
        <v>1356.1699999999998</v>
      </c>
      <c r="Z30" s="24">
        <f t="shared" si="19"/>
        <v>-10.239999999999998</v>
      </c>
    </row>
    <row r="31" spans="1:26" x14ac:dyDescent="0.25">
      <c r="T31" s="23" t="s">
        <v>60</v>
      </c>
      <c r="U31">
        <f>M21+(-0.7*M23)</f>
        <v>-91.89</v>
      </c>
      <c r="V31">
        <f t="shared" ref="V31:Z31" si="20">N21+(-0.7*N23)</f>
        <v>-5.42</v>
      </c>
      <c r="W31">
        <f t="shared" si="20"/>
        <v>-1062.8</v>
      </c>
      <c r="X31">
        <f t="shared" si="20"/>
        <v>-76.789999999999992</v>
      </c>
      <c r="Y31">
        <f t="shared" si="20"/>
        <v>-1411.7699999999998</v>
      </c>
      <c r="Z31" s="24">
        <f t="shared" si="20"/>
        <v>12.439999999999998</v>
      </c>
    </row>
    <row r="32" spans="1:26" x14ac:dyDescent="0.25">
      <c r="T32" s="23" t="s">
        <v>61</v>
      </c>
      <c r="Z32" s="24"/>
    </row>
    <row r="33" spans="20:26" x14ac:dyDescent="0.25">
      <c r="T33" s="23" t="s">
        <v>62</v>
      </c>
      <c r="Z33" s="24"/>
    </row>
    <row r="34" spans="20:26" x14ac:dyDescent="0.25">
      <c r="T34" s="23" t="s">
        <v>63</v>
      </c>
      <c r="U34">
        <f>M21+(0.7*M25)</f>
        <v>2.8199999999999994</v>
      </c>
      <c r="V34">
        <f t="shared" ref="V34:Z34" si="21">N21+(0.7*N25)</f>
        <v>77.95</v>
      </c>
      <c r="W34">
        <f t="shared" si="21"/>
        <v>-1057.9699999999998</v>
      </c>
      <c r="X34">
        <f t="shared" si="21"/>
        <v>1252.3</v>
      </c>
      <c r="Y34">
        <f t="shared" si="21"/>
        <v>52.769999999999996</v>
      </c>
      <c r="Z34" s="24">
        <f t="shared" si="21"/>
        <v>26.37</v>
      </c>
    </row>
    <row r="35" spans="20:26" x14ac:dyDescent="0.25">
      <c r="T35" s="23" t="s">
        <v>64</v>
      </c>
      <c r="U35">
        <f>M21+(-0.7*M25)</f>
        <v>-7.8199999999999994</v>
      </c>
      <c r="V35">
        <f t="shared" ref="V35:Z35" si="22">N21+(-0.7*N25)</f>
        <v>-86.55</v>
      </c>
      <c r="W35">
        <f t="shared" si="22"/>
        <v>-1073.23</v>
      </c>
      <c r="X35">
        <f t="shared" si="22"/>
        <v>-1371.3</v>
      </c>
      <c r="Y35">
        <f t="shared" si="22"/>
        <v>-108.36999999999999</v>
      </c>
      <c r="Z35" s="24">
        <f t="shared" si="22"/>
        <v>-24.169999999999998</v>
      </c>
    </row>
    <row r="36" spans="20:26" x14ac:dyDescent="0.25">
      <c r="T36" s="23" t="s">
        <v>65</v>
      </c>
      <c r="Z36" s="24"/>
    </row>
    <row r="37" spans="20:26" ht="15.75" thickBot="1" x14ac:dyDescent="0.3">
      <c r="T37" s="25" t="s">
        <v>66</v>
      </c>
      <c r="U37" s="26"/>
      <c r="V37" s="26"/>
      <c r="W37" s="26"/>
      <c r="X37" s="26"/>
      <c r="Y37" s="26"/>
      <c r="Z37" s="27"/>
    </row>
    <row r="39" spans="20:26" x14ac:dyDescent="0.25">
      <c r="T39" t="s">
        <v>69</v>
      </c>
      <c r="U39" s="30">
        <f>MAX(U4:U37)</f>
        <v>89.08</v>
      </c>
      <c r="V39" s="30">
        <f t="shared" ref="V39:Z39" si="23">MAX(V4:V37)</f>
        <v>78.25</v>
      </c>
      <c r="W39" s="30">
        <f t="shared" si="23"/>
        <v>-902.26</v>
      </c>
      <c r="X39" s="30">
        <f t="shared" si="23"/>
        <v>1346.29</v>
      </c>
      <c r="Y39" s="30">
        <f t="shared" si="23"/>
        <v>1384.3300000000002</v>
      </c>
      <c r="Z39" s="30">
        <f t="shared" si="23"/>
        <v>32.283099999999997</v>
      </c>
    </row>
    <row r="40" spans="20:26" x14ac:dyDescent="0.25">
      <c r="T40" t="s">
        <v>70</v>
      </c>
      <c r="U40" s="30">
        <f>MIN(U4:U37)</f>
        <v>-92.702500000000001</v>
      </c>
      <c r="V40" s="30">
        <f t="shared" ref="V40:Z40" si="24">MIN(V4:V37)</f>
        <v>-87.481899999999996</v>
      </c>
      <c r="W40" s="30">
        <f t="shared" si="24"/>
        <v>-1435.3948</v>
      </c>
      <c r="X40" s="30">
        <f t="shared" si="24"/>
        <v>-1381.8534999999999</v>
      </c>
      <c r="Y40" s="30">
        <f t="shared" si="24"/>
        <v>-1420.7473999999997</v>
      </c>
      <c r="Z40" s="30">
        <f t="shared" si="24"/>
        <v>-30.729999999999997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4DFF-84BA-497B-B127-EDBDA32734EE}">
  <dimension ref="A1:Z40"/>
  <sheetViews>
    <sheetView tabSelected="1" topLeftCell="J12" zoomScale="130" zoomScaleNormal="130" workbookViewId="0">
      <selection activeCell="U42" sqref="U42"/>
    </sheetView>
  </sheetViews>
  <sheetFormatPr defaultColWidth="11.42578125" defaultRowHeight="15" x14ac:dyDescent="0.25"/>
  <cols>
    <col min="1" max="2" width="9.140625" style="4" customWidth="1"/>
    <col min="3" max="3" width="13.28515625" style="4" bestFit="1" customWidth="1"/>
    <col min="4" max="4" width="11.85546875" style="4" bestFit="1" customWidth="1"/>
    <col min="5" max="5" width="9.85546875" style="4" bestFit="1" customWidth="1"/>
    <col min="6" max="8" width="9.140625" customWidth="1"/>
    <col min="9" max="9" width="10" bestFit="1" customWidth="1"/>
    <col min="10" max="10" width="10.7109375" bestFit="1" customWidth="1"/>
    <col min="11" max="11" width="9.140625" customWidth="1"/>
    <col min="20" max="20" width="22" bestFit="1" customWidth="1"/>
  </cols>
  <sheetData>
    <row r="1" spans="1:26" x14ac:dyDescent="0.25">
      <c r="A1" s="2" t="s">
        <v>0</v>
      </c>
      <c r="B1" s="5"/>
      <c r="C1" s="5"/>
      <c r="D1" s="5"/>
      <c r="E1" s="5"/>
      <c r="F1" s="1"/>
      <c r="G1" s="1"/>
      <c r="H1" s="1"/>
      <c r="I1" s="1"/>
      <c r="J1" s="1"/>
      <c r="K1" s="1"/>
      <c r="T1" t="s">
        <v>67</v>
      </c>
      <c r="U1">
        <v>0.6</v>
      </c>
      <c r="V1" t="s">
        <v>68</v>
      </c>
      <c r="W1">
        <v>1.39</v>
      </c>
      <c r="X1" t="s">
        <v>72</v>
      </c>
      <c r="Y1">
        <v>1.2</v>
      </c>
    </row>
    <row r="2" spans="1:26" x14ac:dyDescent="0.25">
      <c r="A2" s="9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5" t="s">
        <v>11</v>
      </c>
      <c r="M2" s="13" t="s">
        <v>6</v>
      </c>
      <c r="N2" s="13" t="s">
        <v>7</v>
      </c>
      <c r="O2" s="13" t="s">
        <v>8</v>
      </c>
      <c r="P2" s="13" t="s">
        <v>9</v>
      </c>
      <c r="Q2" s="13" t="s">
        <v>10</v>
      </c>
      <c r="R2" s="15" t="s">
        <v>11</v>
      </c>
      <c r="V2" t="s">
        <v>68</v>
      </c>
      <c r="W2">
        <v>0.81</v>
      </c>
    </row>
    <row r="3" spans="1:26" ht="15.75" thickBot="1" x14ac:dyDescent="0.3">
      <c r="A3" s="10" t="s">
        <v>12</v>
      </c>
      <c r="B3" s="12" t="s">
        <v>12</v>
      </c>
      <c r="C3" s="12" t="s">
        <v>12</v>
      </c>
      <c r="D3" s="12" t="s">
        <v>12</v>
      </c>
      <c r="E3" s="12" t="s">
        <v>12</v>
      </c>
      <c r="F3" s="14" t="s">
        <v>13</v>
      </c>
      <c r="G3" s="14" t="s">
        <v>13</v>
      </c>
      <c r="H3" s="14" t="s">
        <v>13</v>
      </c>
      <c r="I3" s="14" t="s">
        <v>71</v>
      </c>
      <c r="J3" s="14" t="s">
        <v>71</v>
      </c>
      <c r="K3" s="16" t="s">
        <v>71</v>
      </c>
      <c r="M3" s="14" t="s">
        <v>13</v>
      </c>
      <c r="N3" s="14" t="s">
        <v>13</v>
      </c>
      <c r="O3" s="14" t="s">
        <v>13</v>
      </c>
      <c r="P3" s="14" t="s">
        <v>71</v>
      </c>
      <c r="Q3" s="14" t="s">
        <v>71</v>
      </c>
      <c r="R3" s="16" t="s">
        <v>71</v>
      </c>
      <c r="U3" s="13" t="s">
        <v>6</v>
      </c>
      <c r="V3" s="13" t="s">
        <v>7</v>
      </c>
      <c r="W3" s="13" t="s">
        <v>8</v>
      </c>
      <c r="X3" s="13" t="s">
        <v>9</v>
      </c>
      <c r="Y3" s="13" t="s">
        <v>10</v>
      </c>
      <c r="Z3" s="15" t="s">
        <v>11</v>
      </c>
    </row>
    <row r="4" spans="1:26" x14ac:dyDescent="0.25">
      <c r="A4" s="4" t="s">
        <v>14</v>
      </c>
      <c r="B4" s="4" t="s">
        <v>46</v>
      </c>
      <c r="C4" s="4" t="s">
        <v>44</v>
      </c>
      <c r="D4" s="4" t="s">
        <v>15</v>
      </c>
      <c r="E4" s="4" t="s">
        <v>16</v>
      </c>
      <c r="F4">
        <v>0.8</v>
      </c>
      <c r="G4">
        <v>2.6</v>
      </c>
      <c r="H4">
        <v>971</v>
      </c>
      <c r="I4">
        <v>36.799999999999997</v>
      </c>
      <c r="J4">
        <v>8.6</v>
      </c>
      <c r="K4">
        <v>-0.7</v>
      </c>
      <c r="M4">
        <f>-1*F4</f>
        <v>-0.8</v>
      </c>
      <c r="N4">
        <f t="shared" ref="N4:R17" si="0">-1*G4</f>
        <v>-2.6</v>
      </c>
      <c r="O4">
        <f t="shared" si="0"/>
        <v>-971</v>
      </c>
      <c r="P4">
        <f>I4</f>
        <v>36.799999999999997</v>
      </c>
      <c r="Q4">
        <f t="shared" si="0"/>
        <v>-8.6</v>
      </c>
      <c r="R4">
        <f t="shared" si="0"/>
        <v>0.7</v>
      </c>
      <c r="T4" s="20" t="s">
        <v>73</v>
      </c>
      <c r="U4" s="21">
        <f>(M4*1.2)+($U$1*M5*1.6)</f>
        <v>-1.44</v>
      </c>
      <c r="V4" s="21">
        <f t="shared" ref="V4:Z4" si="1">(N4*1.2)+($U$1*N5*1.6)</f>
        <v>-4.6560000000000006</v>
      </c>
      <c r="W4" s="21">
        <f t="shared" si="1"/>
        <v>-1425.7440000000001</v>
      </c>
      <c r="X4" s="21">
        <f t="shared" si="1"/>
        <v>32.351999999999997</v>
      </c>
      <c r="Y4" s="21">
        <f t="shared" si="1"/>
        <v>-15.12</v>
      </c>
      <c r="Z4" s="22">
        <f t="shared" si="1"/>
        <v>0.93599999999999994</v>
      </c>
    </row>
    <row r="5" spans="1:26" x14ac:dyDescent="0.25">
      <c r="A5" s="4" t="s">
        <v>14</v>
      </c>
      <c r="B5" s="4" t="s">
        <v>46</v>
      </c>
      <c r="C5" s="4" t="s">
        <v>44</v>
      </c>
      <c r="D5" s="4" t="s">
        <v>17</v>
      </c>
      <c r="E5" s="4" t="s">
        <v>16</v>
      </c>
      <c r="F5">
        <v>0.5</v>
      </c>
      <c r="G5">
        <v>1.6</v>
      </c>
      <c r="H5">
        <v>271.39999999999998</v>
      </c>
      <c r="I5">
        <v>-12.3</v>
      </c>
      <c r="J5">
        <v>5</v>
      </c>
      <c r="K5">
        <v>-0.1</v>
      </c>
      <c r="M5">
        <f t="shared" ref="M5:O17" si="2">-1*F5</f>
        <v>-0.5</v>
      </c>
      <c r="N5">
        <f t="shared" si="0"/>
        <v>-1.6</v>
      </c>
      <c r="O5">
        <f t="shared" si="0"/>
        <v>-271.39999999999998</v>
      </c>
      <c r="P5">
        <f t="shared" ref="P5:P17" si="3">I5</f>
        <v>-12.3</v>
      </c>
      <c r="Q5">
        <f t="shared" si="0"/>
        <v>-5</v>
      </c>
      <c r="R5">
        <f t="shared" si="0"/>
        <v>0.1</v>
      </c>
      <c r="T5" s="23" t="s">
        <v>51</v>
      </c>
      <c r="U5" s="31">
        <f>($W$1*M4)+($U$1*M5)+($Y$1*M6)</f>
        <v>152.66800000000001</v>
      </c>
      <c r="V5" s="31">
        <f t="shared" ref="V5:Z5" si="4">($W$1*N4)+($U$1*N5)+($Y$1*N6)</f>
        <v>-2.0539999999999998</v>
      </c>
      <c r="W5" s="31">
        <f t="shared" si="4"/>
        <v>-1487.9299999999998</v>
      </c>
      <c r="X5" s="31">
        <f t="shared" si="4"/>
        <v>86.731999999999985</v>
      </c>
      <c r="Y5" s="31">
        <f t="shared" si="4"/>
        <v>2372.9259999999999</v>
      </c>
      <c r="Z5" s="24">
        <f t="shared" si="4"/>
        <v>-19.966999999999999</v>
      </c>
    </row>
    <row r="6" spans="1:26" x14ac:dyDescent="0.25">
      <c r="A6" s="4" t="s">
        <v>14</v>
      </c>
      <c r="B6" s="4" t="s">
        <v>46</v>
      </c>
      <c r="C6" s="4" t="s">
        <v>44</v>
      </c>
      <c r="D6" s="4" t="s">
        <v>18</v>
      </c>
      <c r="E6" s="4" t="s">
        <v>16</v>
      </c>
      <c r="F6">
        <v>-128.4</v>
      </c>
      <c r="G6">
        <v>-2.1</v>
      </c>
      <c r="H6">
        <v>-20.5</v>
      </c>
      <c r="I6">
        <v>35.799999999999997</v>
      </c>
      <c r="J6">
        <v>-1989.9</v>
      </c>
      <c r="K6">
        <v>17.5</v>
      </c>
      <c r="M6">
        <f t="shared" si="2"/>
        <v>128.4</v>
      </c>
      <c r="N6">
        <f t="shared" si="0"/>
        <v>2.1</v>
      </c>
      <c r="O6">
        <f t="shared" si="0"/>
        <v>20.5</v>
      </c>
      <c r="P6">
        <f t="shared" si="3"/>
        <v>35.799999999999997</v>
      </c>
      <c r="Q6">
        <f t="shared" si="0"/>
        <v>1989.9</v>
      </c>
      <c r="R6">
        <f t="shared" si="0"/>
        <v>-17.5</v>
      </c>
      <c r="T6" s="23" t="s">
        <v>52</v>
      </c>
      <c r="U6" s="31">
        <f>($W$1*M4)+($U$1*M5)+(-$Y$1*M6)</f>
        <v>-155.49200000000002</v>
      </c>
      <c r="V6" s="31">
        <f t="shared" ref="V6:Z6" si="5">($W$1*N4)+($U$1*N5)+(-$Y$1*N6)</f>
        <v>-7.0939999999999994</v>
      </c>
      <c r="W6" s="31">
        <f t="shared" si="5"/>
        <v>-1537.1299999999997</v>
      </c>
      <c r="X6" s="31">
        <f t="shared" si="5"/>
        <v>0.81199999999999761</v>
      </c>
      <c r="Y6" s="31">
        <f t="shared" si="5"/>
        <v>-2402.8340000000003</v>
      </c>
      <c r="Z6" s="24">
        <f t="shared" si="5"/>
        <v>22.033000000000001</v>
      </c>
    </row>
    <row r="7" spans="1:26" x14ac:dyDescent="0.25">
      <c r="A7" s="4" t="s">
        <v>14</v>
      </c>
      <c r="B7" s="4" t="s">
        <v>46</v>
      </c>
      <c r="C7" s="4" t="s">
        <v>44</v>
      </c>
      <c r="D7" s="4" t="s">
        <v>19</v>
      </c>
      <c r="E7" s="4" t="s">
        <v>16</v>
      </c>
      <c r="F7">
        <v>-121.4</v>
      </c>
      <c r="G7">
        <v>1.4</v>
      </c>
      <c r="H7">
        <v>-14.2</v>
      </c>
      <c r="I7">
        <v>-23.9</v>
      </c>
      <c r="J7">
        <v>-1883.6</v>
      </c>
      <c r="K7">
        <v>-11.8</v>
      </c>
      <c r="M7">
        <f t="shared" si="2"/>
        <v>121.4</v>
      </c>
      <c r="N7">
        <f t="shared" si="0"/>
        <v>-1.4</v>
      </c>
      <c r="O7">
        <f t="shared" si="0"/>
        <v>14.2</v>
      </c>
      <c r="P7">
        <f t="shared" si="3"/>
        <v>-23.9</v>
      </c>
      <c r="Q7">
        <f t="shared" si="0"/>
        <v>1883.6</v>
      </c>
      <c r="R7">
        <f t="shared" si="0"/>
        <v>11.8</v>
      </c>
      <c r="T7" s="23" t="s">
        <v>53</v>
      </c>
      <c r="U7" s="31"/>
      <c r="V7" s="31"/>
      <c r="W7" s="31"/>
      <c r="X7" s="31"/>
      <c r="Y7" s="31"/>
      <c r="Z7" s="24"/>
    </row>
    <row r="8" spans="1:26" x14ac:dyDescent="0.25">
      <c r="A8" s="4" t="s">
        <v>14</v>
      </c>
      <c r="B8" s="4" t="s">
        <v>46</v>
      </c>
      <c r="C8" s="4" t="s">
        <v>44</v>
      </c>
      <c r="D8" s="4" t="s">
        <v>20</v>
      </c>
      <c r="E8" s="4" t="s">
        <v>16</v>
      </c>
      <c r="F8">
        <v>5.7</v>
      </c>
      <c r="G8">
        <v>-115.5</v>
      </c>
      <c r="H8">
        <v>-98.2</v>
      </c>
      <c r="I8">
        <v>1870.7</v>
      </c>
      <c r="J8">
        <v>79.8</v>
      </c>
      <c r="K8">
        <v>-44.9</v>
      </c>
      <c r="M8">
        <f t="shared" si="2"/>
        <v>-5.7</v>
      </c>
      <c r="N8">
        <f t="shared" si="0"/>
        <v>115.5</v>
      </c>
      <c r="O8">
        <f t="shared" si="0"/>
        <v>98.2</v>
      </c>
      <c r="P8">
        <f t="shared" si="3"/>
        <v>1870.7</v>
      </c>
      <c r="Q8">
        <f t="shared" si="0"/>
        <v>-79.8</v>
      </c>
      <c r="R8">
        <f t="shared" si="0"/>
        <v>44.9</v>
      </c>
      <c r="T8" s="23" t="s">
        <v>54</v>
      </c>
      <c r="U8" s="31"/>
      <c r="V8" s="31"/>
      <c r="W8" s="31"/>
      <c r="X8" s="31"/>
      <c r="Y8" s="31"/>
      <c r="Z8" s="24"/>
    </row>
    <row r="9" spans="1:26" x14ac:dyDescent="0.25">
      <c r="A9" s="4" t="s">
        <v>14</v>
      </c>
      <c r="B9" s="4" t="s">
        <v>46</v>
      </c>
      <c r="C9" s="4" t="s">
        <v>44</v>
      </c>
      <c r="D9" s="4" t="s">
        <v>21</v>
      </c>
      <c r="E9" s="4" t="s">
        <v>16</v>
      </c>
      <c r="F9">
        <v>-7.8</v>
      </c>
      <c r="G9">
        <v>-122.3</v>
      </c>
      <c r="H9">
        <v>-111.9</v>
      </c>
      <c r="I9">
        <v>1986.6</v>
      </c>
      <c r="J9">
        <v>-126.8</v>
      </c>
      <c r="K9">
        <v>11.7</v>
      </c>
      <c r="M9">
        <f t="shared" si="2"/>
        <v>7.8</v>
      </c>
      <c r="N9">
        <f t="shared" si="0"/>
        <v>122.3</v>
      </c>
      <c r="O9">
        <f t="shared" si="0"/>
        <v>111.9</v>
      </c>
      <c r="P9">
        <f t="shared" si="3"/>
        <v>1986.6</v>
      </c>
      <c r="Q9">
        <f t="shared" si="0"/>
        <v>126.8</v>
      </c>
      <c r="R9">
        <f t="shared" si="0"/>
        <v>-11.7</v>
      </c>
      <c r="T9" s="23" t="s">
        <v>55</v>
      </c>
      <c r="U9" s="31">
        <f>($W$1*M4)+($U$1*M5)+($Y$1*M8)</f>
        <v>-8.2519999999999989</v>
      </c>
      <c r="V9" s="31">
        <f t="shared" ref="V9:Z9" si="6">($W$1*N4)+($U$1*N5)+($Y$1*N8)</f>
        <v>134.02599999999998</v>
      </c>
      <c r="W9" s="31">
        <f t="shared" si="6"/>
        <v>-1394.6899999999998</v>
      </c>
      <c r="X9" s="31">
        <f t="shared" si="6"/>
        <v>2288.6120000000001</v>
      </c>
      <c r="Y9" s="31">
        <f t="shared" si="6"/>
        <v>-110.71399999999998</v>
      </c>
      <c r="Z9" s="24">
        <f t="shared" si="6"/>
        <v>54.912999999999997</v>
      </c>
    </row>
    <row r="10" spans="1:26" x14ac:dyDescent="0.25">
      <c r="A10" s="4" t="s">
        <v>14</v>
      </c>
      <c r="B10" s="4" t="s">
        <v>46</v>
      </c>
      <c r="C10" s="4" t="s">
        <v>44</v>
      </c>
      <c r="D10" s="4" t="s">
        <v>22</v>
      </c>
      <c r="E10" s="4" t="s">
        <v>16</v>
      </c>
      <c r="F10">
        <v>0.4</v>
      </c>
      <c r="G10">
        <v>-2.4</v>
      </c>
      <c r="H10">
        <v>17.600000000000001</v>
      </c>
      <c r="I10">
        <v>55.1</v>
      </c>
      <c r="J10">
        <v>3.4</v>
      </c>
      <c r="K10">
        <v>0</v>
      </c>
      <c r="M10">
        <f t="shared" si="2"/>
        <v>-0.4</v>
      </c>
      <c r="N10">
        <f t="shared" si="2"/>
        <v>2.4</v>
      </c>
      <c r="O10">
        <f t="shared" si="2"/>
        <v>-17.600000000000001</v>
      </c>
      <c r="P10">
        <f t="shared" si="3"/>
        <v>55.1</v>
      </c>
      <c r="Q10">
        <f t="shared" si="0"/>
        <v>-3.4</v>
      </c>
      <c r="R10">
        <f t="shared" si="0"/>
        <v>0</v>
      </c>
      <c r="T10" s="23" t="s">
        <v>56</v>
      </c>
      <c r="U10" s="31">
        <f>($W$1*M4)+($U$1*M5)+(-$Y$1*M8)</f>
        <v>5.4279999999999999</v>
      </c>
      <c r="V10" s="31">
        <f t="shared" ref="V10:Z10" si="7">($W$1*N4)+($U$1*N5)+(-$Y$1*N8)</f>
        <v>-143.17400000000001</v>
      </c>
      <c r="W10" s="31">
        <f t="shared" si="7"/>
        <v>-1630.3699999999997</v>
      </c>
      <c r="X10" s="31">
        <f t="shared" si="7"/>
        <v>-2201.0680000000002</v>
      </c>
      <c r="Y10" s="31">
        <f t="shared" si="7"/>
        <v>80.805999999999997</v>
      </c>
      <c r="Z10" s="24">
        <f t="shared" si="7"/>
        <v>-52.846999999999994</v>
      </c>
    </row>
    <row r="11" spans="1:26" x14ac:dyDescent="0.25">
      <c r="A11" s="4" t="s">
        <v>14</v>
      </c>
      <c r="B11" s="4" t="s">
        <v>47</v>
      </c>
      <c r="C11" s="4" t="s">
        <v>45</v>
      </c>
      <c r="D11" s="4" t="s">
        <v>15</v>
      </c>
      <c r="E11" s="4" t="s">
        <v>16</v>
      </c>
      <c r="F11">
        <v>2.5</v>
      </c>
      <c r="G11">
        <v>4.3</v>
      </c>
      <c r="H11">
        <v>1065.5999999999999</v>
      </c>
      <c r="I11">
        <v>-59.5</v>
      </c>
      <c r="J11">
        <v>27.8</v>
      </c>
      <c r="K11">
        <v>-1.1000000000000001</v>
      </c>
      <c r="M11" s="29">
        <f t="shared" si="2"/>
        <v>-2.5</v>
      </c>
      <c r="N11">
        <f t="shared" si="2"/>
        <v>-4.3</v>
      </c>
      <c r="O11">
        <f t="shared" si="2"/>
        <v>-1065.5999999999999</v>
      </c>
      <c r="P11">
        <f t="shared" si="3"/>
        <v>-59.5</v>
      </c>
      <c r="Q11">
        <f t="shared" si="0"/>
        <v>-27.8</v>
      </c>
      <c r="R11">
        <f t="shared" si="0"/>
        <v>1.1000000000000001</v>
      </c>
      <c r="T11" s="23" t="s">
        <v>57</v>
      </c>
      <c r="U11" s="31"/>
      <c r="V11" s="31"/>
      <c r="W11" s="31"/>
      <c r="X11" s="31"/>
      <c r="Y11" s="31"/>
      <c r="Z11" s="24"/>
    </row>
    <row r="12" spans="1:26" x14ac:dyDescent="0.25">
      <c r="A12" s="4" t="s">
        <v>14</v>
      </c>
      <c r="B12" s="4" t="s">
        <v>47</v>
      </c>
      <c r="C12" s="4" t="s">
        <v>45</v>
      </c>
      <c r="D12" s="4" t="s">
        <v>17</v>
      </c>
      <c r="E12" s="4" t="s">
        <v>16</v>
      </c>
      <c r="F12">
        <v>0.8</v>
      </c>
      <c r="G12">
        <v>0.6</v>
      </c>
      <c r="H12">
        <v>367.4</v>
      </c>
      <c r="I12">
        <v>-4.4000000000000004</v>
      </c>
      <c r="J12">
        <v>8.8000000000000007</v>
      </c>
      <c r="K12">
        <v>0</v>
      </c>
      <c r="M12">
        <f t="shared" si="2"/>
        <v>-0.8</v>
      </c>
      <c r="N12">
        <f t="shared" si="2"/>
        <v>-0.6</v>
      </c>
      <c r="O12">
        <f t="shared" si="2"/>
        <v>-367.4</v>
      </c>
      <c r="P12">
        <f t="shared" si="3"/>
        <v>-4.4000000000000004</v>
      </c>
      <c r="Q12">
        <f t="shared" si="0"/>
        <v>-8.8000000000000007</v>
      </c>
      <c r="R12">
        <f t="shared" si="0"/>
        <v>0</v>
      </c>
      <c r="T12" s="23" t="s">
        <v>58</v>
      </c>
      <c r="U12" s="31"/>
      <c r="V12" s="31"/>
      <c r="W12" s="31"/>
      <c r="X12" s="31"/>
      <c r="Y12" s="31"/>
      <c r="Z12" s="24"/>
    </row>
    <row r="13" spans="1:26" x14ac:dyDescent="0.25">
      <c r="A13" s="4" t="s">
        <v>14</v>
      </c>
      <c r="B13" s="4" t="s">
        <v>47</v>
      </c>
      <c r="C13" s="4" t="s">
        <v>45</v>
      </c>
      <c r="D13" s="4" t="s">
        <v>18</v>
      </c>
      <c r="E13" s="4" t="s">
        <v>16</v>
      </c>
      <c r="F13">
        <v>-127.7</v>
      </c>
      <c r="G13">
        <v>-1.6</v>
      </c>
      <c r="H13">
        <v>4</v>
      </c>
      <c r="I13">
        <v>24.7</v>
      </c>
      <c r="J13">
        <v>-1977.1</v>
      </c>
      <c r="K13">
        <v>16.2</v>
      </c>
      <c r="M13">
        <f t="shared" si="2"/>
        <v>127.7</v>
      </c>
      <c r="N13">
        <f t="shared" si="2"/>
        <v>1.6</v>
      </c>
      <c r="O13">
        <f t="shared" si="2"/>
        <v>-4</v>
      </c>
      <c r="P13">
        <f t="shared" si="3"/>
        <v>24.7</v>
      </c>
      <c r="Q13">
        <f t="shared" si="0"/>
        <v>1977.1</v>
      </c>
      <c r="R13">
        <f t="shared" si="0"/>
        <v>-16.2</v>
      </c>
      <c r="T13" s="23" t="s">
        <v>59</v>
      </c>
      <c r="U13" s="31">
        <f>(M4*$W$2)+($Y$1*M6)</f>
        <v>153.43200000000002</v>
      </c>
      <c r="V13" s="31">
        <f t="shared" ref="V13:Z13" si="8">(N4*$W$2)+($Y$1*N6)</f>
        <v>0.4139999999999997</v>
      </c>
      <c r="W13" s="31">
        <f t="shared" si="8"/>
        <v>-761.91000000000008</v>
      </c>
      <c r="X13" s="31">
        <f t="shared" si="8"/>
        <v>72.768000000000001</v>
      </c>
      <c r="Y13" s="31">
        <f t="shared" si="8"/>
        <v>2380.9140000000002</v>
      </c>
      <c r="Z13" s="24">
        <f t="shared" si="8"/>
        <v>-20.433</v>
      </c>
    </row>
    <row r="14" spans="1:26" x14ac:dyDescent="0.25">
      <c r="A14" s="4" t="s">
        <v>14</v>
      </c>
      <c r="B14" s="4" t="s">
        <v>47</v>
      </c>
      <c r="C14" s="4" t="s">
        <v>45</v>
      </c>
      <c r="D14" s="4" t="s">
        <v>19</v>
      </c>
      <c r="E14" s="4" t="s">
        <v>16</v>
      </c>
      <c r="F14">
        <v>-136</v>
      </c>
      <c r="G14">
        <v>-0.1</v>
      </c>
      <c r="H14">
        <v>4.4000000000000004</v>
      </c>
      <c r="I14">
        <v>0.4</v>
      </c>
      <c r="J14">
        <v>-2102.3000000000002</v>
      </c>
      <c r="K14">
        <v>-11.6</v>
      </c>
      <c r="M14">
        <f t="shared" si="2"/>
        <v>136</v>
      </c>
      <c r="N14">
        <f t="shared" si="2"/>
        <v>0.1</v>
      </c>
      <c r="O14">
        <f t="shared" si="2"/>
        <v>-4.4000000000000004</v>
      </c>
      <c r="P14">
        <f t="shared" si="3"/>
        <v>0.4</v>
      </c>
      <c r="Q14">
        <f t="shared" si="0"/>
        <v>2102.3000000000002</v>
      </c>
      <c r="R14">
        <f t="shared" si="0"/>
        <v>11.6</v>
      </c>
      <c r="T14" s="23" t="s">
        <v>60</v>
      </c>
      <c r="U14" s="31">
        <f>(M4*$W$2)+(-$Y$1*M6)</f>
        <v>-154.72800000000001</v>
      </c>
      <c r="V14" s="31">
        <f t="shared" ref="V14:Z14" si="9">(N4*$W$2)+(-$Y$1*N6)</f>
        <v>-4.6260000000000003</v>
      </c>
      <c r="W14" s="31">
        <f t="shared" si="9"/>
        <v>-811.11000000000013</v>
      </c>
      <c r="X14" s="31">
        <f t="shared" si="9"/>
        <v>-13.151999999999994</v>
      </c>
      <c r="Y14" s="31">
        <f t="shared" si="9"/>
        <v>-2394.846</v>
      </c>
      <c r="Z14" s="24">
        <f t="shared" si="9"/>
        <v>21.567</v>
      </c>
    </row>
    <row r="15" spans="1:26" x14ac:dyDescent="0.25">
      <c r="A15" s="4" t="s">
        <v>14</v>
      </c>
      <c r="B15" s="4" t="s">
        <v>47</v>
      </c>
      <c r="C15" s="4" t="s">
        <v>45</v>
      </c>
      <c r="D15" s="4" t="s">
        <v>20</v>
      </c>
      <c r="E15" s="4" t="s">
        <v>16</v>
      </c>
      <c r="F15">
        <v>-7.6</v>
      </c>
      <c r="G15">
        <v>-117.5</v>
      </c>
      <c r="H15">
        <v>-10.9</v>
      </c>
      <c r="I15">
        <v>1874</v>
      </c>
      <c r="J15">
        <v>-115.1</v>
      </c>
      <c r="K15">
        <v>-36.1</v>
      </c>
      <c r="M15">
        <f t="shared" si="2"/>
        <v>7.6</v>
      </c>
      <c r="N15">
        <f t="shared" si="2"/>
        <v>117.5</v>
      </c>
      <c r="O15">
        <f t="shared" si="2"/>
        <v>10.9</v>
      </c>
      <c r="P15">
        <f t="shared" si="3"/>
        <v>1874</v>
      </c>
      <c r="Q15">
        <f t="shared" si="0"/>
        <v>115.1</v>
      </c>
      <c r="R15">
        <f t="shared" si="0"/>
        <v>36.1</v>
      </c>
      <c r="T15" s="23" t="s">
        <v>61</v>
      </c>
      <c r="U15" s="31"/>
      <c r="V15" s="31"/>
      <c r="W15" s="31"/>
      <c r="X15" s="31"/>
      <c r="Y15" s="31"/>
      <c r="Z15" s="24"/>
    </row>
    <row r="16" spans="1:26" x14ac:dyDescent="0.25">
      <c r="A16" s="4" t="s">
        <v>14</v>
      </c>
      <c r="B16" s="4" t="s">
        <v>47</v>
      </c>
      <c r="C16" s="4" t="s">
        <v>45</v>
      </c>
      <c r="D16" s="4" t="s">
        <v>21</v>
      </c>
      <c r="E16" s="4" t="s">
        <v>16</v>
      </c>
      <c r="F16">
        <v>8.6999999999999993</v>
      </c>
      <c r="G16">
        <v>-120.7</v>
      </c>
      <c r="H16">
        <v>-12.1</v>
      </c>
      <c r="I16">
        <v>1926.3</v>
      </c>
      <c r="J16">
        <v>130.19999999999999</v>
      </c>
      <c r="K16">
        <v>17.8</v>
      </c>
      <c r="M16">
        <f t="shared" si="2"/>
        <v>-8.6999999999999993</v>
      </c>
      <c r="N16">
        <f t="shared" si="2"/>
        <v>120.7</v>
      </c>
      <c r="O16">
        <f t="shared" si="2"/>
        <v>12.1</v>
      </c>
      <c r="P16">
        <f t="shared" si="3"/>
        <v>1926.3</v>
      </c>
      <c r="Q16">
        <f t="shared" si="0"/>
        <v>-130.19999999999999</v>
      </c>
      <c r="R16">
        <f t="shared" si="0"/>
        <v>-17.8</v>
      </c>
      <c r="T16" s="23" t="s">
        <v>62</v>
      </c>
      <c r="U16" s="31"/>
      <c r="V16" s="31"/>
      <c r="W16" s="31"/>
      <c r="X16" s="31"/>
      <c r="Y16" s="31"/>
      <c r="Z16" s="24"/>
    </row>
    <row r="17" spans="1:26" x14ac:dyDescent="0.25">
      <c r="A17" s="4" t="s">
        <v>14</v>
      </c>
      <c r="B17" s="4" t="s">
        <v>47</v>
      </c>
      <c r="C17" s="4" t="s">
        <v>45</v>
      </c>
      <c r="D17" s="4" t="s">
        <v>22</v>
      </c>
      <c r="E17" s="4" t="s">
        <v>16</v>
      </c>
      <c r="F17">
        <v>0.1</v>
      </c>
      <c r="G17">
        <v>1.3</v>
      </c>
      <c r="H17">
        <v>1.6</v>
      </c>
      <c r="I17">
        <v>-29</v>
      </c>
      <c r="J17">
        <v>2.8</v>
      </c>
      <c r="K17">
        <v>-0.7</v>
      </c>
      <c r="M17">
        <f t="shared" si="2"/>
        <v>-0.1</v>
      </c>
      <c r="N17">
        <f t="shared" si="2"/>
        <v>-1.3</v>
      </c>
      <c r="O17">
        <f t="shared" si="2"/>
        <v>-1.6</v>
      </c>
      <c r="P17">
        <f t="shared" si="3"/>
        <v>-29</v>
      </c>
      <c r="Q17">
        <f t="shared" si="0"/>
        <v>-2.8</v>
      </c>
      <c r="R17">
        <f t="shared" si="0"/>
        <v>0.7</v>
      </c>
      <c r="T17" s="23" t="s">
        <v>63</v>
      </c>
      <c r="U17" s="31">
        <f>(M4*$W$2)+($Y$1*M8)</f>
        <v>-7.4879999999999995</v>
      </c>
      <c r="V17" s="31">
        <f t="shared" ref="V17:Z17" si="10">(N4*$W$2)+($Y$1*N8)</f>
        <v>136.494</v>
      </c>
      <c r="W17" s="31">
        <f t="shared" si="10"/>
        <v>-668.67000000000007</v>
      </c>
      <c r="X17" s="31">
        <f t="shared" si="10"/>
        <v>2274.6480000000001</v>
      </c>
      <c r="Y17" s="31">
        <f t="shared" si="10"/>
        <v>-102.72599999999998</v>
      </c>
      <c r="Z17" s="24">
        <f t="shared" si="10"/>
        <v>54.446999999999996</v>
      </c>
    </row>
    <row r="18" spans="1:26" x14ac:dyDescent="0.25">
      <c r="T18" s="23" t="s">
        <v>64</v>
      </c>
      <c r="U18" s="31">
        <f>(M4*$W$2)+(-$Y$1*M8)</f>
        <v>6.1920000000000002</v>
      </c>
      <c r="V18" s="31">
        <f t="shared" ref="V18:Z18" si="11">(N4*$W$2)+(-$Y$1*N8)</f>
        <v>-140.70599999999999</v>
      </c>
      <c r="W18" s="31">
        <f t="shared" si="11"/>
        <v>-904.35000000000014</v>
      </c>
      <c r="X18" s="31">
        <f t="shared" si="11"/>
        <v>-2215.0320000000002</v>
      </c>
      <c r="Y18" s="31">
        <f t="shared" si="11"/>
        <v>88.793999999999997</v>
      </c>
      <c r="Z18" s="24">
        <f t="shared" si="11"/>
        <v>-53.312999999999995</v>
      </c>
    </row>
    <row r="19" spans="1:26" x14ac:dyDescent="0.25">
      <c r="L19" t="s">
        <v>48</v>
      </c>
      <c r="M19" s="19">
        <f t="shared" ref="M19:R19" si="12">MAX(M4:M17)</f>
        <v>136</v>
      </c>
      <c r="N19" s="19">
        <f t="shared" si="12"/>
        <v>122.3</v>
      </c>
      <c r="O19" s="19">
        <f t="shared" si="12"/>
        <v>111.9</v>
      </c>
      <c r="P19" s="19">
        <f t="shared" si="12"/>
        <v>1986.6</v>
      </c>
      <c r="Q19" s="19">
        <f t="shared" si="12"/>
        <v>2102.3000000000002</v>
      </c>
      <c r="R19" s="19">
        <f t="shared" si="12"/>
        <v>44.9</v>
      </c>
      <c r="T19" s="23" t="s">
        <v>65</v>
      </c>
      <c r="U19" s="31"/>
      <c r="V19" s="31"/>
      <c r="W19" s="31"/>
      <c r="X19" s="31"/>
      <c r="Y19" s="31"/>
      <c r="Z19" s="24"/>
    </row>
    <row r="20" spans="1:26" ht="15.75" thickBot="1" x14ac:dyDescent="0.3">
      <c r="L20" t="s">
        <v>49</v>
      </c>
      <c r="M20" s="19">
        <f t="shared" ref="M20:R20" si="13">MIN(M4:M17)</f>
        <v>-8.6999999999999993</v>
      </c>
      <c r="N20" s="19">
        <f t="shared" si="13"/>
        <v>-4.3</v>
      </c>
      <c r="O20" s="19">
        <f t="shared" si="13"/>
        <v>-1065.5999999999999</v>
      </c>
      <c r="P20" s="19">
        <f t="shared" si="13"/>
        <v>-59.5</v>
      </c>
      <c r="Q20" s="19">
        <f t="shared" si="13"/>
        <v>-130.19999999999999</v>
      </c>
      <c r="R20" s="19">
        <f t="shared" si="13"/>
        <v>-17.8</v>
      </c>
      <c r="T20" s="25" t="s">
        <v>66</v>
      </c>
      <c r="U20" s="26"/>
      <c r="V20" s="26"/>
      <c r="W20" s="26"/>
      <c r="X20" s="26"/>
      <c r="Y20" s="26"/>
      <c r="Z20" s="27"/>
    </row>
    <row r="21" spans="1:26" x14ac:dyDescent="0.25">
      <c r="M21" s="29">
        <v>-2.5</v>
      </c>
      <c r="N21">
        <v>-4.3</v>
      </c>
      <c r="O21">
        <v>-1065.5999999999999</v>
      </c>
      <c r="P21">
        <v>-59.5</v>
      </c>
      <c r="Q21">
        <v>-27.8</v>
      </c>
      <c r="R21">
        <v>1.1000000000000001</v>
      </c>
      <c r="T21" s="20" t="s">
        <v>50</v>
      </c>
      <c r="U21" s="21">
        <f>(M21*1.2)+($U$1*M22*1.6)</f>
        <v>-3.7679999999999998</v>
      </c>
      <c r="V21" s="21">
        <f t="shared" ref="V21" si="14">(N21*1.2)+($U$1*N22*1.6)</f>
        <v>-5.7359999999999989</v>
      </c>
      <c r="W21" s="21">
        <f t="shared" ref="W21" si="15">(O21*1.2)+($U$1*O22*1.6)</f>
        <v>-1631.4239999999998</v>
      </c>
      <c r="X21" s="21">
        <f t="shared" ref="X21" si="16">(P21*1.2)+($U$1*P22*1.6)</f>
        <v>-75.623999999999995</v>
      </c>
      <c r="Y21" s="21">
        <f t="shared" ref="Y21" si="17">(Q21*1.2)+($U$1*Q22*1.6)</f>
        <v>-41.808</v>
      </c>
      <c r="Z21" s="22">
        <f t="shared" ref="Z21" si="18">(R21*1.2)+($U$1*R22*1.6)</f>
        <v>1.32</v>
      </c>
    </row>
    <row r="22" spans="1:26" x14ac:dyDescent="0.25">
      <c r="M22">
        <v>-0.8</v>
      </c>
      <c r="N22">
        <v>-0.6</v>
      </c>
      <c r="O22">
        <v>-367.4</v>
      </c>
      <c r="P22">
        <v>-4.4000000000000004</v>
      </c>
      <c r="Q22">
        <v>-8.8000000000000007</v>
      </c>
      <c r="R22">
        <v>0</v>
      </c>
      <c r="T22" s="23" t="s">
        <v>51</v>
      </c>
      <c r="U22" s="31">
        <f>($W$1*M21)+($U$1*M22)+($Y$1*M23)</f>
        <v>149.285</v>
      </c>
      <c r="V22" s="31">
        <f t="shared" ref="V22" si="19">($W$1*N21)+($U$1*N22)+($Y$1*N23)</f>
        <v>-4.4169999999999998</v>
      </c>
      <c r="W22" s="31">
        <f t="shared" ref="W22" si="20">($W$1*O21)+($U$1*O22)+($Y$1*O23)</f>
        <v>-1706.4239999999998</v>
      </c>
      <c r="X22" s="31">
        <f t="shared" ref="X22" si="21">($W$1*P21)+($U$1*P22)+($Y$1*P23)</f>
        <v>-55.704999999999998</v>
      </c>
      <c r="Y22" s="31">
        <f t="shared" ref="Y22" si="22">($W$1*Q21)+($U$1*Q22)+($Y$1*Q23)</f>
        <v>2328.598</v>
      </c>
      <c r="Z22" s="24">
        <f t="shared" ref="Z22" si="23">($W$1*R21)+($U$1*R22)+($Y$1*R23)</f>
        <v>-17.910999999999998</v>
      </c>
    </row>
    <row r="23" spans="1:26" x14ac:dyDescent="0.25">
      <c r="M23">
        <v>127.7</v>
      </c>
      <c r="N23">
        <v>1.6</v>
      </c>
      <c r="O23">
        <v>-4</v>
      </c>
      <c r="P23">
        <v>24.7</v>
      </c>
      <c r="Q23">
        <v>1977.1</v>
      </c>
      <c r="R23">
        <v>-16.2</v>
      </c>
      <c r="T23" s="23" t="s">
        <v>52</v>
      </c>
      <c r="U23" s="31">
        <f>($W$1*M21)+($U$1*M22)+(-$Y$1*M23)</f>
        <v>-157.19500000000002</v>
      </c>
      <c r="V23" s="31">
        <f t="shared" ref="V23" si="24">($W$1*N21)+($U$1*N22)+(-$Y$1*N23)</f>
        <v>-8.2569999999999997</v>
      </c>
      <c r="W23" s="31">
        <f t="shared" ref="W23" si="25">($W$1*O21)+($U$1*O22)+(-$Y$1*O23)</f>
        <v>-1696.8239999999998</v>
      </c>
      <c r="X23" s="31">
        <f t="shared" ref="X23" si="26">($W$1*P21)+($U$1*P22)+(-$Y$1*P23)</f>
        <v>-114.985</v>
      </c>
      <c r="Y23" s="31">
        <f t="shared" ref="Y23" si="27">($W$1*Q21)+($U$1*Q22)+(-$Y$1*Q23)</f>
        <v>-2416.442</v>
      </c>
      <c r="Z23" s="24">
        <f t="shared" ref="Z23" si="28">($W$1*R21)+($U$1*R22)+(-$Y$1*R23)</f>
        <v>20.968999999999998</v>
      </c>
    </row>
    <row r="24" spans="1:26" x14ac:dyDescent="0.25">
      <c r="M24">
        <v>136</v>
      </c>
      <c r="N24">
        <v>0.1</v>
      </c>
      <c r="O24">
        <v>-4.4000000000000004</v>
      </c>
      <c r="P24">
        <v>0.4</v>
      </c>
      <c r="Q24">
        <v>2102.3000000000002</v>
      </c>
      <c r="R24">
        <v>11.6</v>
      </c>
      <c r="T24" s="23" t="s">
        <v>53</v>
      </c>
      <c r="U24" s="31"/>
      <c r="V24" s="31"/>
      <c r="W24" s="31"/>
      <c r="X24" s="31"/>
      <c r="Y24" s="31"/>
      <c r="Z24" s="24"/>
    </row>
    <row r="25" spans="1:26" x14ac:dyDescent="0.25">
      <c r="M25">
        <v>7.6</v>
      </c>
      <c r="N25">
        <v>117.5</v>
      </c>
      <c r="O25">
        <v>10.9</v>
      </c>
      <c r="P25">
        <v>1874</v>
      </c>
      <c r="Q25">
        <v>115.1</v>
      </c>
      <c r="R25">
        <v>36.1</v>
      </c>
      <c r="T25" s="23" t="s">
        <v>54</v>
      </c>
      <c r="U25" s="31"/>
      <c r="V25" s="31"/>
      <c r="W25" s="31"/>
      <c r="X25" s="31"/>
      <c r="Y25" s="31"/>
      <c r="Z25" s="24"/>
    </row>
    <row r="26" spans="1:26" x14ac:dyDescent="0.25">
      <c r="M26">
        <v>-8.6999999999999993</v>
      </c>
      <c r="N26">
        <v>120.7</v>
      </c>
      <c r="O26">
        <v>12.1</v>
      </c>
      <c r="P26">
        <v>1926.3</v>
      </c>
      <c r="Q26">
        <v>-130.19999999999999</v>
      </c>
      <c r="R26">
        <v>-17.8</v>
      </c>
      <c r="T26" s="23" t="s">
        <v>55</v>
      </c>
      <c r="U26" s="31">
        <f>($W$1*M21)+($U$1*M22)+($Y$1*M25)</f>
        <v>5.1649999999999991</v>
      </c>
      <c r="V26" s="31">
        <f t="shared" ref="V26" si="29">($W$1*N21)+($U$1*N22)+($Y$1*N25)</f>
        <v>134.66300000000001</v>
      </c>
      <c r="W26" s="31">
        <f t="shared" ref="W26" si="30">($W$1*O21)+($U$1*O22)+($Y$1*O25)</f>
        <v>-1688.5439999999999</v>
      </c>
      <c r="X26" s="31">
        <f t="shared" ref="X26" si="31">($W$1*P21)+($U$1*P22)+($Y$1*P25)</f>
        <v>2163.4549999999999</v>
      </c>
      <c r="Y26" s="31">
        <f t="shared" ref="Y26" si="32">($W$1*Q21)+($U$1*Q22)+($Y$1*Q25)</f>
        <v>94.197999999999979</v>
      </c>
      <c r="Z26" s="24">
        <f t="shared" ref="Z26" si="33">($W$1*R21)+($U$1*R22)+($Y$1*R25)</f>
        <v>44.849000000000004</v>
      </c>
    </row>
    <row r="27" spans="1:26" x14ac:dyDescent="0.25">
      <c r="M27">
        <v>-0.1</v>
      </c>
      <c r="N27">
        <v>-1.3</v>
      </c>
      <c r="O27">
        <v>-1.6</v>
      </c>
      <c r="P27">
        <v>-29</v>
      </c>
      <c r="Q27">
        <v>-2.8</v>
      </c>
      <c r="R27">
        <v>0.7</v>
      </c>
      <c r="T27" s="23" t="s">
        <v>56</v>
      </c>
      <c r="U27" s="31">
        <f>($W$1*M21)+($U$1*M22)+(-$Y$1*M25)</f>
        <v>-13.074999999999999</v>
      </c>
      <c r="V27" s="31">
        <f t="shared" ref="V27" si="34">($W$1*N21)+($U$1*N22)+(-$Y$1*N25)</f>
        <v>-147.33699999999999</v>
      </c>
      <c r="W27" s="31">
        <f t="shared" ref="W27" si="35">($W$1*O21)+($U$1*O22)+(-$Y$1*O25)</f>
        <v>-1714.7039999999997</v>
      </c>
      <c r="X27" s="31">
        <f t="shared" ref="X27" si="36">($W$1*P21)+($U$1*P22)+(-$Y$1*P25)</f>
        <v>-2334.1449999999995</v>
      </c>
      <c r="Y27" s="31">
        <f t="shared" ref="Y27" si="37">($W$1*Q21)+($U$1*Q22)+(-$Y$1*Q25)</f>
        <v>-182.04199999999997</v>
      </c>
      <c r="Z27" s="24">
        <f t="shared" ref="Z27" si="38">($W$1*R21)+($U$1*R22)+(-$Y$1*R25)</f>
        <v>-41.790999999999997</v>
      </c>
    </row>
    <row r="28" spans="1:26" x14ac:dyDescent="0.25">
      <c r="T28" s="23" t="s">
        <v>57</v>
      </c>
      <c r="U28" s="31"/>
      <c r="V28" s="31"/>
      <c r="W28" s="31"/>
      <c r="X28" s="31"/>
      <c r="Y28" s="31"/>
      <c r="Z28" s="24"/>
    </row>
    <row r="29" spans="1:26" x14ac:dyDescent="0.25">
      <c r="T29" s="23" t="s">
        <v>58</v>
      </c>
      <c r="U29" s="31"/>
      <c r="V29" s="31"/>
      <c r="W29" s="31"/>
      <c r="X29" s="31"/>
      <c r="Y29" s="31"/>
      <c r="Z29" s="24"/>
    </row>
    <row r="30" spans="1:26" x14ac:dyDescent="0.25">
      <c r="T30" s="23" t="s">
        <v>59</v>
      </c>
      <c r="U30" s="31">
        <f>(M21*$W$2)+($Y$1*M23)</f>
        <v>151.215</v>
      </c>
      <c r="V30" s="31">
        <f t="shared" ref="V30" si="39">(N21*$W$2)+($Y$1*N23)</f>
        <v>-1.5630000000000002</v>
      </c>
      <c r="W30" s="31">
        <f t="shared" ref="W30" si="40">(O21*$W$2)+($Y$1*O23)</f>
        <v>-867.93599999999992</v>
      </c>
      <c r="X30" s="31">
        <f t="shared" ref="X30" si="41">(P21*$W$2)+($Y$1*P23)</f>
        <v>-18.555000000000003</v>
      </c>
      <c r="Y30" s="31">
        <f t="shared" ref="Y30" si="42">(Q21*$W$2)+($Y$1*Q23)</f>
        <v>2350.002</v>
      </c>
      <c r="Z30" s="24">
        <f t="shared" ref="Z30" si="43">(R21*$W$2)+($Y$1*R23)</f>
        <v>-18.548999999999996</v>
      </c>
    </row>
    <row r="31" spans="1:26" x14ac:dyDescent="0.25">
      <c r="T31" s="23" t="s">
        <v>60</v>
      </c>
      <c r="U31" s="31">
        <f>(M21*$W$2)+(-$Y$1*M23)</f>
        <v>-155.26500000000001</v>
      </c>
      <c r="V31" s="31">
        <f t="shared" ref="V31" si="44">(N21*$W$2)+(-$Y$1*N23)</f>
        <v>-5.4030000000000005</v>
      </c>
      <c r="W31" s="31">
        <f t="shared" ref="W31" si="45">(O21*$W$2)+(-$Y$1*O23)</f>
        <v>-858.33600000000001</v>
      </c>
      <c r="X31" s="31">
        <f t="shared" ref="X31" si="46">(P21*$W$2)+(-$Y$1*P23)</f>
        <v>-77.834999999999994</v>
      </c>
      <c r="Y31" s="31">
        <f t="shared" ref="Y31" si="47">(Q21*$W$2)+(-$Y$1*Q23)</f>
        <v>-2395.038</v>
      </c>
      <c r="Z31" s="24">
        <f t="shared" ref="Z31" si="48">(R21*$W$2)+(-$Y$1*R23)</f>
        <v>20.331</v>
      </c>
    </row>
    <row r="32" spans="1:26" x14ac:dyDescent="0.25">
      <c r="T32" s="23" t="s">
        <v>61</v>
      </c>
      <c r="U32" s="31"/>
      <c r="V32" s="31"/>
      <c r="W32" s="31"/>
      <c r="X32" s="31"/>
      <c r="Y32" s="31"/>
      <c r="Z32" s="24"/>
    </row>
    <row r="33" spans="20:26" x14ac:dyDescent="0.25">
      <c r="T33" s="23" t="s">
        <v>62</v>
      </c>
      <c r="U33" s="31"/>
      <c r="V33" s="31"/>
      <c r="W33" s="31"/>
      <c r="X33" s="31"/>
      <c r="Y33" s="31"/>
      <c r="Z33" s="24"/>
    </row>
    <row r="34" spans="20:26" x14ac:dyDescent="0.25">
      <c r="T34" s="23" t="s">
        <v>63</v>
      </c>
      <c r="U34" s="31">
        <f>(M21*$W$2)+($Y$1*M25)</f>
        <v>7.0949999999999989</v>
      </c>
      <c r="V34" s="31">
        <f t="shared" ref="V34" si="49">(N21*$W$2)+($Y$1*N25)</f>
        <v>137.517</v>
      </c>
      <c r="W34" s="31">
        <f t="shared" ref="W34" si="50">(O21*$W$2)+($Y$1*O25)</f>
        <v>-850.05599999999993</v>
      </c>
      <c r="X34" s="31">
        <f t="shared" ref="X34" si="51">(P21*$W$2)+($Y$1*P25)</f>
        <v>2200.6049999999996</v>
      </c>
      <c r="Y34" s="31">
        <f t="shared" ref="Y34" si="52">(Q21*$W$2)+($Y$1*Q25)</f>
        <v>115.60199999999998</v>
      </c>
      <c r="Z34" s="24">
        <f t="shared" ref="Z34" si="53">(R21*$W$2)+($Y$1*R25)</f>
        <v>44.210999999999999</v>
      </c>
    </row>
    <row r="35" spans="20:26" x14ac:dyDescent="0.25">
      <c r="T35" s="23" t="s">
        <v>64</v>
      </c>
      <c r="U35" s="31">
        <f>(M21*$W$2)+(-$Y$1*M25)</f>
        <v>-11.145</v>
      </c>
      <c r="V35" s="31">
        <f t="shared" ref="V35" si="54">(N21*$W$2)+(-$Y$1*N25)</f>
        <v>-144.483</v>
      </c>
      <c r="W35" s="31">
        <f t="shared" ref="W35" si="55">(O21*$W$2)+(-$Y$1*O25)</f>
        <v>-876.21600000000001</v>
      </c>
      <c r="X35" s="31">
        <f t="shared" ref="X35" si="56">(P21*$W$2)+(-$Y$1*P25)</f>
        <v>-2296.9949999999999</v>
      </c>
      <c r="Y35" s="31">
        <f t="shared" ref="Y35" si="57">(Q21*$W$2)+(-$Y$1*Q25)</f>
        <v>-160.63799999999998</v>
      </c>
      <c r="Z35" s="24">
        <f t="shared" ref="Z35" si="58">(R21*$W$2)+(-$Y$1*R25)</f>
        <v>-42.429000000000002</v>
      </c>
    </row>
    <row r="36" spans="20:26" x14ac:dyDescent="0.25">
      <c r="T36" s="23" t="s">
        <v>65</v>
      </c>
      <c r="U36" s="31"/>
      <c r="V36" s="31"/>
      <c r="W36" s="31"/>
      <c r="X36" s="31"/>
      <c r="Y36" s="31"/>
      <c r="Z36" s="24"/>
    </row>
    <row r="37" spans="20:26" ht="15.75" thickBot="1" x14ac:dyDescent="0.3">
      <c r="T37" s="25" t="s">
        <v>66</v>
      </c>
      <c r="U37" s="26"/>
      <c r="V37" s="26"/>
      <c r="W37" s="26"/>
      <c r="X37" s="26"/>
      <c r="Y37" s="26"/>
      <c r="Z37" s="27"/>
    </row>
    <row r="39" spans="20:26" x14ac:dyDescent="0.25">
      <c r="T39" t="s">
        <v>69</v>
      </c>
      <c r="U39" s="30">
        <f>MAX(U4:U37)</f>
        <v>153.43200000000002</v>
      </c>
      <c r="V39" s="30">
        <f t="shared" ref="V39:Z39" si="59">MAX(V4:V37)</f>
        <v>137.517</v>
      </c>
      <c r="W39" s="30">
        <f t="shared" si="59"/>
        <v>-668.67000000000007</v>
      </c>
      <c r="X39" s="30">
        <f t="shared" si="59"/>
        <v>2288.6120000000001</v>
      </c>
      <c r="Y39" s="30">
        <f t="shared" si="59"/>
        <v>2380.9140000000002</v>
      </c>
      <c r="Z39" s="30">
        <f t="shared" si="59"/>
        <v>54.912999999999997</v>
      </c>
    </row>
    <row r="40" spans="20:26" x14ac:dyDescent="0.25">
      <c r="T40" t="s">
        <v>70</v>
      </c>
      <c r="U40" s="30">
        <f>MIN(U4:U37)</f>
        <v>-157.19500000000002</v>
      </c>
      <c r="V40" s="30">
        <f t="shared" ref="V40:Z40" si="60">MIN(V4:V37)</f>
        <v>-147.33699999999999</v>
      </c>
      <c r="W40" s="30">
        <f t="shared" si="60"/>
        <v>-1714.7039999999997</v>
      </c>
      <c r="X40" s="30">
        <f t="shared" si="60"/>
        <v>-2334.1449999999995</v>
      </c>
      <c r="Y40" s="30">
        <f t="shared" si="60"/>
        <v>-2416.442</v>
      </c>
      <c r="Z40" s="30">
        <f t="shared" si="60"/>
        <v>-53.312999999999995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Program Control</vt:lpstr>
      <vt:lpstr>Joint Reactions</vt:lpstr>
      <vt:lpstr>ExpectedValues</vt:lpstr>
      <vt:lpstr>ExpectedCombinations</vt:lpstr>
      <vt:lpstr>ExpectedCombinations_filtered</vt:lpstr>
      <vt:lpstr>ExpectedStrength_combosfiltered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William Gonzáles</cp:lastModifiedBy>
  <dcterms:created xsi:type="dcterms:W3CDTF">2024-12-20T05:18:19Z</dcterms:created>
  <dcterms:modified xsi:type="dcterms:W3CDTF">2025-04-28T07:10:58Z</dcterms:modified>
</cp:coreProperties>
</file>