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G:\My Drive\Will\NZ Freight Study\"/>
    </mc:Choice>
  </mc:AlternateContent>
  <xr:revisionPtr revIDLastSave="0" documentId="13_ncr:1_{D9F89DAD-D237-495A-8707-38673F1CBF2B}" xr6:coauthVersionLast="45" xr6:coauthVersionMax="45" xr10:uidLastSave="{00000000-0000-0000-0000-000000000000}"/>
  <bookViews>
    <workbookView xWindow="-28920" yWindow="45" windowWidth="29040" windowHeight="15990" activeTab="1" xr2:uid="{00000000-000D-0000-FFFF-FFFF00000000}"/>
  </bookViews>
  <sheets>
    <sheet name="raw" sheetId="1" r:id="rId1"/>
    <sheet name="comput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74" i="3" l="1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73" i="3"/>
  <c r="D30" i="1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X52" i="3"/>
  <c r="AB11" i="3"/>
  <c r="R22" i="3"/>
  <c r="AJ7" i="3"/>
  <c r="AK7" i="3"/>
  <c r="AL7" i="3"/>
  <c r="AJ8" i="3"/>
  <c r="AK8" i="3"/>
  <c r="AJ9" i="3"/>
  <c r="AK9" i="3"/>
  <c r="AJ10" i="3"/>
  <c r="AK10" i="3"/>
  <c r="AJ11" i="3"/>
  <c r="AK11" i="3"/>
  <c r="AJ12" i="3"/>
  <c r="AK12" i="3"/>
  <c r="AJ13" i="3"/>
  <c r="AK13" i="3"/>
  <c r="AJ14" i="3"/>
  <c r="AK14" i="3"/>
  <c r="AJ15" i="3"/>
  <c r="AK15" i="3"/>
  <c r="AJ16" i="3"/>
  <c r="AK16" i="3"/>
  <c r="AJ17" i="3"/>
  <c r="AK17" i="3"/>
  <c r="AJ18" i="3"/>
  <c r="AK18" i="3"/>
  <c r="AJ19" i="3"/>
  <c r="AK19" i="3"/>
  <c r="AK20" i="3"/>
  <c r="AJ21" i="3"/>
  <c r="AJ22" i="3"/>
  <c r="AK22" i="3"/>
  <c r="X6" i="3"/>
  <c r="X7" i="3"/>
  <c r="Y7" i="3"/>
  <c r="Z7" i="3"/>
  <c r="AA7" i="3"/>
  <c r="AB7" i="3"/>
  <c r="AC7" i="3"/>
  <c r="AD7" i="3"/>
  <c r="AE7" i="3"/>
  <c r="AF7" i="3"/>
  <c r="AG7" i="3"/>
  <c r="AH7" i="3"/>
  <c r="AI7" i="3"/>
  <c r="W8" i="3"/>
  <c r="Y8" i="3"/>
  <c r="AL8" i="3" s="1"/>
  <c r="Z8" i="3"/>
  <c r="AA8" i="3"/>
  <c r="AB8" i="3"/>
  <c r="AC8" i="3"/>
  <c r="AD8" i="3"/>
  <c r="AE8" i="3"/>
  <c r="AF8" i="3"/>
  <c r="AG8" i="3"/>
  <c r="AH8" i="3"/>
  <c r="AI8" i="3"/>
  <c r="W9" i="3"/>
  <c r="X9" i="3"/>
  <c r="AL9" i="3" s="1"/>
  <c r="Z9" i="3"/>
  <c r="AA9" i="3"/>
  <c r="AB9" i="3"/>
  <c r="AC9" i="3"/>
  <c r="AD9" i="3"/>
  <c r="AE9" i="3"/>
  <c r="AF9" i="3"/>
  <c r="AG9" i="3"/>
  <c r="AH9" i="3"/>
  <c r="AI9" i="3"/>
  <c r="W10" i="3"/>
  <c r="X10" i="3"/>
  <c r="Y10" i="3"/>
  <c r="AA10" i="3"/>
  <c r="AB10" i="3"/>
  <c r="AC10" i="3"/>
  <c r="AD10" i="3"/>
  <c r="AE10" i="3"/>
  <c r="AF10" i="3"/>
  <c r="AG10" i="3"/>
  <c r="AH10" i="3"/>
  <c r="AI10" i="3"/>
  <c r="W11" i="3"/>
  <c r="X11" i="3"/>
  <c r="Y11" i="3"/>
  <c r="Z11" i="3"/>
  <c r="AC11" i="3"/>
  <c r="AD11" i="3"/>
  <c r="AE11" i="3"/>
  <c r="AF11" i="3"/>
  <c r="AG11" i="3"/>
  <c r="AH11" i="3"/>
  <c r="AI11" i="3"/>
  <c r="W12" i="3"/>
  <c r="X12" i="3"/>
  <c r="Y12" i="3"/>
  <c r="Z12" i="3"/>
  <c r="AA12" i="3"/>
  <c r="AC12" i="3"/>
  <c r="AD12" i="3"/>
  <c r="AE12" i="3"/>
  <c r="AF12" i="3"/>
  <c r="AG12" i="3"/>
  <c r="AH12" i="3"/>
  <c r="AI12" i="3"/>
  <c r="W13" i="3"/>
  <c r="X13" i="3"/>
  <c r="AL13" i="3" s="1"/>
  <c r="Y13" i="3"/>
  <c r="Z13" i="3"/>
  <c r="AA13" i="3"/>
  <c r="AB13" i="3"/>
  <c r="AD13" i="3"/>
  <c r="AE13" i="3"/>
  <c r="AF13" i="3"/>
  <c r="AG13" i="3"/>
  <c r="AH13" i="3"/>
  <c r="AI13" i="3"/>
  <c r="W14" i="3"/>
  <c r="X14" i="3"/>
  <c r="AL14" i="3" s="1"/>
  <c r="Y14" i="3"/>
  <c r="Z14" i="3"/>
  <c r="AA14" i="3"/>
  <c r="AB14" i="3"/>
  <c r="AC14" i="3"/>
  <c r="AE14" i="3"/>
  <c r="AF14" i="3"/>
  <c r="AG14" i="3"/>
  <c r="AH14" i="3"/>
  <c r="AI14" i="3"/>
  <c r="W15" i="3"/>
  <c r="X15" i="3"/>
  <c r="Y15" i="3"/>
  <c r="Z15" i="3"/>
  <c r="AA15" i="3"/>
  <c r="AB15" i="3"/>
  <c r="AC15" i="3"/>
  <c r="AD15" i="3"/>
  <c r="AF15" i="3"/>
  <c r="AG15" i="3"/>
  <c r="AH15" i="3"/>
  <c r="AI15" i="3"/>
  <c r="W16" i="3"/>
  <c r="X16" i="3"/>
  <c r="Y16" i="3"/>
  <c r="Z16" i="3"/>
  <c r="AA16" i="3"/>
  <c r="AB16" i="3"/>
  <c r="AC16" i="3"/>
  <c r="AD16" i="3"/>
  <c r="AE16" i="3"/>
  <c r="AG16" i="3"/>
  <c r="AH16" i="3"/>
  <c r="AI16" i="3"/>
  <c r="W17" i="3"/>
  <c r="X17" i="3"/>
  <c r="AL17" i="3" s="1"/>
  <c r="Y17" i="3"/>
  <c r="Z17" i="3"/>
  <c r="AA17" i="3"/>
  <c r="AB17" i="3"/>
  <c r="AC17" i="3"/>
  <c r="AD17" i="3"/>
  <c r="AE17" i="3"/>
  <c r="AF17" i="3"/>
  <c r="AH17" i="3"/>
  <c r="AI17" i="3"/>
  <c r="W18" i="3"/>
  <c r="X18" i="3"/>
  <c r="AL18" i="3" s="1"/>
  <c r="Y18" i="3"/>
  <c r="Z18" i="3"/>
  <c r="AA18" i="3"/>
  <c r="AB18" i="3"/>
  <c r="AC18" i="3"/>
  <c r="AD18" i="3"/>
  <c r="AE18" i="3"/>
  <c r="AF18" i="3"/>
  <c r="AG18" i="3"/>
  <c r="AI18" i="3"/>
  <c r="W19" i="3"/>
  <c r="X19" i="3"/>
  <c r="Y19" i="3"/>
  <c r="Z19" i="3"/>
  <c r="AA19" i="3"/>
  <c r="AB19" i="3"/>
  <c r="AC19" i="3"/>
  <c r="AD19" i="3"/>
  <c r="AE19" i="3"/>
  <c r="AF19" i="3"/>
  <c r="AG19" i="3"/>
  <c r="AH19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W21" i="3"/>
  <c r="X21" i="3"/>
  <c r="AL21" i="3" s="1"/>
  <c r="Y21" i="3"/>
  <c r="Z21" i="3"/>
  <c r="AA21" i="3"/>
  <c r="AB21" i="3"/>
  <c r="AC21" i="3"/>
  <c r="AD21" i="3"/>
  <c r="AE21" i="3"/>
  <c r="AF21" i="3"/>
  <c r="AG21" i="3"/>
  <c r="AH21" i="3"/>
  <c r="AI21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V8" i="3"/>
  <c r="D8" i="3"/>
  <c r="N59" i="3"/>
  <c r="AH36" i="3" s="1"/>
  <c r="AH59" i="3" s="1"/>
  <c r="F61" i="3"/>
  <c r="Z38" i="3" s="1"/>
  <c r="Z61" i="3" s="1"/>
  <c r="J61" i="3"/>
  <c r="AD38" i="3" s="1"/>
  <c r="AD61" i="3" s="1"/>
  <c r="E62" i="3"/>
  <c r="Y39" i="3" s="1"/>
  <c r="Y62" i="3" s="1"/>
  <c r="I62" i="3"/>
  <c r="AC39" i="3" s="1"/>
  <c r="AC62" i="3" s="1"/>
  <c r="D63" i="3"/>
  <c r="X40" i="3" s="1"/>
  <c r="H63" i="3"/>
  <c r="AB40" i="3" s="1"/>
  <c r="AB63" i="3" s="1"/>
  <c r="L63" i="3"/>
  <c r="AF40" i="3" s="1"/>
  <c r="AF63" i="3" s="1"/>
  <c r="Q63" i="3"/>
  <c r="AK40" i="3" s="1"/>
  <c r="AK63" i="3" s="1"/>
  <c r="F65" i="3"/>
  <c r="Z42" i="3" s="1"/>
  <c r="Z65" i="3" s="1"/>
  <c r="J65" i="3"/>
  <c r="AD42" i="3" s="1"/>
  <c r="AD65" i="3" s="1"/>
  <c r="N65" i="3"/>
  <c r="AH42" i="3" s="1"/>
  <c r="AH65" i="3" s="1"/>
  <c r="E66" i="3"/>
  <c r="Y43" i="3" s="1"/>
  <c r="Y66" i="3" s="1"/>
  <c r="I66" i="3"/>
  <c r="AC43" i="3" s="1"/>
  <c r="AC66" i="3" s="1"/>
  <c r="M66" i="3"/>
  <c r="AG43" i="3" s="1"/>
  <c r="AG66" i="3" s="1"/>
  <c r="G52" i="3"/>
  <c r="K52" i="3"/>
  <c r="O52" i="3"/>
  <c r="C53" i="3"/>
  <c r="W53" i="3" s="1"/>
  <c r="C57" i="3"/>
  <c r="W57" i="3" s="1"/>
  <c r="C61" i="3"/>
  <c r="W61" i="3" s="1"/>
  <c r="C65" i="3"/>
  <c r="W65" i="3" s="1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C37" i="3"/>
  <c r="D37" i="3"/>
  <c r="E37" i="3"/>
  <c r="F37" i="3"/>
  <c r="G37" i="3"/>
  <c r="G60" i="3" s="1"/>
  <c r="AA37" i="3" s="1"/>
  <c r="AA60" i="3" s="1"/>
  <c r="H37" i="3"/>
  <c r="I37" i="3"/>
  <c r="J37" i="3"/>
  <c r="K37" i="3"/>
  <c r="L37" i="3"/>
  <c r="M37" i="3"/>
  <c r="N37" i="3"/>
  <c r="O37" i="3"/>
  <c r="P37" i="3"/>
  <c r="Q37" i="3"/>
  <c r="R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O61" i="3" s="1"/>
  <c r="AI38" i="3" s="1"/>
  <c r="AI61" i="3" s="1"/>
  <c r="P38" i="3"/>
  <c r="Q38" i="3"/>
  <c r="R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C41" i="3"/>
  <c r="D41" i="3"/>
  <c r="E41" i="3"/>
  <c r="F41" i="3"/>
  <c r="G41" i="3"/>
  <c r="G64" i="3" s="1"/>
  <c r="AA41" i="3" s="1"/>
  <c r="AA64" i="3" s="1"/>
  <c r="H41" i="3"/>
  <c r="I41" i="3"/>
  <c r="J41" i="3"/>
  <c r="K41" i="3"/>
  <c r="K64" i="3" s="1"/>
  <c r="AE41" i="3" s="1"/>
  <c r="AE64" i="3" s="1"/>
  <c r="L41" i="3"/>
  <c r="M41" i="3"/>
  <c r="N41" i="3"/>
  <c r="O41" i="3"/>
  <c r="P41" i="3"/>
  <c r="Q41" i="3"/>
  <c r="R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D28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D7" i="3"/>
  <c r="D52" i="3" s="1"/>
  <c r="E7" i="3"/>
  <c r="E52" i="3" s="1"/>
  <c r="F7" i="3"/>
  <c r="F52" i="3" s="1"/>
  <c r="G7" i="3"/>
  <c r="H7" i="3"/>
  <c r="H52" i="3" s="1"/>
  <c r="I7" i="3"/>
  <c r="I52" i="3" s="1"/>
  <c r="J7" i="3"/>
  <c r="J52" i="3" s="1"/>
  <c r="K7" i="3"/>
  <c r="L7" i="3"/>
  <c r="L52" i="3" s="1"/>
  <c r="M7" i="3"/>
  <c r="M52" i="3" s="1"/>
  <c r="N7" i="3"/>
  <c r="N52" i="3" s="1"/>
  <c r="O7" i="3"/>
  <c r="P7" i="3"/>
  <c r="P52" i="3" s="1"/>
  <c r="Q7" i="3"/>
  <c r="Q52" i="3" s="1"/>
  <c r="B8" i="3"/>
  <c r="B53" i="3" s="1"/>
  <c r="C8" i="3"/>
  <c r="E8" i="3"/>
  <c r="E53" i="3" s="1"/>
  <c r="Y30" i="3" s="1"/>
  <c r="F8" i="3"/>
  <c r="F53" i="3" s="1"/>
  <c r="Z30" i="3" s="1"/>
  <c r="G8" i="3"/>
  <c r="G53" i="3" s="1"/>
  <c r="AA30" i="3" s="1"/>
  <c r="H8" i="3"/>
  <c r="H53" i="3" s="1"/>
  <c r="AB30" i="3" s="1"/>
  <c r="AB53" i="3" s="1"/>
  <c r="I8" i="3"/>
  <c r="I53" i="3" s="1"/>
  <c r="AC30" i="3" s="1"/>
  <c r="J8" i="3"/>
  <c r="J53" i="3" s="1"/>
  <c r="AD30" i="3" s="1"/>
  <c r="K8" i="3"/>
  <c r="K53" i="3" s="1"/>
  <c r="AE30" i="3" s="1"/>
  <c r="L8" i="3"/>
  <c r="L53" i="3" s="1"/>
  <c r="AF30" i="3" s="1"/>
  <c r="M8" i="3"/>
  <c r="M53" i="3" s="1"/>
  <c r="AG30" i="3" s="1"/>
  <c r="N8" i="3"/>
  <c r="N53" i="3" s="1"/>
  <c r="AH30" i="3" s="1"/>
  <c r="O8" i="3"/>
  <c r="O53" i="3" s="1"/>
  <c r="AI30" i="3" s="1"/>
  <c r="P8" i="3"/>
  <c r="P53" i="3" s="1"/>
  <c r="AJ30" i="3" s="1"/>
  <c r="Q8" i="3"/>
  <c r="Q53" i="3" s="1"/>
  <c r="AK30" i="3" s="1"/>
  <c r="C9" i="3"/>
  <c r="C54" i="3" s="1"/>
  <c r="W54" i="3" s="1"/>
  <c r="D9" i="3"/>
  <c r="D54" i="3" s="1"/>
  <c r="X31" i="3" s="1"/>
  <c r="E9" i="3"/>
  <c r="F9" i="3"/>
  <c r="F54" i="3" s="1"/>
  <c r="Z31" i="3" s="1"/>
  <c r="Z54" i="3" s="1"/>
  <c r="G9" i="3"/>
  <c r="H9" i="3"/>
  <c r="H54" i="3" s="1"/>
  <c r="AB31" i="3" s="1"/>
  <c r="AB54" i="3" s="1"/>
  <c r="I9" i="3"/>
  <c r="I54" i="3" s="1"/>
  <c r="AC31" i="3" s="1"/>
  <c r="AC54" i="3" s="1"/>
  <c r="J9" i="3"/>
  <c r="J54" i="3" s="1"/>
  <c r="AD31" i="3" s="1"/>
  <c r="AD54" i="3" s="1"/>
  <c r="K9" i="3"/>
  <c r="L9" i="3"/>
  <c r="L54" i="3" s="1"/>
  <c r="AF31" i="3" s="1"/>
  <c r="AF54" i="3" s="1"/>
  <c r="M9" i="3"/>
  <c r="M54" i="3" s="1"/>
  <c r="AG31" i="3" s="1"/>
  <c r="AG54" i="3" s="1"/>
  <c r="N9" i="3"/>
  <c r="N54" i="3" s="1"/>
  <c r="AH31" i="3" s="1"/>
  <c r="AH54" i="3" s="1"/>
  <c r="O9" i="3"/>
  <c r="P9" i="3"/>
  <c r="P54" i="3" s="1"/>
  <c r="AJ31" i="3" s="1"/>
  <c r="AJ54" i="3" s="1"/>
  <c r="Q9" i="3"/>
  <c r="Q54" i="3" s="1"/>
  <c r="AK31" i="3" s="1"/>
  <c r="AK54" i="3" s="1"/>
  <c r="C10" i="3"/>
  <c r="C55" i="3" s="1"/>
  <c r="W55" i="3" s="1"/>
  <c r="D10" i="3"/>
  <c r="D55" i="3" s="1"/>
  <c r="X32" i="3" s="1"/>
  <c r="E10" i="3"/>
  <c r="E55" i="3" s="1"/>
  <c r="Y32" i="3" s="1"/>
  <c r="Y55" i="3" s="1"/>
  <c r="F10" i="3"/>
  <c r="G10" i="3"/>
  <c r="G55" i="3" s="1"/>
  <c r="AA32" i="3" s="1"/>
  <c r="AA55" i="3" s="1"/>
  <c r="H10" i="3"/>
  <c r="H55" i="3" s="1"/>
  <c r="AB32" i="3" s="1"/>
  <c r="AB55" i="3" s="1"/>
  <c r="I10" i="3"/>
  <c r="I55" i="3" s="1"/>
  <c r="AC32" i="3" s="1"/>
  <c r="AC55" i="3" s="1"/>
  <c r="J10" i="3"/>
  <c r="J55" i="3" s="1"/>
  <c r="AD32" i="3" s="1"/>
  <c r="AD55" i="3" s="1"/>
  <c r="K10" i="3"/>
  <c r="K55" i="3" s="1"/>
  <c r="AE32" i="3" s="1"/>
  <c r="AE55" i="3" s="1"/>
  <c r="L10" i="3"/>
  <c r="L55" i="3" s="1"/>
  <c r="AF32" i="3" s="1"/>
  <c r="AF55" i="3" s="1"/>
  <c r="M10" i="3"/>
  <c r="M55" i="3" s="1"/>
  <c r="AG32" i="3" s="1"/>
  <c r="AG55" i="3" s="1"/>
  <c r="N10" i="3"/>
  <c r="N55" i="3" s="1"/>
  <c r="AH32" i="3" s="1"/>
  <c r="AH55" i="3" s="1"/>
  <c r="O10" i="3"/>
  <c r="O55" i="3" s="1"/>
  <c r="AI32" i="3" s="1"/>
  <c r="AI55" i="3" s="1"/>
  <c r="P10" i="3"/>
  <c r="P55" i="3" s="1"/>
  <c r="AJ32" i="3" s="1"/>
  <c r="AJ55" i="3" s="1"/>
  <c r="Q10" i="3"/>
  <c r="Q55" i="3" s="1"/>
  <c r="AK32" i="3" s="1"/>
  <c r="AK55" i="3" s="1"/>
  <c r="C11" i="3"/>
  <c r="C56" i="3" s="1"/>
  <c r="W56" i="3" s="1"/>
  <c r="D11" i="3"/>
  <c r="D56" i="3" s="1"/>
  <c r="X33" i="3" s="1"/>
  <c r="X56" i="3" s="1"/>
  <c r="E11" i="3"/>
  <c r="E56" i="3" s="1"/>
  <c r="Y33" i="3" s="1"/>
  <c r="Y56" i="3" s="1"/>
  <c r="F11" i="3"/>
  <c r="F56" i="3" s="1"/>
  <c r="Z33" i="3" s="1"/>
  <c r="Z56" i="3" s="1"/>
  <c r="G11" i="3"/>
  <c r="H11" i="3"/>
  <c r="H56" i="3" s="1"/>
  <c r="AB33" i="3" s="1"/>
  <c r="I11" i="3"/>
  <c r="I56" i="3" s="1"/>
  <c r="AC33" i="3" s="1"/>
  <c r="AC56" i="3" s="1"/>
  <c r="J11" i="3"/>
  <c r="J56" i="3" s="1"/>
  <c r="AD33" i="3" s="1"/>
  <c r="AD56" i="3" s="1"/>
  <c r="K11" i="3"/>
  <c r="L11" i="3"/>
  <c r="L56" i="3" s="1"/>
  <c r="AF33" i="3" s="1"/>
  <c r="AF56" i="3" s="1"/>
  <c r="M11" i="3"/>
  <c r="M56" i="3" s="1"/>
  <c r="AG33" i="3" s="1"/>
  <c r="AG56" i="3" s="1"/>
  <c r="N11" i="3"/>
  <c r="N56" i="3" s="1"/>
  <c r="AH33" i="3" s="1"/>
  <c r="AH56" i="3" s="1"/>
  <c r="O11" i="3"/>
  <c r="P11" i="3"/>
  <c r="P56" i="3" s="1"/>
  <c r="AJ33" i="3" s="1"/>
  <c r="AJ56" i="3" s="1"/>
  <c r="Q11" i="3"/>
  <c r="Q56" i="3" s="1"/>
  <c r="AK33" i="3" s="1"/>
  <c r="AK56" i="3" s="1"/>
  <c r="C12" i="3"/>
  <c r="D12" i="3"/>
  <c r="D57" i="3" s="1"/>
  <c r="X34" i="3" s="1"/>
  <c r="E12" i="3"/>
  <c r="E57" i="3" s="1"/>
  <c r="Y34" i="3" s="1"/>
  <c r="Y57" i="3" s="1"/>
  <c r="F12" i="3"/>
  <c r="F57" i="3" s="1"/>
  <c r="Z34" i="3" s="1"/>
  <c r="Z57" i="3" s="1"/>
  <c r="G12" i="3"/>
  <c r="H12" i="3"/>
  <c r="I12" i="3"/>
  <c r="I57" i="3" s="1"/>
  <c r="AC34" i="3" s="1"/>
  <c r="AC57" i="3" s="1"/>
  <c r="J12" i="3"/>
  <c r="J57" i="3" s="1"/>
  <c r="AD34" i="3" s="1"/>
  <c r="AD57" i="3" s="1"/>
  <c r="K12" i="3"/>
  <c r="L12" i="3"/>
  <c r="L57" i="3" s="1"/>
  <c r="AF34" i="3" s="1"/>
  <c r="AF57" i="3" s="1"/>
  <c r="M12" i="3"/>
  <c r="M57" i="3" s="1"/>
  <c r="AG34" i="3" s="1"/>
  <c r="AG57" i="3" s="1"/>
  <c r="N12" i="3"/>
  <c r="N57" i="3" s="1"/>
  <c r="AH34" i="3" s="1"/>
  <c r="AH57" i="3" s="1"/>
  <c r="O12" i="3"/>
  <c r="P12" i="3"/>
  <c r="P57" i="3" s="1"/>
  <c r="AJ34" i="3" s="1"/>
  <c r="AJ57" i="3" s="1"/>
  <c r="Q12" i="3"/>
  <c r="Q57" i="3" s="1"/>
  <c r="AK34" i="3" s="1"/>
  <c r="AK57" i="3" s="1"/>
  <c r="C13" i="3"/>
  <c r="C58" i="3" s="1"/>
  <c r="W58" i="3" s="1"/>
  <c r="D13" i="3"/>
  <c r="D58" i="3" s="1"/>
  <c r="X35" i="3" s="1"/>
  <c r="E13" i="3"/>
  <c r="E58" i="3" s="1"/>
  <c r="Y35" i="3" s="1"/>
  <c r="Y58" i="3" s="1"/>
  <c r="F13" i="3"/>
  <c r="F58" i="3" s="1"/>
  <c r="Z35" i="3" s="1"/>
  <c r="Z58" i="3" s="1"/>
  <c r="G13" i="3"/>
  <c r="H13" i="3"/>
  <c r="H58" i="3" s="1"/>
  <c r="AB35" i="3" s="1"/>
  <c r="AB58" i="3" s="1"/>
  <c r="I13" i="3"/>
  <c r="J13" i="3"/>
  <c r="J58" i="3" s="1"/>
  <c r="AD35" i="3" s="1"/>
  <c r="AD58" i="3" s="1"/>
  <c r="K13" i="3"/>
  <c r="L13" i="3"/>
  <c r="L58" i="3" s="1"/>
  <c r="AF35" i="3" s="1"/>
  <c r="AF58" i="3" s="1"/>
  <c r="M13" i="3"/>
  <c r="M58" i="3" s="1"/>
  <c r="AG35" i="3" s="1"/>
  <c r="AG58" i="3" s="1"/>
  <c r="N13" i="3"/>
  <c r="N58" i="3" s="1"/>
  <c r="AH35" i="3" s="1"/>
  <c r="AH58" i="3" s="1"/>
  <c r="O13" i="3"/>
  <c r="P13" i="3"/>
  <c r="P58" i="3" s="1"/>
  <c r="AJ35" i="3" s="1"/>
  <c r="AJ58" i="3" s="1"/>
  <c r="Q13" i="3"/>
  <c r="Q58" i="3" s="1"/>
  <c r="AK35" i="3" s="1"/>
  <c r="AK58" i="3" s="1"/>
  <c r="C14" i="3"/>
  <c r="C59" i="3" s="1"/>
  <c r="W59" i="3" s="1"/>
  <c r="D14" i="3"/>
  <c r="D59" i="3" s="1"/>
  <c r="X36" i="3" s="1"/>
  <c r="E14" i="3"/>
  <c r="E59" i="3" s="1"/>
  <c r="Y36" i="3" s="1"/>
  <c r="Y59" i="3" s="1"/>
  <c r="F14" i="3"/>
  <c r="F59" i="3" s="1"/>
  <c r="Z36" i="3" s="1"/>
  <c r="Z59" i="3" s="1"/>
  <c r="G14" i="3"/>
  <c r="G59" i="3" s="1"/>
  <c r="AA36" i="3" s="1"/>
  <c r="AA59" i="3" s="1"/>
  <c r="H14" i="3"/>
  <c r="H59" i="3" s="1"/>
  <c r="AB36" i="3" s="1"/>
  <c r="AB59" i="3" s="1"/>
  <c r="I14" i="3"/>
  <c r="I59" i="3" s="1"/>
  <c r="AC36" i="3" s="1"/>
  <c r="AC59" i="3" s="1"/>
  <c r="J14" i="3"/>
  <c r="K14" i="3"/>
  <c r="K59" i="3" s="1"/>
  <c r="AE36" i="3" s="1"/>
  <c r="AE59" i="3" s="1"/>
  <c r="L14" i="3"/>
  <c r="L59" i="3" s="1"/>
  <c r="AF36" i="3" s="1"/>
  <c r="AF59" i="3" s="1"/>
  <c r="M14" i="3"/>
  <c r="M59" i="3" s="1"/>
  <c r="AG36" i="3" s="1"/>
  <c r="AG59" i="3" s="1"/>
  <c r="N14" i="3"/>
  <c r="O14" i="3"/>
  <c r="O59" i="3" s="1"/>
  <c r="AI36" i="3" s="1"/>
  <c r="AI59" i="3" s="1"/>
  <c r="P14" i="3"/>
  <c r="P59" i="3" s="1"/>
  <c r="AJ36" i="3" s="1"/>
  <c r="AJ59" i="3" s="1"/>
  <c r="Q14" i="3"/>
  <c r="Q59" i="3" s="1"/>
  <c r="AK36" i="3" s="1"/>
  <c r="AK59" i="3" s="1"/>
  <c r="C15" i="3"/>
  <c r="C60" i="3" s="1"/>
  <c r="W60" i="3" s="1"/>
  <c r="D15" i="3"/>
  <c r="D60" i="3" s="1"/>
  <c r="X37" i="3" s="1"/>
  <c r="E15" i="3"/>
  <c r="E60" i="3" s="1"/>
  <c r="Y37" i="3" s="1"/>
  <c r="Y60" i="3" s="1"/>
  <c r="F15" i="3"/>
  <c r="F60" i="3" s="1"/>
  <c r="Z37" i="3" s="1"/>
  <c r="Z60" i="3" s="1"/>
  <c r="G15" i="3"/>
  <c r="H15" i="3"/>
  <c r="H60" i="3" s="1"/>
  <c r="AB37" i="3" s="1"/>
  <c r="AB60" i="3" s="1"/>
  <c r="I15" i="3"/>
  <c r="I60" i="3" s="1"/>
  <c r="AC37" i="3" s="1"/>
  <c r="AC60" i="3" s="1"/>
  <c r="J15" i="3"/>
  <c r="J60" i="3" s="1"/>
  <c r="AD37" i="3" s="1"/>
  <c r="AD60" i="3" s="1"/>
  <c r="K15" i="3"/>
  <c r="L15" i="3"/>
  <c r="L60" i="3" s="1"/>
  <c r="AF37" i="3" s="1"/>
  <c r="AF60" i="3" s="1"/>
  <c r="M15" i="3"/>
  <c r="M60" i="3" s="1"/>
  <c r="AG37" i="3" s="1"/>
  <c r="AG60" i="3" s="1"/>
  <c r="N15" i="3"/>
  <c r="N60" i="3" s="1"/>
  <c r="AH37" i="3" s="1"/>
  <c r="AH60" i="3" s="1"/>
  <c r="O15" i="3"/>
  <c r="O60" i="3" s="1"/>
  <c r="AI37" i="3" s="1"/>
  <c r="AI60" i="3" s="1"/>
  <c r="P15" i="3"/>
  <c r="P60" i="3" s="1"/>
  <c r="AJ37" i="3" s="1"/>
  <c r="AJ60" i="3" s="1"/>
  <c r="Q15" i="3"/>
  <c r="Q60" i="3" s="1"/>
  <c r="AK37" i="3" s="1"/>
  <c r="AK60" i="3" s="1"/>
  <c r="C16" i="3"/>
  <c r="D16" i="3"/>
  <c r="D61" i="3" s="1"/>
  <c r="X38" i="3" s="1"/>
  <c r="E16" i="3"/>
  <c r="E61" i="3" s="1"/>
  <c r="Y38" i="3" s="1"/>
  <c r="Y61" i="3" s="1"/>
  <c r="F16" i="3"/>
  <c r="G16" i="3"/>
  <c r="G61" i="3" s="1"/>
  <c r="AA38" i="3" s="1"/>
  <c r="AA61" i="3" s="1"/>
  <c r="H16" i="3"/>
  <c r="H61" i="3" s="1"/>
  <c r="AB38" i="3" s="1"/>
  <c r="AB61" i="3" s="1"/>
  <c r="I16" i="3"/>
  <c r="I61" i="3" s="1"/>
  <c r="AC38" i="3" s="1"/>
  <c r="AC61" i="3" s="1"/>
  <c r="J16" i="3"/>
  <c r="K16" i="3"/>
  <c r="K61" i="3" s="1"/>
  <c r="AE38" i="3" s="1"/>
  <c r="AE61" i="3" s="1"/>
  <c r="L16" i="3"/>
  <c r="M16" i="3"/>
  <c r="M61" i="3" s="1"/>
  <c r="AG38" i="3" s="1"/>
  <c r="AG61" i="3" s="1"/>
  <c r="N16" i="3"/>
  <c r="N61" i="3" s="1"/>
  <c r="AH38" i="3" s="1"/>
  <c r="AH61" i="3" s="1"/>
  <c r="O16" i="3"/>
  <c r="P16" i="3"/>
  <c r="P61" i="3" s="1"/>
  <c r="AJ38" i="3" s="1"/>
  <c r="AJ61" i="3" s="1"/>
  <c r="Q16" i="3"/>
  <c r="Q61" i="3" s="1"/>
  <c r="AK38" i="3" s="1"/>
  <c r="AK61" i="3" s="1"/>
  <c r="C17" i="3"/>
  <c r="C62" i="3" s="1"/>
  <c r="W62" i="3" s="1"/>
  <c r="D17" i="3"/>
  <c r="D62" i="3" s="1"/>
  <c r="X39" i="3" s="1"/>
  <c r="E17" i="3"/>
  <c r="F17" i="3"/>
  <c r="F62" i="3" s="1"/>
  <c r="Z39" i="3" s="1"/>
  <c r="Z62" i="3" s="1"/>
  <c r="G17" i="3"/>
  <c r="G62" i="3" s="1"/>
  <c r="AA39" i="3" s="1"/>
  <c r="AA62" i="3" s="1"/>
  <c r="H17" i="3"/>
  <c r="H62" i="3" s="1"/>
  <c r="AB39" i="3" s="1"/>
  <c r="AB62" i="3" s="1"/>
  <c r="I17" i="3"/>
  <c r="J17" i="3"/>
  <c r="J62" i="3" s="1"/>
  <c r="AD39" i="3" s="1"/>
  <c r="AD62" i="3" s="1"/>
  <c r="K17" i="3"/>
  <c r="K62" i="3" s="1"/>
  <c r="AE39" i="3" s="1"/>
  <c r="AE62" i="3" s="1"/>
  <c r="L17" i="3"/>
  <c r="L62" i="3" s="1"/>
  <c r="AF39" i="3" s="1"/>
  <c r="AF62" i="3" s="1"/>
  <c r="M17" i="3"/>
  <c r="N17" i="3"/>
  <c r="N62" i="3" s="1"/>
  <c r="AH39" i="3" s="1"/>
  <c r="AH62" i="3" s="1"/>
  <c r="O17" i="3"/>
  <c r="O62" i="3" s="1"/>
  <c r="AI39" i="3" s="1"/>
  <c r="AI62" i="3" s="1"/>
  <c r="P17" i="3"/>
  <c r="P62" i="3" s="1"/>
  <c r="AJ39" i="3" s="1"/>
  <c r="AJ62" i="3" s="1"/>
  <c r="Q17" i="3"/>
  <c r="Q62" i="3" s="1"/>
  <c r="AK39" i="3" s="1"/>
  <c r="AK62" i="3" s="1"/>
  <c r="C18" i="3"/>
  <c r="C63" i="3" s="1"/>
  <c r="W63" i="3" s="1"/>
  <c r="D18" i="3"/>
  <c r="E18" i="3"/>
  <c r="E63" i="3" s="1"/>
  <c r="Y40" i="3" s="1"/>
  <c r="Y63" i="3" s="1"/>
  <c r="F18" i="3"/>
  <c r="F63" i="3" s="1"/>
  <c r="Z40" i="3" s="1"/>
  <c r="Z63" i="3" s="1"/>
  <c r="G18" i="3"/>
  <c r="G63" i="3" s="1"/>
  <c r="AA40" i="3" s="1"/>
  <c r="AA63" i="3" s="1"/>
  <c r="H18" i="3"/>
  <c r="I18" i="3"/>
  <c r="I63" i="3" s="1"/>
  <c r="AC40" i="3" s="1"/>
  <c r="AC63" i="3" s="1"/>
  <c r="J18" i="3"/>
  <c r="J63" i="3" s="1"/>
  <c r="AD40" i="3" s="1"/>
  <c r="AD63" i="3" s="1"/>
  <c r="K18" i="3"/>
  <c r="K63" i="3" s="1"/>
  <c r="AE40" i="3" s="1"/>
  <c r="AE63" i="3" s="1"/>
  <c r="L18" i="3"/>
  <c r="M18" i="3"/>
  <c r="M63" i="3" s="1"/>
  <c r="AG40" i="3" s="1"/>
  <c r="AG63" i="3" s="1"/>
  <c r="N18" i="3"/>
  <c r="O18" i="3"/>
  <c r="O63" i="3" s="1"/>
  <c r="AI40" i="3" s="1"/>
  <c r="AI63" i="3" s="1"/>
  <c r="P18" i="3"/>
  <c r="P63" i="3" s="1"/>
  <c r="AJ40" i="3" s="1"/>
  <c r="AJ63" i="3" s="1"/>
  <c r="Q18" i="3"/>
  <c r="C19" i="3"/>
  <c r="C64" i="3" s="1"/>
  <c r="W64" i="3" s="1"/>
  <c r="D19" i="3"/>
  <c r="D64" i="3" s="1"/>
  <c r="X41" i="3" s="1"/>
  <c r="E19" i="3"/>
  <c r="E64" i="3" s="1"/>
  <c r="Y41" i="3" s="1"/>
  <c r="Y64" i="3" s="1"/>
  <c r="F19" i="3"/>
  <c r="F64" i="3" s="1"/>
  <c r="Z41" i="3" s="1"/>
  <c r="Z64" i="3" s="1"/>
  <c r="G19" i="3"/>
  <c r="H19" i="3"/>
  <c r="H64" i="3" s="1"/>
  <c r="AB41" i="3" s="1"/>
  <c r="AB64" i="3" s="1"/>
  <c r="I19" i="3"/>
  <c r="I64" i="3" s="1"/>
  <c r="AC41" i="3" s="1"/>
  <c r="AC64" i="3" s="1"/>
  <c r="J19" i="3"/>
  <c r="J64" i="3" s="1"/>
  <c r="AD41" i="3" s="1"/>
  <c r="AD64" i="3" s="1"/>
  <c r="K19" i="3"/>
  <c r="L19" i="3"/>
  <c r="L64" i="3" s="1"/>
  <c r="AF41" i="3" s="1"/>
  <c r="AF64" i="3" s="1"/>
  <c r="M19" i="3"/>
  <c r="M64" i="3" s="1"/>
  <c r="AG41" i="3" s="1"/>
  <c r="AG64" i="3" s="1"/>
  <c r="N19" i="3"/>
  <c r="N64" i="3" s="1"/>
  <c r="AH41" i="3" s="1"/>
  <c r="AH64" i="3" s="1"/>
  <c r="O19" i="3"/>
  <c r="P19" i="3"/>
  <c r="P64" i="3" s="1"/>
  <c r="AJ41" i="3" s="1"/>
  <c r="AJ64" i="3" s="1"/>
  <c r="Q19" i="3"/>
  <c r="Q64" i="3" s="1"/>
  <c r="AK41" i="3" s="1"/>
  <c r="AK64" i="3" s="1"/>
  <c r="C20" i="3"/>
  <c r="D20" i="3"/>
  <c r="D65" i="3" s="1"/>
  <c r="X42" i="3" s="1"/>
  <c r="E20" i="3"/>
  <c r="E65" i="3" s="1"/>
  <c r="Y42" i="3" s="1"/>
  <c r="Y65" i="3" s="1"/>
  <c r="F20" i="3"/>
  <c r="G20" i="3"/>
  <c r="G65" i="3" s="1"/>
  <c r="AA42" i="3" s="1"/>
  <c r="AA65" i="3" s="1"/>
  <c r="H20" i="3"/>
  <c r="H65" i="3" s="1"/>
  <c r="AB42" i="3" s="1"/>
  <c r="AB65" i="3" s="1"/>
  <c r="I20" i="3"/>
  <c r="I65" i="3" s="1"/>
  <c r="AC42" i="3" s="1"/>
  <c r="AC65" i="3" s="1"/>
  <c r="J20" i="3"/>
  <c r="K20" i="3"/>
  <c r="K65" i="3" s="1"/>
  <c r="AE42" i="3" s="1"/>
  <c r="AE65" i="3" s="1"/>
  <c r="L20" i="3"/>
  <c r="L65" i="3" s="1"/>
  <c r="AF42" i="3" s="1"/>
  <c r="AF65" i="3" s="1"/>
  <c r="M20" i="3"/>
  <c r="M65" i="3" s="1"/>
  <c r="AG42" i="3" s="1"/>
  <c r="AG65" i="3" s="1"/>
  <c r="N20" i="3"/>
  <c r="O20" i="3"/>
  <c r="O65" i="3" s="1"/>
  <c r="AI42" i="3" s="1"/>
  <c r="AI65" i="3" s="1"/>
  <c r="P20" i="3"/>
  <c r="Q20" i="3"/>
  <c r="Q65" i="3" s="1"/>
  <c r="AK42" i="3" s="1"/>
  <c r="AK65" i="3" s="1"/>
  <c r="C21" i="3"/>
  <c r="C66" i="3" s="1"/>
  <c r="W66" i="3" s="1"/>
  <c r="D21" i="3"/>
  <c r="D66" i="3" s="1"/>
  <c r="X43" i="3" s="1"/>
  <c r="X66" i="3" s="1"/>
  <c r="E21" i="3"/>
  <c r="F21" i="3"/>
  <c r="F66" i="3" s="1"/>
  <c r="Z43" i="3" s="1"/>
  <c r="Z66" i="3" s="1"/>
  <c r="G21" i="3"/>
  <c r="G66" i="3" s="1"/>
  <c r="AA43" i="3" s="1"/>
  <c r="AA66" i="3" s="1"/>
  <c r="H21" i="3"/>
  <c r="H66" i="3" s="1"/>
  <c r="AB43" i="3" s="1"/>
  <c r="AB66" i="3" s="1"/>
  <c r="I21" i="3"/>
  <c r="J21" i="3"/>
  <c r="J66" i="3" s="1"/>
  <c r="AD43" i="3" s="1"/>
  <c r="AD66" i="3" s="1"/>
  <c r="K21" i="3"/>
  <c r="K66" i="3" s="1"/>
  <c r="AE43" i="3" s="1"/>
  <c r="AE66" i="3" s="1"/>
  <c r="L21" i="3"/>
  <c r="L66" i="3" s="1"/>
  <c r="AF43" i="3" s="1"/>
  <c r="AF66" i="3" s="1"/>
  <c r="M21" i="3"/>
  <c r="N21" i="3"/>
  <c r="N66" i="3" s="1"/>
  <c r="AH43" i="3" s="1"/>
  <c r="AH66" i="3" s="1"/>
  <c r="O21" i="3"/>
  <c r="O66" i="3" s="1"/>
  <c r="AI43" i="3" s="1"/>
  <c r="AI66" i="3" s="1"/>
  <c r="P21" i="3"/>
  <c r="P66" i="3" s="1"/>
  <c r="AJ43" i="3" s="1"/>
  <c r="AJ66" i="3" s="1"/>
  <c r="Q21" i="3"/>
  <c r="C22" i="3"/>
  <c r="C67" i="3" s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D6" i="3"/>
  <c r="D51" i="3" s="1"/>
  <c r="O31" i="1"/>
  <c r="AE26" i="1"/>
  <c r="AE27" i="1"/>
  <c r="AE47" i="1" s="1"/>
  <c r="L25" i="1"/>
  <c r="L6" i="1"/>
  <c r="AQ38" i="1"/>
  <c r="AQ58" i="1" s="1"/>
  <c r="AE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F47" i="1"/>
  <c r="AH47" i="1"/>
  <c r="AJ47" i="1"/>
  <c r="AK47" i="1"/>
  <c r="AL47" i="1"/>
  <c r="AM47" i="1"/>
  <c r="AP47" i="1"/>
  <c r="AF48" i="1"/>
  <c r="AG48" i="1"/>
  <c r="AI48" i="1"/>
  <c r="AJ48" i="1"/>
  <c r="AK48" i="1"/>
  <c r="AL48" i="1"/>
  <c r="AM48" i="1"/>
  <c r="AN48" i="1"/>
  <c r="AP48" i="1"/>
  <c r="AQ48" i="1"/>
  <c r="AF49" i="1"/>
  <c r="AG49" i="1"/>
  <c r="AH49" i="1"/>
  <c r="AJ49" i="1"/>
  <c r="AL49" i="1"/>
  <c r="AP49" i="1"/>
  <c r="AE50" i="1"/>
  <c r="AF50" i="1"/>
  <c r="AG50" i="1"/>
  <c r="AH50" i="1"/>
  <c r="AI50" i="1"/>
  <c r="AK50" i="1"/>
  <c r="AL50" i="1"/>
  <c r="AM50" i="1"/>
  <c r="AN50" i="1"/>
  <c r="AP50" i="1"/>
  <c r="AE51" i="1"/>
  <c r="AF51" i="1"/>
  <c r="AG51" i="1"/>
  <c r="AJ51" i="1"/>
  <c r="AL51" i="1"/>
  <c r="AM51" i="1"/>
  <c r="AN51" i="1"/>
  <c r="AO51" i="1"/>
  <c r="AP51" i="1"/>
  <c r="AF52" i="1"/>
  <c r="AG52" i="1"/>
  <c r="AH52" i="1"/>
  <c r="AI52" i="1"/>
  <c r="AJ52" i="1"/>
  <c r="AK52" i="1"/>
  <c r="AM52" i="1"/>
  <c r="AP52" i="1"/>
  <c r="AE53" i="1"/>
  <c r="AF53" i="1"/>
  <c r="AG53" i="1"/>
  <c r="AH53" i="1"/>
  <c r="AJ53" i="1"/>
  <c r="AK53" i="1"/>
  <c r="AL53" i="1"/>
  <c r="AP53" i="1"/>
  <c r="AF54" i="1"/>
  <c r="AG54" i="1"/>
  <c r="AH54" i="1"/>
  <c r="AJ54" i="1"/>
  <c r="AL54" i="1"/>
  <c r="AM54" i="1"/>
  <c r="AO54" i="1"/>
  <c r="AP54" i="1"/>
  <c r="AQ54" i="1"/>
  <c r="AR54" i="1"/>
  <c r="AF55" i="1"/>
  <c r="AM55" i="1"/>
  <c r="AN55" i="1"/>
  <c r="AP55" i="1"/>
  <c r="AQ55" i="1"/>
  <c r="AE56" i="1"/>
  <c r="AF56" i="1"/>
  <c r="AG56" i="1"/>
  <c r="AH56" i="1"/>
  <c r="AJ56" i="1"/>
  <c r="AK56" i="1"/>
  <c r="AM56" i="1"/>
  <c r="AN56" i="1"/>
  <c r="AO56" i="1"/>
  <c r="AQ56" i="1"/>
  <c r="AR56" i="1"/>
  <c r="AF57" i="1"/>
  <c r="AH57" i="1"/>
  <c r="AJ57" i="1"/>
  <c r="AN57" i="1"/>
  <c r="AO57" i="1"/>
  <c r="AP57" i="1"/>
  <c r="AR57" i="1"/>
  <c r="AF58" i="1"/>
  <c r="AG58" i="1"/>
  <c r="AN58" i="1"/>
  <c r="AG45" i="1"/>
  <c r="AH45" i="1"/>
  <c r="AJ45" i="1"/>
  <c r="AK45" i="1"/>
  <c r="AM45" i="1"/>
  <c r="AN45" i="1"/>
  <c r="AP45" i="1"/>
  <c r="AQ45" i="1"/>
  <c r="AR45" i="1"/>
  <c r="AH26" i="1"/>
  <c r="AL26" i="1"/>
  <c r="AP26" i="1"/>
  <c r="AE28" i="1"/>
  <c r="AJ28" i="1"/>
  <c r="AN28" i="1"/>
  <c r="AR28" i="1"/>
  <c r="AM29" i="1"/>
  <c r="AQ29" i="1"/>
  <c r="AL30" i="1"/>
  <c r="AP30" i="1"/>
  <c r="AO31" i="1"/>
  <c r="AN32" i="1"/>
  <c r="AR32" i="1"/>
  <c r="AQ33" i="1"/>
  <c r="AP34" i="1"/>
  <c r="AR36" i="1"/>
  <c r="AG25" i="1"/>
  <c r="AK25" i="1"/>
  <c r="AO25" i="1"/>
  <c r="L7" i="1"/>
  <c r="M7" i="1"/>
  <c r="N7" i="1"/>
  <c r="AG26" i="1" s="1"/>
  <c r="O7" i="1"/>
  <c r="P7" i="1"/>
  <c r="AI26" i="1" s="1"/>
  <c r="Q7" i="1"/>
  <c r="AJ26" i="1" s="1"/>
  <c r="R7" i="1"/>
  <c r="AK26" i="1" s="1"/>
  <c r="S7" i="1"/>
  <c r="T7" i="1"/>
  <c r="AM26" i="1" s="1"/>
  <c r="U7" i="1"/>
  <c r="AN26" i="1" s="1"/>
  <c r="V7" i="1"/>
  <c r="AO26" i="1" s="1"/>
  <c r="W7" i="1"/>
  <c r="X7" i="1"/>
  <c r="AQ26" i="1" s="1"/>
  <c r="Y7" i="1"/>
  <c r="AR26" i="1" s="1"/>
  <c r="Z7" i="1"/>
  <c r="L8" i="1"/>
  <c r="M8" i="1"/>
  <c r="AF27" i="1" s="1"/>
  <c r="N8" i="1"/>
  <c r="O8" i="1"/>
  <c r="AH27" i="1" s="1"/>
  <c r="P8" i="1"/>
  <c r="AI27" i="1" s="1"/>
  <c r="Q8" i="1"/>
  <c r="AJ27" i="1" s="1"/>
  <c r="R8" i="1"/>
  <c r="S8" i="1"/>
  <c r="AL27" i="1" s="1"/>
  <c r="T8" i="1"/>
  <c r="AM27" i="1" s="1"/>
  <c r="U8" i="1"/>
  <c r="AN27" i="1" s="1"/>
  <c r="V8" i="1"/>
  <c r="W8" i="1"/>
  <c r="AP27" i="1" s="1"/>
  <c r="X8" i="1"/>
  <c r="AQ27" i="1" s="1"/>
  <c r="Y8" i="1"/>
  <c r="AR27" i="1" s="1"/>
  <c r="Z8" i="1"/>
  <c r="L9" i="1"/>
  <c r="M9" i="1"/>
  <c r="AF28" i="1" s="1"/>
  <c r="N9" i="1"/>
  <c r="AG28" i="1" s="1"/>
  <c r="O9" i="1"/>
  <c r="P9" i="1"/>
  <c r="AI28" i="1" s="1"/>
  <c r="Q9" i="1"/>
  <c r="R9" i="1"/>
  <c r="AK28" i="1" s="1"/>
  <c r="S9" i="1"/>
  <c r="AL28" i="1" s="1"/>
  <c r="T9" i="1"/>
  <c r="AM28" i="1" s="1"/>
  <c r="U9" i="1"/>
  <c r="V9" i="1"/>
  <c r="AO28" i="1" s="1"/>
  <c r="W9" i="1"/>
  <c r="AP28" i="1" s="1"/>
  <c r="X9" i="1"/>
  <c r="AQ28" i="1" s="1"/>
  <c r="Y9" i="1"/>
  <c r="Z9" i="1"/>
  <c r="L10" i="1"/>
  <c r="AE29" i="1" s="1"/>
  <c r="M10" i="1"/>
  <c r="AF29" i="1" s="1"/>
  <c r="N10" i="1"/>
  <c r="AG29" i="1" s="1"/>
  <c r="O10" i="1"/>
  <c r="AH29" i="1" s="1"/>
  <c r="P10" i="1"/>
  <c r="Q10" i="1"/>
  <c r="AJ29" i="1" s="1"/>
  <c r="R10" i="1"/>
  <c r="AK29" i="1" s="1"/>
  <c r="S10" i="1"/>
  <c r="AL29" i="1" s="1"/>
  <c r="T10" i="1"/>
  <c r="U10" i="1"/>
  <c r="AN29" i="1" s="1"/>
  <c r="V10" i="1"/>
  <c r="AO29" i="1" s="1"/>
  <c r="W10" i="1"/>
  <c r="AP29" i="1" s="1"/>
  <c r="X10" i="1"/>
  <c r="Y10" i="1"/>
  <c r="AR29" i="1" s="1"/>
  <c r="Z10" i="1"/>
  <c r="L11" i="1"/>
  <c r="AE30" i="1" s="1"/>
  <c r="M11" i="1"/>
  <c r="AF30" i="1" s="1"/>
  <c r="N11" i="1"/>
  <c r="O11" i="1"/>
  <c r="AH30" i="1" s="1"/>
  <c r="P11" i="1"/>
  <c r="AI30" i="1" s="1"/>
  <c r="Q11" i="1"/>
  <c r="R11" i="1"/>
  <c r="AK30" i="1" s="1"/>
  <c r="S11" i="1"/>
  <c r="T11" i="1"/>
  <c r="AM30" i="1" s="1"/>
  <c r="U11" i="1"/>
  <c r="AN30" i="1" s="1"/>
  <c r="V11" i="1"/>
  <c r="AO30" i="1" s="1"/>
  <c r="W11" i="1"/>
  <c r="X11" i="1"/>
  <c r="AQ30" i="1" s="1"/>
  <c r="Y11" i="1"/>
  <c r="AR30" i="1" s="1"/>
  <c r="Z11" i="1"/>
  <c r="L12" i="1"/>
  <c r="AE31" i="1" s="1"/>
  <c r="M12" i="1"/>
  <c r="AF31" i="1" s="1"/>
  <c r="N12" i="1"/>
  <c r="AG31" i="1" s="1"/>
  <c r="O12" i="1"/>
  <c r="AH31" i="1" s="1"/>
  <c r="AH51" i="1" s="1"/>
  <c r="P12" i="1"/>
  <c r="AI31" i="1" s="1"/>
  <c r="Q12" i="1"/>
  <c r="AJ31" i="1" s="1"/>
  <c r="R12" i="1"/>
  <c r="S12" i="1"/>
  <c r="AL31" i="1" s="1"/>
  <c r="T12" i="1"/>
  <c r="AM31" i="1" s="1"/>
  <c r="U12" i="1"/>
  <c r="AN31" i="1" s="1"/>
  <c r="V12" i="1"/>
  <c r="W12" i="1"/>
  <c r="AP31" i="1" s="1"/>
  <c r="X12" i="1"/>
  <c r="AQ31" i="1" s="1"/>
  <c r="Y12" i="1"/>
  <c r="AR31" i="1" s="1"/>
  <c r="Z12" i="1"/>
  <c r="L13" i="1"/>
  <c r="M13" i="1"/>
  <c r="AF32" i="1" s="1"/>
  <c r="N13" i="1"/>
  <c r="AG32" i="1" s="1"/>
  <c r="O13" i="1"/>
  <c r="AH32" i="1" s="1"/>
  <c r="P13" i="1"/>
  <c r="Q13" i="1"/>
  <c r="AJ32" i="1" s="1"/>
  <c r="R13" i="1"/>
  <c r="AK32" i="1" s="1"/>
  <c r="S13" i="1"/>
  <c r="T13" i="1"/>
  <c r="AM32" i="1" s="1"/>
  <c r="U13" i="1"/>
  <c r="V13" i="1"/>
  <c r="AO32" i="1" s="1"/>
  <c r="W13" i="1"/>
  <c r="AP32" i="1" s="1"/>
  <c r="X13" i="1"/>
  <c r="AQ32" i="1" s="1"/>
  <c r="Y13" i="1"/>
  <c r="Z13" i="1"/>
  <c r="L14" i="1"/>
  <c r="AE33" i="1" s="1"/>
  <c r="M14" i="1"/>
  <c r="AF33" i="1" s="1"/>
  <c r="N14" i="1"/>
  <c r="AG33" i="1" s="1"/>
  <c r="O14" i="1"/>
  <c r="AH33" i="1" s="1"/>
  <c r="P14" i="1"/>
  <c r="AI33" i="1" s="1"/>
  <c r="Q14" i="1"/>
  <c r="AJ33" i="1" s="1"/>
  <c r="R14" i="1"/>
  <c r="AK33" i="1" s="1"/>
  <c r="S14" i="1"/>
  <c r="AL33" i="1" s="1"/>
  <c r="T14" i="1"/>
  <c r="U14" i="1"/>
  <c r="AN33" i="1" s="1"/>
  <c r="V14" i="1"/>
  <c r="AO33" i="1" s="1"/>
  <c r="W14" i="1"/>
  <c r="AP33" i="1" s="1"/>
  <c r="X14" i="1"/>
  <c r="Y14" i="1"/>
  <c r="AR33" i="1" s="1"/>
  <c r="Z14" i="1"/>
  <c r="L15" i="1"/>
  <c r="AE34" i="1" s="1"/>
  <c r="M15" i="1"/>
  <c r="AF34" i="1" s="1"/>
  <c r="N15" i="1"/>
  <c r="O15" i="1"/>
  <c r="AH34" i="1" s="1"/>
  <c r="P15" i="1"/>
  <c r="AI34" i="1" s="1"/>
  <c r="Q15" i="1"/>
  <c r="AJ34" i="1" s="1"/>
  <c r="R15" i="1"/>
  <c r="S15" i="1"/>
  <c r="AL34" i="1" s="1"/>
  <c r="T15" i="1"/>
  <c r="AM34" i="1" s="1"/>
  <c r="U15" i="1"/>
  <c r="V15" i="1"/>
  <c r="AO34" i="1" s="1"/>
  <c r="W15" i="1"/>
  <c r="X15" i="1"/>
  <c r="AQ34" i="1" s="1"/>
  <c r="Y15" i="1"/>
  <c r="AR34" i="1" s="1"/>
  <c r="Z15" i="1"/>
  <c r="L16" i="1"/>
  <c r="AE35" i="1" s="1"/>
  <c r="M16" i="1"/>
  <c r="AF35" i="1" s="1"/>
  <c r="N16" i="1"/>
  <c r="AG35" i="1" s="1"/>
  <c r="O16" i="1"/>
  <c r="AH35" i="1" s="1"/>
  <c r="P16" i="1"/>
  <c r="AI35" i="1" s="1"/>
  <c r="Q16" i="1"/>
  <c r="AJ35" i="1" s="1"/>
  <c r="R16" i="1"/>
  <c r="AK35" i="1" s="1"/>
  <c r="S16" i="1"/>
  <c r="AL35" i="1" s="1"/>
  <c r="T16" i="1"/>
  <c r="AM35" i="1" s="1"/>
  <c r="U16" i="1"/>
  <c r="AN35" i="1" s="1"/>
  <c r="V16" i="1"/>
  <c r="W16" i="1"/>
  <c r="AP35" i="1" s="1"/>
  <c r="X16" i="1"/>
  <c r="AQ35" i="1" s="1"/>
  <c r="Y16" i="1"/>
  <c r="AR35" i="1" s="1"/>
  <c r="Z16" i="1"/>
  <c r="L17" i="1"/>
  <c r="M17" i="1"/>
  <c r="AF36" i="1" s="1"/>
  <c r="N17" i="1"/>
  <c r="AG36" i="1" s="1"/>
  <c r="O17" i="1"/>
  <c r="AH36" i="1" s="1"/>
  <c r="P17" i="1"/>
  <c r="Q17" i="1"/>
  <c r="AJ36" i="1" s="1"/>
  <c r="R17" i="1"/>
  <c r="AK36" i="1" s="1"/>
  <c r="S17" i="1"/>
  <c r="AL36" i="1" s="1"/>
  <c r="T17" i="1"/>
  <c r="U17" i="1"/>
  <c r="AN36" i="1" s="1"/>
  <c r="V17" i="1"/>
  <c r="AO36" i="1" s="1"/>
  <c r="W17" i="1"/>
  <c r="X17" i="1"/>
  <c r="AQ36" i="1" s="1"/>
  <c r="Y17" i="1"/>
  <c r="Z17" i="1"/>
  <c r="L18" i="1"/>
  <c r="AE37" i="1" s="1"/>
  <c r="M18" i="1"/>
  <c r="AF37" i="1" s="1"/>
  <c r="N18" i="1"/>
  <c r="AG37" i="1" s="1"/>
  <c r="O18" i="1"/>
  <c r="AH37" i="1" s="1"/>
  <c r="P18" i="1"/>
  <c r="AI37" i="1" s="1"/>
  <c r="Q18" i="1"/>
  <c r="AJ37" i="1" s="1"/>
  <c r="R18" i="1"/>
  <c r="AK37" i="1" s="1"/>
  <c r="S18" i="1"/>
  <c r="AL37" i="1" s="1"/>
  <c r="T18" i="1"/>
  <c r="AM37" i="1" s="1"/>
  <c r="U18" i="1"/>
  <c r="AN37" i="1" s="1"/>
  <c r="V18" i="1"/>
  <c r="AO37" i="1" s="1"/>
  <c r="W18" i="1"/>
  <c r="AP37" i="1" s="1"/>
  <c r="X18" i="1"/>
  <c r="Y18" i="1"/>
  <c r="AR37" i="1" s="1"/>
  <c r="Z18" i="1"/>
  <c r="L19" i="1"/>
  <c r="AE38" i="1" s="1"/>
  <c r="M19" i="1"/>
  <c r="AF38" i="1" s="1"/>
  <c r="N19" i="1"/>
  <c r="O19" i="1"/>
  <c r="AH38" i="1" s="1"/>
  <c r="P19" i="1"/>
  <c r="AI38" i="1" s="1"/>
  <c r="Q19" i="1"/>
  <c r="AJ38" i="1" s="1"/>
  <c r="R19" i="1"/>
  <c r="S19" i="1"/>
  <c r="AL38" i="1" s="1"/>
  <c r="T19" i="1"/>
  <c r="AM38" i="1" s="1"/>
  <c r="U19" i="1"/>
  <c r="AN38" i="1" s="1"/>
  <c r="V19" i="1"/>
  <c r="W19" i="1"/>
  <c r="AP38" i="1" s="1"/>
  <c r="X19" i="1"/>
  <c r="Y19" i="1"/>
  <c r="Z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M6" i="1"/>
  <c r="AF25" i="1" s="1"/>
  <c r="N6" i="1"/>
  <c r="O6" i="1"/>
  <c r="AH25" i="1" s="1"/>
  <c r="P6" i="1"/>
  <c r="AI25" i="1" s="1"/>
  <c r="Q6" i="1"/>
  <c r="AJ25" i="1" s="1"/>
  <c r="R6" i="1"/>
  <c r="S6" i="1"/>
  <c r="AL25" i="1" s="1"/>
  <c r="T6" i="1"/>
  <c r="AM25" i="1" s="1"/>
  <c r="U6" i="1"/>
  <c r="AN25" i="1" s="1"/>
  <c r="V6" i="1"/>
  <c r="W6" i="1"/>
  <c r="AP25" i="1" s="1"/>
  <c r="X6" i="1"/>
  <c r="AQ25" i="1" s="1"/>
  <c r="Y6" i="1"/>
  <c r="AR25" i="1" s="1"/>
  <c r="Z6" i="1"/>
  <c r="O29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L27" i="1"/>
  <c r="M27" i="1"/>
  <c r="N27" i="1"/>
  <c r="O27" i="1"/>
  <c r="P27" i="1"/>
  <c r="Q27" i="1"/>
  <c r="R27" i="1"/>
  <c r="AK27" i="1" s="1"/>
  <c r="S27" i="1"/>
  <c r="T27" i="1"/>
  <c r="U27" i="1"/>
  <c r="V27" i="1"/>
  <c r="AO27" i="1" s="1"/>
  <c r="W27" i="1"/>
  <c r="X27" i="1"/>
  <c r="Y27" i="1"/>
  <c r="Z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L29" i="1"/>
  <c r="M29" i="1"/>
  <c r="N29" i="1"/>
  <c r="P29" i="1"/>
  <c r="Q29" i="1"/>
  <c r="R29" i="1"/>
  <c r="S29" i="1"/>
  <c r="T29" i="1"/>
  <c r="U29" i="1"/>
  <c r="V29" i="1"/>
  <c r="W29" i="1"/>
  <c r="X29" i="1"/>
  <c r="Y29" i="1"/>
  <c r="Z29" i="1"/>
  <c r="L30" i="1"/>
  <c r="M30" i="1"/>
  <c r="N30" i="1"/>
  <c r="AG30" i="1" s="1"/>
  <c r="O30" i="1"/>
  <c r="P30" i="1"/>
  <c r="Q30" i="1"/>
  <c r="R30" i="1"/>
  <c r="S30" i="1"/>
  <c r="T30" i="1"/>
  <c r="U30" i="1"/>
  <c r="V30" i="1"/>
  <c r="W30" i="1"/>
  <c r="X30" i="1"/>
  <c r="Y30" i="1"/>
  <c r="Z30" i="1"/>
  <c r="L31" i="1"/>
  <c r="M31" i="1"/>
  <c r="N31" i="1"/>
  <c r="P31" i="1"/>
  <c r="Q31" i="1"/>
  <c r="R31" i="1"/>
  <c r="S31" i="1"/>
  <c r="T31" i="1"/>
  <c r="U31" i="1"/>
  <c r="V31" i="1"/>
  <c r="W31" i="1"/>
  <c r="X31" i="1"/>
  <c r="Y31" i="1"/>
  <c r="Z31" i="1"/>
  <c r="L32" i="1"/>
  <c r="AE32" i="1" s="1"/>
  <c r="M32" i="1"/>
  <c r="N32" i="1"/>
  <c r="O32" i="1"/>
  <c r="P32" i="1"/>
  <c r="AI32" i="1" s="1"/>
  <c r="Q32" i="1"/>
  <c r="R32" i="1"/>
  <c r="S32" i="1"/>
  <c r="T32" i="1"/>
  <c r="U32" i="1"/>
  <c r="V32" i="1"/>
  <c r="W32" i="1"/>
  <c r="X32" i="1"/>
  <c r="Y32" i="1"/>
  <c r="Z32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L34" i="1"/>
  <c r="M34" i="1"/>
  <c r="N34" i="1"/>
  <c r="AG34" i="1" s="1"/>
  <c r="O34" i="1"/>
  <c r="P34" i="1"/>
  <c r="Q34" i="1"/>
  <c r="R34" i="1"/>
  <c r="AK34" i="1" s="1"/>
  <c r="S34" i="1"/>
  <c r="T34" i="1"/>
  <c r="U34" i="1"/>
  <c r="V34" i="1"/>
  <c r="W34" i="1"/>
  <c r="X34" i="1"/>
  <c r="Y34" i="1"/>
  <c r="Z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L36" i="1"/>
  <c r="AE36" i="1" s="1"/>
  <c r="M36" i="1"/>
  <c r="N36" i="1"/>
  <c r="O36" i="1"/>
  <c r="P36" i="1"/>
  <c r="AI36" i="1" s="1"/>
  <c r="Q36" i="1"/>
  <c r="R36" i="1"/>
  <c r="S36" i="1"/>
  <c r="T36" i="1"/>
  <c r="AM36" i="1" s="1"/>
  <c r="U36" i="1"/>
  <c r="V36" i="1"/>
  <c r="W36" i="1"/>
  <c r="X36" i="1"/>
  <c r="Y36" i="1"/>
  <c r="Z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L38" i="1"/>
  <c r="M38" i="1"/>
  <c r="N38" i="1"/>
  <c r="AG38" i="1" s="1"/>
  <c r="O38" i="1"/>
  <c r="P38" i="1"/>
  <c r="Q38" i="1"/>
  <c r="R38" i="1"/>
  <c r="AK38" i="1" s="1"/>
  <c r="S38" i="1"/>
  <c r="T38" i="1"/>
  <c r="U38" i="1"/>
  <c r="V38" i="1"/>
  <c r="AO38" i="1" s="1"/>
  <c r="W38" i="1"/>
  <c r="X38" i="1"/>
  <c r="Y38" i="1"/>
  <c r="Z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58" i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D71" i="1" s="1"/>
  <c r="B72" i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D85" i="1" s="1"/>
  <c r="B86" i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D99" i="1" s="1"/>
  <c r="B100" i="1"/>
  <c r="B101" i="1" s="1"/>
  <c r="B114" i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D127" i="1" s="1"/>
  <c r="B128" i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D141" i="1" s="1"/>
  <c r="B142" i="1"/>
  <c r="B143" i="1" s="1"/>
  <c r="B156" i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D169" i="1" s="1"/>
  <c r="B170" i="1"/>
  <c r="D170" i="1" s="1"/>
  <c r="B184" i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D197" i="1" s="1"/>
  <c r="B198" i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D211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D225" i="1" s="1"/>
  <c r="B171" i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D183" i="1" s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D57" i="1" s="1"/>
  <c r="B30" i="1"/>
  <c r="B31" i="1" s="1"/>
  <c r="AJ53" i="3" l="1"/>
  <c r="AJ44" i="3"/>
  <c r="AJ67" i="3" s="1"/>
  <c r="AF53" i="3"/>
  <c r="AF44" i="3"/>
  <c r="AF67" i="3" s="1"/>
  <c r="X62" i="3"/>
  <c r="AL39" i="3"/>
  <c r="AL62" i="3" s="1"/>
  <c r="AI53" i="3"/>
  <c r="AE53" i="3"/>
  <c r="AA53" i="3"/>
  <c r="X61" i="3"/>
  <c r="AL38" i="3"/>
  <c r="AL61" i="3" s="1"/>
  <c r="AH53" i="3"/>
  <c r="AH44" i="3"/>
  <c r="AH67" i="3" s="1"/>
  <c r="AD53" i="3"/>
  <c r="AD44" i="3"/>
  <c r="AD67" i="3" s="1"/>
  <c r="Z44" i="3"/>
  <c r="Z67" i="3" s="1"/>
  <c r="Z53" i="3"/>
  <c r="X65" i="3"/>
  <c r="AL42" i="3"/>
  <c r="AL65" i="3" s="1"/>
  <c r="AL41" i="3"/>
  <c r="AL64" i="3" s="1"/>
  <c r="X64" i="3"/>
  <c r="X60" i="3"/>
  <c r="AL37" i="3"/>
  <c r="AL60" i="3" s="1"/>
  <c r="AK44" i="3"/>
  <c r="AK67" i="3" s="1"/>
  <c r="AK53" i="3"/>
  <c r="AG53" i="3"/>
  <c r="AG44" i="3"/>
  <c r="AG67" i="3" s="1"/>
  <c r="AC53" i="3"/>
  <c r="AC44" i="3"/>
  <c r="AC67" i="3" s="1"/>
  <c r="Y53" i="3"/>
  <c r="Y44" i="3"/>
  <c r="Y67" i="3" s="1"/>
  <c r="AB56" i="3"/>
  <c r="Z73" i="3"/>
  <c r="Z77" i="3"/>
  <c r="Z81" i="3"/>
  <c r="Z85" i="3"/>
  <c r="Z89" i="3"/>
  <c r="Z93" i="3"/>
  <c r="Z97" i="3"/>
  <c r="Z101" i="3"/>
  <c r="Z105" i="3"/>
  <c r="Z109" i="3"/>
  <c r="Z113" i="3"/>
  <c r="Z117" i="3"/>
  <c r="Z121" i="3"/>
  <c r="Z129" i="3"/>
  <c r="Z133" i="3"/>
  <c r="Z137" i="3"/>
  <c r="Z145" i="3"/>
  <c r="Z149" i="3"/>
  <c r="Z153" i="3"/>
  <c r="Z157" i="3"/>
  <c r="Z161" i="3"/>
  <c r="Z165" i="3"/>
  <c r="Z169" i="3"/>
  <c r="Z173" i="3"/>
  <c r="Z177" i="3"/>
  <c r="Z181" i="3"/>
  <c r="Z185" i="3"/>
  <c r="Z189" i="3"/>
  <c r="Z193" i="3"/>
  <c r="Z197" i="3"/>
  <c r="Z201" i="3"/>
  <c r="Z205" i="3"/>
  <c r="Z209" i="3"/>
  <c r="Z213" i="3"/>
  <c r="Z217" i="3"/>
  <c r="Z221" i="3"/>
  <c r="Z225" i="3"/>
  <c r="Z229" i="3"/>
  <c r="Z233" i="3"/>
  <c r="Z237" i="3"/>
  <c r="Z241" i="3"/>
  <c r="Z245" i="3"/>
  <c r="Z249" i="3"/>
  <c r="Z253" i="3"/>
  <c r="Z74" i="3"/>
  <c r="Z78" i="3"/>
  <c r="Z82" i="3"/>
  <c r="Z90" i="3"/>
  <c r="Z94" i="3"/>
  <c r="Z98" i="3"/>
  <c r="Z102" i="3"/>
  <c r="Z106" i="3"/>
  <c r="Z110" i="3"/>
  <c r="Z114" i="3"/>
  <c r="Z126" i="3"/>
  <c r="Z130" i="3"/>
  <c r="Z134" i="3"/>
  <c r="Z75" i="3"/>
  <c r="Z83" i="3"/>
  <c r="Z91" i="3"/>
  <c r="Z107" i="3"/>
  <c r="Z115" i="3"/>
  <c r="Z123" i="3"/>
  <c r="Z139" i="3"/>
  <c r="Z150" i="3"/>
  <c r="Z155" i="3"/>
  <c r="Z160" i="3"/>
  <c r="Z166" i="3"/>
  <c r="Z171" i="3"/>
  <c r="Z176" i="3"/>
  <c r="Z182" i="3"/>
  <c r="Z187" i="3"/>
  <c r="Z192" i="3"/>
  <c r="Z198" i="3"/>
  <c r="Z208" i="3"/>
  <c r="Z214" i="3"/>
  <c r="Z219" i="3"/>
  <c r="Z224" i="3"/>
  <c r="Z230" i="3"/>
  <c r="Z235" i="3"/>
  <c r="Z240" i="3"/>
  <c r="Z246" i="3"/>
  <c r="Z251" i="3"/>
  <c r="Z76" i="3"/>
  <c r="Z84" i="3"/>
  <c r="Z100" i="3"/>
  <c r="Z108" i="3"/>
  <c r="Z116" i="3"/>
  <c r="Z124" i="3"/>
  <c r="Z132" i="3"/>
  <c r="Z140" i="3"/>
  <c r="Z146" i="3"/>
  <c r="Z156" i="3"/>
  <c r="Z162" i="3"/>
  <c r="Z167" i="3"/>
  <c r="Z172" i="3"/>
  <c r="Z178" i="3"/>
  <c r="Z183" i="3"/>
  <c r="Z188" i="3"/>
  <c r="Z194" i="3"/>
  <c r="Z199" i="3"/>
  <c r="Z204" i="3"/>
  <c r="Z210" i="3"/>
  <c r="Z215" i="3"/>
  <c r="Z220" i="3"/>
  <c r="Z226" i="3"/>
  <c r="Z231" i="3"/>
  <c r="Z236" i="3"/>
  <c r="Z242" i="3"/>
  <c r="Z247" i="3"/>
  <c r="Z252" i="3"/>
  <c r="Z79" i="3"/>
  <c r="Z87" i="3"/>
  <c r="Z95" i="3"/>
  <c r="Z103" i="3"/>
  <c r="Z111" i="3"/>
  <c r="Z119" i="3"/>
  <c r="Z127" i="3"/>
  <c r="Z142" i="3"/>
  <c r="Z147" i="3"/>
  <c r="Z152" i="3"/>
  <c r="Z158" i="3"/>
  <c r="Z163" i="3"/>
  <c r="Z168" i="3"/>
  <c r="Z174" i="3"/>
  <c r="Z179" i="3"/>
  <c r="Z184" i="3"/>
  <c r="Z190" i="3"/>
  <c r="Z195" i="3"/>
  <c r="Z200" i="3"/>
  <c r="Z206" i="3"/>
  <c r="Z211" i="3"/>
  <c r="Z216" i="3"/>
  <c r="Z222" i="3"/>
  <c r="Z227" i="3"/>
  <c r="Z232" i="3"/>
  <c r="Z238" i="3"/>
  <c r="Z243" i="3"/>
  <c r="Z248" i="3"/>
  <c r="Z254" i="3"/>
  <c r="Z80" i="3"/>
  <c r="Z104" i="3"/>
  <c r="Z112" i="3"/>
  <c r="Z120" i="3"/>
  <c r="Z136" i="3"/>
  <c r="Z143" i="3"/>
  <c r="Z154" i="3"/>
  <c r="Z159" i="3"/>
  <c r="Z164" i="3"/>
  <c r="Z170" i="3"/>
  <c r="Z175" i="3"/>
  <c r="Z180" i="3"/>
  <c r="Z186" i="3"/>
  <c r="Z191" i="3"/>
  <c r="Z196" i="3"/>
  <c r="Z202" i="3"/>
  <c r="Z207" i="3"/>
  <c r="Z212" i="3"/>
  <c r="Z234" i="3"/>
  <c r="Z218" i="3"/>
  <c r="Z239" i="3"/>
  <c r="Z223" i="3"/>
  <c r="Z244" i="3"/>
  <c r="Z228" i="3"/>
  <c r="Z250" i="3"/>
  <c r="X57" i="3"/>
  <c r="Z125" i="3" s="1"/>
  <c r="O56" i="3"/>
  <c r="AI33" i="3" s="1"/>
  <c r="AI56" i="3" s="1"/>
  <c r="Z122" i="3" s="1"/>
  <c r="K56" i="3"/>
  <c r="AE33" i="3" s="1"/>
  <c r="AE56" i="3" s="1"/>
  <c r="Z118" i="3" s="1"/>
  <c r="X63" i="3"/>
  <c r="Z203" i="3" s="1"/>
  <c r="AL40" i="3"/>
  <c r="AL63" i="3" s="1"/>
  <c r="X58" i="3"/>
  <c r="Z138" i="3" s="1"/>
  <c r="O57" i="3"/>
  <c r="AI34" i="3" s="1"/>
  <c r="AI57" i="3" s="1"/>
  <c r="Z135" i="3" s="1"/>
  <c r="K57" i="3"/>
  <c r="AE34" i="3" s="1"/>
  <c r="AE57" i="3" s="1"/>
  <c r="Z131" i="3" s="1"/>
  <c r="G57" i="3"/>
  <c r="AA34" i="3" s="1"/>
  <c r="AA57" i="3" s="1"/>
  <c r="Z128" i="3" s="1"/>
  <c r="X54" i="3"/>
  <c r="Z86" i="3" s="1"/>
  <c r="X59" i="3"/>
  <c r="Z151" i="3" s="1"/>
  <c r="AL36" i="3"/>
  <c r="AL59" i="3" s="1"/>
  <c r="O58" i="3"/>
  <c r="AI35" i="3" s="1"/>
  <c r="AI58" i="3" s="1"/>
  <c r="Z148" i="3" s="1"/>
  <c r="K58" i="3"/>
  <c r="AE35" i="3" s="1"/>
  <c r="AE58" i="3" s="1"/>
  <c r="Z144" i="3" s="1"/>
  <c r="G58" i="3"/>
  <c r="AA35" i="3" s="1"/>
  <c r="AA58" i="3" s="1"/>
  <c r="Z141" i="3" s="1"/>
  <c r="X55" i="3"/>
  <c r="Z99" i="3" s="1"/>
  <c r="AL32" i="3"/>
  <c r="AL55" i="3" s="1"/>
  <c r="O54" i="3"/>
  <c r="AI31" i="3" s="1"/>
  <c r="AI54" i="3" s="1"/>
  <c r="Z96" i="3" s="1"/>
  <c r="K54" i="3"/>
  <c r="AE31" i="3" s="1"/>
  <c r="AE54" i="3" s="1"/>
  <c r="Z92" i="3" s="1"/>
  <c r="G54" i="3"/>
  <c r="AA31" i="3" s="1"/>
  <c r="AA54" i="3" s="1"/>
  <c r="Z88" i="3" s="1"/>
  <c r="AL11" i="3"/>
  <c r="AL10" i="3"/>
  <c r="AL20" i="3"/>
  <c r="AL19" i="3"/>
  <c r="AL16" i="3"/>
  <c r="AL15" i="3"/>
  <c r="AL12" i="3"/>
  <c r="AL30" i="3"/>
  <c r="AL53" i="3" s="1"/>
  <c r="AL22" i="3"/>
  <c r="AB44" i="3"/>
  <c r="AB67" i="3" s="1"/>
  <c r="X44" i="3"/>
  <c r="X67" i="3" s="1"/>
  <c r="AL43" i="3"/>
  <c r="D182" i="1"/>
  <c r="D125" i="1"/>
  <c r="D73" i="1"/>
  <c r="D174" i="1"/>
  <c r="D117" i="1"/>
  <c r="D65" i="1"/>
  <c r="D198" i="1"/>
  <c r="D90" i="1"/>
  <c r="D190" i="1"/>
  <c r="D133" i="1"/>
  <c r="D81" i="1"/>
  <c r="D210" i="1"/>
  <c r="D189" i="1"/>
  <c r="D181" i="1"/>
  <c r="D173" i="1"/>
  <c r="D138" i="1"/>
  <c r="D130" i="1"/>
  <c r="D122" i="1"/>
  <c r="D114" i="1"/>
  <c r="D86" i="1"/>
  <c r="D78" i="1"/>
  <c r="D70" i="1"/>
  <c r="D62" i="1"/>
  <c r="D206" i="1"/>
  <c r="D194" i="1"/>
  <c r="D186" i="1"/>
  <c r="D178" i="1"/>
  <c r="D137" i="1"/>
  <c r="D129" i="1"/>
  <c r="D121" i="1"/>
  <c r="D98" i="1"/>
  <c r="D77" i="1"/>
  <c r="D69" i="1"/>
  <c r="D61" i="1"/>
  <c r="D202" i="1"/>
  <c r="D193" i="1"/>
  <c r="D185" i="1"/>
  <c r="D177" i="1"/>
  <c r="D142" i="1"/>
  <c r="D134" i="1"/>
  <c r="D126" i="1"/>
  <c r="D118" i="1"/>
  <c r="D94" i="1"/>
  <c r="D82" i="1"/>
  <c r="D74" i="1"/>
  <c r="D66" i="1"/>
  <c r="D58" i="1"/>
  <c r="B102" i="1"/>
  <c r="D101" i="1"/>
  <c r="D31" i="1"/>
  <c r="B32" i="1"/>
  <c r="B144" i="1"/>
  <c r="D143" i="1"/>
  <c r="D222" i="1"/>
  <c r="D218" i="1"/>
  <c r="D214" i="1"/>
  <c r="D166" i="1"/>
  <c r="D54" i="1"/>
  <c r="D50" i="1"/>
  <c r="D165" i="1"/>
  <c r="D161" i="1"/>
  <c r="D157" i="1"/>
  <c r="D97" i="1"/>
  <c r="D93" i="1"/>
  <c r="D89" i="1"/>
  <c r="D49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40" i="1"/>
  <c r="D136" i="1"/>
  <c r="D132" i="1"/>
  <c r="D128" i="1"/>
  <c r="D124" i="1"/>
  <c r="D120" i="1"/>
  <c r="D116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162" i="1"/>
  <c r="D158" i="1"/>
  <c r="D46" i="1"/>
  <c r="D221" i="1"/>
  <c r="D217" i="1"/>
  <c r="D213" i="1"/>
  <c r="D209" i="1"/>
  <c r="D205" i="1"/>
  <c r="D201" i="1"/>
  <c r="D53" i="1"/>
  <c r="D45" i="1"/>
  <c r="D223" i="1"/>
  <c r="D219" i="1"/>
  <c r="D215" i="1"/>
  <c r="D207" i="1"/>
  <c r="D203" i="1"/>
  <c r="D199" i="1"/>
  <c r="D195" i="1"/>
  <c r="D191" i="1"/>
  <c r="D187" i="1"/>
  <c r="D179" i="1"/>
  <c r="D175" i="1"/>
  <c r="D171" i="1"/>
  <c r="D167" i="1"/>
  <c r="D163" i="1"/>
  <c r="D159" i="1"/>
  <c r="D139" i="1"/>
  <c r="D135" i="1"/>
  <c r="D131" i="1"/>
  <c r="D123" i="1"/>
  <c r="D119" i="1"/>
  <c r="D115" i="1"/>
  <c r="D95" i="1"/>
  <c r="D91" i="1"/>
  <c r="D87" i="1"/>
  <c r="D83" i="1"/>
  <c r="D79" i="1"/>
  <c r="D75" i="1"/>
  <c r="D67" i="1"/>
  <c r="D63" i="1"/>
  <c r="D59" i="1"/>
  <c r="D55" i="1"/>
  <c r="D51" i="1"/>
  <c r="D47" i="1"/>
  <c r="AL34" i="3" l="1"/>
  <c r="AL57" i="3" s="1"/>
  <c r="AA44" i="3"/>
  <c r="AA67" i="3" s="1"/>
  <c r="AI44" i="3"/>
  <c r="AI67" i="3" s="1"/>
  <c r="AL31" i="3"/>
  <c r="AL54" i="3" s="1"/>
  <c r="AL33" i="3"/>
  <c r="AL56" i="3" s="1"/>
  <c r="AL35" i="3"/>
  <c r="AL58" i="3" s="1"/>
  <c r="AE44" i="3"/>
  <c r="AE67" i="3" s="1"/>
  <c r="AL44" i="3"/>
  <c r="AL67" i="3" s="1"/>
  <c r="AL66" i="3"/>
  <c r="B33" i="1"/>
  <c r="D32" i="1"/>
  <c r="B145" i="1"/>
  <c r="D144" i="1"/>
  <c r="B103" i="1"/>
  <c r="D102" i="1"/>
  <c r="B146" i="1" l="1"/>
  <c r="D145" i="1"/>
  <c r="B104" i="1"/>
  <c r="D103" i="1"/>
  <c r="B34" i="1"/>
  <c r="D33" i="1"/>
  <c r="B105" i="1" l="1"/>
  <c r="D104" i="1"/>
  <c r="B35" i="1"/>
  <c r="D34" i="1"/>
  <c r="B147" i="1"/>
  <c r="D146" i="1"/>
  <c r="B36" i="1" l="1"/>
  <c r="D35" i="1"/>
  <c r="B148" i="1"/>
  <c r="D147" i="1"/>
  <c r="B106" i="1"/>
  <c r="D105" i="1"/>
  <c r="B149" i="1" l="1"/>
  <c r="D148" i="1"/>
  <c r="B107" i="1"/>
  <c r="D106" i="1"/>
  <c r="B37" i="1"/>
  <c r="D36" i="1"/>
  <c r="B108" i="1" l="1"/>
  <c r="D107" i="1"/>
  <c r="B38" i="1"/>
  <c r="D37" i="1"/>
  <c r="B150" i="1"/>
  <c r="D149" i="1"/>
  <c r="B39" i="1" l="1"/>
  <c r="D38" i="1"/>
  <c r="B151" i="1"/>
  <c r="D150" i="1"/>
  <c r="B109" i="1"/>
  <c r="D108" i="1"/>
  <c r="B152" i="1" l="1"/>
  <c r="D151" i="1"/>
  <c r="B110" i="1"/>
  <c r="D109" i="1"/>
  <c r="B40" i="1"/>
  <c r="D39" i="1"/>
  <c r="B111" i="1" l="1"/>
  <c r="D110" i="1"/>
  <c r="B41" i="1"/>
  <c r="D40" i="1"/>
  <c r="B153" i="1"/>
  <c r="D152" i="1"/>
  <c r="B42" i="1" l="1"/>
  <c r="D41" i="1"/>
  <c r="B154" i="1"/>
  <c r="D153" i="1"/>
  <c r="B112" i="1"/>
  <c r="D111" i="1"/>
  <c r="B155" i="1" l="1"/>
  <c r="D155" i="1" s="1"/>
  <c r="D154" i="1"/>
  <c r="B113" i="1"/>
  <c r="D113" i="1" s="1"/>
  <c r="D112" i="1"/>
  <c r="B43" i="1"/>
  <c r="D43" i="1" s="1"/>
  <c r="D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tc={DFDF6390-E4B1-43EE-B59F-1968C780C814}</author>
    <author>tc={7C047AC5-1003-4B24-B90E-F639985DA1EF}</author>
  </authors>
  <commentList>
    <comment ref="AD30" authorId="0" shapeId="0" xr:uid="{DFDF6390-E4B1-43EE-B59F-1968C780C814}">
      <text>
        <t>[Threaded comment]
Your version of Excel allows you to read this threaded comment; however, any edits to it will get removed if the file is opened in a newer version of Excel. Learn more: https://go.microsoft.com/fwlink/?linkid=870924
Comment:
    coastal</t>
      </text>
    </comment>
    <comment ref="AA41" authorId="1" shapeId="0" xr:uid="{7C047AC5-1003-4B24-B90E-F639985DA1EF}">
      <text>
        <t>[Threaded comment]
Your version of Excel allows you to read this threaded comment; however, any edits to it will get removed if the file is opened in a newer version of Excel. Learn more: https://go.microsoft.com/fwlink/?linkid=870924
Comment:
    coastal</t>
      </text>
    </comment>
  </commentList>
</comments>
</file>

<file path=xl/sharedStrings.xml><?xml version="1.0" encoding="utf-8"?>
<sst xmlns="http://schemas.openxmlformats.org/spreadsheetml/2006/main" count="1420" uniqueCount="62">
  <si>
    <t>Northland</t>
  </si>
  <si>
    <t>Auckland</t>
  </si>
  <si>
    <t>Waikato</t>
  </si>
  <si>
    <t>Gisborne</t>
  </si>
  <si>
    <t>Taranaki</t>
  </si>
  <si>
    <t>Wellington</t>
  </si>
  <si>
    <t>TNM</t>
  </si>
  <si>
    <t>Canterbury</t>
  </si>
  <si>
    <t>Otago</t>
  </si>
  <si>
    <t>Southland</t>
  </si>
  <si>
    <t>Total</t>
  </si>
  <si>
    <t>Bay of Plenty</t>
  </si>
  <si>
    <t>Manawatu-Wanganui</t>
  </si>
  <si>
    <t>Hawke’s Bay</t>
  </si>
  <si>
    <t>West Coast</t>
  </si>
  <si>
    <t>ORIGIN</t>
  </si>
  <si>
    <t>DESTINATION</t>
  </si>
  <si>
    <t>This is table 5.5 from the report</t>
  </si>
  <si>
    <t>They only have 1dp though</t>
  </si>
  <si>
    <t>all the input tables have 2dp</t>
  </si>
  <si>
    <t>so should combine them instead</t>
  </si>
  <si>
    <t>Origin</t>
  </si>
  <si>
    <t>Destination</t>
  </si>
  <si>
    <t>million tonnes</t>
  </si>
  <si>
    <t>coomodities are</t>
  </si>
  <si>
    <t>milk</t>
  </si>
  <si>
    <t>manufacutred dairy</t>
  </si>
  <si>
    <t>logs</t>
  </si>
  <si>
    <t>manufactured timber</t>
  </si>
  <si>
    <t>meat</t>
  </si>
  <si>
    <t>livestock</t>
  </si>
  <si>
    <t>wool</t>
  </si>
  <si>
    <t>fish</t>
  </si>
  <si>
    <t>horticulture</t>
  </si>
  <si>
    <t>other agriculture</t>
  </si>
  <si>
    <t>petroleum</t>
  </si>
  <si>
    <t>coasl</t>
  </si>
  <si>
    <t>aggregate</t>
  </si>
  <si>
    <t>limeston cement fertiliser</t>
  </si>
  <si>
    <t>iron and steel</t>
  </si>
  <si>
    <t>concrete</t>
  </si>
  <si>
    <t>other minerals</t>
  </si>
  <si>
    <t>waste</t>
  </si>
  <si>
    <t>other manufactured</t>
  </si>
  <si>
    <t>COMBINED SUM BELOW</t>
  </si>
  <si>
    <t>MILK</t>
  </si>
  <si>
    <t xml:space="preserve">meat </t>
  </si>
  <si>
    <t>petrol</t>
  </si>
  <si>
    <t>coal</t>
  </si>
  <si>
    <t>limestone</t>
  </si>
  <si>
    <t>steel</t>
  </si>
  <si>
    <t>other manufactured and retail</t>
  </si>
  <si>
    <t>ROAD TOTAL - TABLE 5.5</t>
  </si>
  <si>
    <t>RAIL TOTAL</t>
  </si>
  <si>
    <t>COASTAL TOTAL</t>
  </si>
  <si>
    <t>SUM ALL METHODS</t>
  </si>
  <si>
    <t>SUM BY METHOD</t>
  </si>
  <si>
    <t>SUM BY COMMODITY (ALL TRANSPORT METHODS)</t>
  </si>
  <si>
    <t>DIFFERENCE (+ overestimate, - underestimate)</t>
  </si>
  <si>
    <t>ROAD ONLY</t>
  </si>
  <si>
    <t>ROAD + MISSING DIFFERENCE BETWEEN COMMODITY SUMMATION AND TRANSPORT METHOD SUMMATION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</si>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</sst>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0.000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Tahoma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0" xfId="0" applyAlignment="1">
      <alignment vertical="center"/>
    </xf>
    <xf numFmtId="0" fontId="0" fillId="0" borderId="0" xfId="0" applyAlignme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 indent="2"/>
    </xf>
    <xf numFmtId="0" fontId="9" fillId="0" borderId="3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left" vertical="center" wrapText="1" inden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 indent="2"/>
    </xf>
    <xf numFmtId="0" fontId="9" fillId="0" borderId="5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left" vertical="center" wrapText="1" indent="1"/>
    </xf>
    <xf numFmtId="0" fontId="9" fillId="0" borderId="3" xfId="0" applyFont="1" applyBorder="1" applyAlignment="1">
      <alignment horizontal="left" vertical="center" wrapText="1" indent="3"/>
    </xf>
    <xf numFmtId="0" fontId="9" fillId="0" borderId="5" xfId="0" applyFont="1" applyBorder="1" applyAlignment="1">
      <alignment horizontal="left" vertical="center" wrapText="1" indent="3"/>
    </xf>
    <xf numFmtId="168" fontId="0" fillId="0" borderId="0" xfId="0" applyNumberFormat="1"/>
    <xf numFmtId="2" fontId="0" fillId="0" borderId="0" xfId="0" applyNumberFormat="1"/>
    <xf numFmtId="43" fontId="0" fillId="0" borderId="0" xfId="1" applyFont="1"/>
    <xf numFmtId="2" fontId="0" fillId="0" borderId="1" xfId="0" applyNumberFormat="1" applyBorder="1"/>
    <xf numFmtId="2" fontId="4" fillId="0" borderId="0" xfId="0" applyNumberFormat="1" applyFont="1" applyFill="1"/>
    <xf numFmtId="2" fontId="5" fillId="0" borderId="0" xfId="0" applyNumberFormat="1" applyFont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43" fontId="0" fillId="0" borderId="0" xfId="1" applyFont="1" applyAlignment="1">
      <alignment horizontal="right"/>
    </xf>
    <xf numFmtId="43" fontId="0" fillId="4" borderId="0" xfId="1" applyFont="1" applyFill="1" applyAlignment="1">
      <alignment horizontal="right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nrad Zorn" id="{0AAC4005-BC8E-4D14-8A43-1E0D7716BFA6}" userId="S::czor847@UoA.auckland.ac.nz::9599612a-ab6d-4eed-b5b6-c053fd58fd2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30" dT="2021-02-02T21:25:12.26" personId="{0AAC4005-BC8E-4D14-8A43-1E0D7716BFA6}" id="{DFDF6390-E4B1-43EE-B59F-1968C780C814}">
    <text>coastal</text>
  </threadedComment>
  <threadedComment ref="AA41" dT="2021-02-02T20:15:38.69" personId="{0AAC4005-BC8E-4D14-8A43-1E0D7716BFA6}" id="{7C047AC5-1003-4B24-B90E-F639985DA1EF}">
    <text>coastal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E423"/>
  <sheetViews>
    <sheetView topLeftCell="A4" zoomScale="70" zoomScaleNormal="70" workbookViewId="0">
      <selection activeCell="D31" sqref="D31"/>
    </sheetView>
  </sheetViews>
  <sheetFormatPr defaultRowHeight="15" x14ac:dyDescent="0.25"/>
  <cols>
    <col min="3" max="3" width="20.140625" bestFit="1" customWidth="1"/>
    <col min="4" max="4" width="16.42578125" style="2" bestFit="1" customWidth="1"/>
    <col min="5" max="5" width="8" bestFit="1" customWidth="1"/>
    <col min="6" max="6" width="7.42578125" bestFit="1" customWidth="1"/>
    <col min="7" max="7" width="7" bestFit="1" customWidth="1"/>
    <col min="8" max="8" width="10.42578125" bestFit="1" customWidth="1"/>
    <col min="9" max="9" width="7.28515625" bestFit="1" customWidth="1"/>
    <col min="10" max="10" width="10.28515625" bestFit="1" customWidth="1"/>
    <col min="11" max="11" width="20.140625" bestFit="1" customWidth="1"/>
    <col min="12" max="12" width="16.5703125" bestFit="1" customWidth="1"/>
    <col min="13" max="13" width="8.85546875" bestFit="1" customWidth="1"/>
    <col min="14" max="14" width="6.85546875" bestFit="1" customWidth="1"/>
    <col min="15" max="15" width="9.140625" bestFit="1" customWidth="1"/>
    <col min="16" max="16" width="8.85546875" bestFit="1" customWidth="1"/>
    <col min="17" max="17" width="6.42578125" bestFit="1" customWidth="1"/>
    <col min="18" max="18" width="8.140625" bestFit="1" customWidth="1"/>
    <col min="19" max="19" width="6.42578125" bestFit="1" customWidth="1"/>
    <col min="20" max="26" width="9.28515625" bestFit="1" customWidth="1"/>
    <col min="37" max="37" width="10" bestFit="1" customWidth="1"/>
    <col min="43" max="43" width="11.7109375" bestFit="1" customWidth="1"/>
  </cols>
  <sheetData>
    <row r="3" spans="2:83" ht="23.25" x14ac:dyDescent="0.35">
      <c r="B3" s="2" t="s">
        <v>17</v>
      </c>
      <c r="J3" s="9" t="s">
        <v>55</v>
      </c>
      <c r="K3" s="2"/>
      <c r="AC3" s="9" t="s">
        <v>52</v>
      </c>
      <c r="AD3" s="2"/>
      <c r="AV3" s="9" t="s">
        <v>53</v>
      </c>
      <c r="AW3" s="2"/>
      <c r="BO3" s="9" t="s">
        <v>54</v>
      </c>
      <c r="BP3" s="2"/>
    </row>
    <row r="4" spans="2:83" x14ac:dyDescent="0.25">
      <c r="B4" s="2" t="s">
        <v>18</v>
      </c>
      <c r="K4" s="2"/>
      <c r="L4" s="7" t="s">
        <v>16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AD4" s="2"/>
      <c r="AE4" s="7" t="s">
        <v>16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W4" s="2"/>
      <c r="AX4" s="7" t="s">
        <v>16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P4" s="2"/>
      <c r="BQ4" s="7" t="s">
        <v>16</v>
      </c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spans="2:83" s="2" customFormat="1" ht="15.75" thickBot="1" x14ac:dyDescent="0.3">
      <c r="B5" s="2" t="s">
        <v>19</v>
      </c>
      <c r="C5"/>
      <c r="I5"/>
      <c r="L5" s="3" t="s">
        <v>0</v>
      </c>
      <c r="M5" s="3" t="s">
        <v>1</v>
      </c>
      <c r="N5" s="3" t="s">
        <v>2</v>
      </c>
      <c r="O5" s="3" t="s">
        <v>11</v>
      </c>
      <c r="P5" s="3" t="s">
        <v>3</v>
      </c>
      <c r="Q5" s="3" t="s">
        <v>13</v>
      </c>
      <c r="R5" s="3" t="s">
        <v>4</v>
      </c>
      <c r="S5" s="3" t="s">
        <v>12</v>
      </c>
      <c r="T5" s="3" t="s">
        <v>5</v>
      </c>
      <c r="U5" s="3" t="s">
        <v>6</v>
      </c>
      <c r="V5" s="3" t="s">
        <v>14</v>
      </c>
      <c r="W5" s="3" t="s">
        <v>7</v>
      </c>
      <c r="X5" s="3" t="s">
        <v>8</v>
      </c>
      <c r="Y5" s="3" t="s">
        <v>9</v>
      </c>
      <c r="Z5" s="3" t="s">
        <v>10</v>
      </c>
      <c r="AE5" s="3" t="s">
        <v>0</v>
      </c>
      <c r="AF5" s="3" t="s">
        <v>1</v>
      </c>
      <c r="AG5" s="3" t="s">
        <v>2</v>
      </c>
      <c r="AH5" s="3" t="s">
        <v>11</v>
      </c>
      <c r="AI5" s="3" t="s">
        <v>3</v>
      </c>
      <c r="AJ5" s="3" t="s">
        <v>13</v>
      </c>
      <c r="AK5" s="3" t="s">
        <v>4</v>
      </c>
      <c r="AL5" s="3" t="s">
        <v>12</v>
      </c>
      <c r="AM5" s="3" t="s">
        <v>5</v>
      </c>
      <c r="AN5" s="3" t="s">
        <v>6</v>
      </c>
      <c r="AO5" s="3" t="s">
        <v>14</v>
      </c>
      <c r="AP5" s="3" t="s">
        <v>7</v>
      </c>
      <c r="AQ5" s="3" t="s">
        <v>8</v>
      </c>
      <c r="AR5" s="3" t="s">
        <v>9</v>
      </c>
      <c r="AS5" s="3" t="s">
        <v>10</v>
      </c>
      <c r="AX5" s="3" t="s">
        <v>0</v>
      </c>
      <c r="AY5" s="3" t="s">
        <v>1</v>
      </c>
      <c r="AZ5" s="3" t="s">
        <v>2</v>
      </c>
      <c r="BA5" s="3" t="s">
        <v>11</v>
      </c>
      <c r="BB5" s="3" t="s">
        <v>3</v>
      </c>
      <c r="BC5" s="3" t="s">
        <v>13</v>
      </c>
      <c r="BD5" s="3" t="s">
        <v>4</v>
      </c>
      <c r="BE5" s="3" t="s">
        <v>12</v>
      </c>
      <c r="BF5" s="3" t="s">
        <v>5</v>
      </c>
      <c r="BG5" s="3" t="s">
        <v>6</v>
      </c>
      <c r="BH5" s="3" t="s">
        <v>14</v>
      </c>
      <c r="BI5" s="3" t="s">
        <v>7</v>
      </c>
      <c r="BJ5" s="3" t="s">
        <v>8</v>
      </c>
      <c r="BK5" s="3" t="s">
        <v>9</v>
      </c>
      <c r="BL5" s="3" t="s">
        <v>10</v>
      </c>
      <c r="BQ5" s="3" t="s">
        <v>0</v>
      </c>
      <c r="BR5" s="3" t="s">
        <v>1</v>
      </c>
      <c r="BS5" s="3" t="s">
        <v>2</v>
      </c>
      <c r="BT5" s="3" t="s">
        <v>11</v>
      </c>
      <c r="BU5" s="3" t="s">
        <v>3</v>
      </c>
      <c r="BV5" s="3" t="s">
        <v>13</v>
      </c>
      <c r="BW5" s="3" t="s">
        <v>4</v>
      </c>
      <c r="BX5" s="3" t="s">
        <v>12</v>
      </c>
      <c r="BY5" s="3" t="s">
        <v>5</v>
      </c>
      <c r="BZ5" s="3" t="s">
        <v>6</v>
      </c>
      <c r="CA5" s="3" t="s">
        <v>14</v>
      </c>
      <c r="CB5" s="3" t="s">
        <v>7</v>
      </c>
      <c r="CC5" s="3" t="s">
        <v>8</v>
      </c>
      <c r="CD5" s="3" t="s">
        <v>9</v>
      </c>
      <c r="CE5" s="3" t="s">
        <v>10</v>
      </c>
    </row>
    <row r="6" spans="2:83" ht="15.75" thickBot="1" x14ac:dyDescent="0.3">
      <c r="B6" s="2" t="s">
        <v>20</v>
      </c>
      <c r="I6" s="2"/>
      <c r="J6" s="6" t="s">
        <v>15</v>
      </c>
      <c r="K6" s="3" t="s">
        <v>0</v>
      </c>
      <c r="L6" s="1">
        <f>AE6+AX6+BQ6</f>
        <v>11.9</v>
      </c>
      <c r="M6" s="1">
        <f t="shared" ref="M6:Z6" si="0">AF6+AY6+BR6</f>
        <v>1.7000000000000002</v>
      </c>
      <c r="N6" s="1">
        <f t="shared" si="0"/>
        <v>0.1</v>
      </c>
      <c r="O6" s="1">
        <f t="shared" si="0"/>
        <v>0.9</v>
      </c>
      <c r="P6" s="1">
        <f t="shared" si="0"/>
        <v>0</v>
      </c>
      <c r="Q6" s="1">
        <f t="shared" si="0"/>
        <v>0.2</v>
      </c>
      <c r="R6" s="1">
        <f t="shared" si="0"/>
        <v>0.1</v>
      </c>
      <c r="S6" s="1">
        <f t="shared" si="0"/>
        <v>0</v>
      </c>
      <c r="T6" s="1">
        <f t="shared" si="0"/>
        <v>0.3</v>
      </c>
      <c r="U6" s="1">
        <f t="shared" si="0"/>
        <v>0.3</v>
      </c>
      <c r="V6" s="1">
        <f t="shared" si="0"/>
        <v>0</v>
      </c>
      <c r="W6" s="1">
        <f t="shared" si="0"/>
        <v>0.7</v>
      </c>
      <c r="X6" s="1">
        <f t="shared" si="0"/>
        <v>0.3</v>
      </c>
      <c r="Y6" s="1">
        <f t="shared" si="0"/>
        <v>0.2</v>
      </c>
      <c r="Z6" s="1">
        <f t="shared" si="0"/>
        <v>16.5</v>
      </c>
      <c r="AC6" s="6" t="s">
        <v>15</v>
      </c>
      <c r="AD6" s="3" t="s">
        <v>0</v>
      </c>
      <c r="AE6" s="16">
        <v>11.9</v>
      </c>
      <c r="AF6" s="17">
        <v>1</v>
      </c>
      <c r="AG6" s="17">
        <v>0.1</v>
      </c>
      <c r="AH6" s="19">
        <v>0.2</v>
      </c>
      <c r="AI6" s="17">
        <v>0</v>
      </c>
      <c r="AJ6" s="17">
        <v>0</v>
      </c>
      <c r="AK6" s="17">
        <v>0</v>
      </c>
      <c r="AL6" s="18">
        <v>0</v>
      </c>
      <c r="AM6" s="17">
        <v>0</v>
      </c>
      <c r="AN6" s="17">
        <v>0</v>
      </c>
      <c r="AO6" s="17">
        <v>0</v>
      </c>
      <c r="AP6" s="17">
        <v>0.3</v>
      </c>
      <c r="AQ6" s="17">
        <v>0</v>
      </c>
      <c r="AR6" s="19">
        <v>0</v>
      </c>
      <c r="AS6" s="19">
        <v>13.5</v>
      </c>
      <c r="AV6" s="6" t="s">
        <v>15</v>
      </c>
      <c r="AW6" s="3" t="s">
        <v>0</v>
      </c>
      <c r="AX6" s="16">
        <v>0</v>
      </c>
      <c r="AY6" s="17">
        <v>0.1</v>
      </c>
      <c r="AZ6" s="17">
        <v>0</v>
      </c>
      <c r="BA6" s="18">
        <v>0.1</v>
      </c>
      <c r="BB6" s="17">
        <v>0</v>
      </c>
      <c r="BC6" s="17">
        <v>0</v>
      </c>
      <c r="BD6" s="17">
        <v>0</v>
      </c>
      <c r="BE6" s="19">
        <v>0</v>
      </c>
      <c r="BF6" s="17">
        <v>0</v>
      </c>
      <c r="BG6" s="17">
        <v>0</v>
      </c>
      <c r="BH6" s="18">
        <v>0</v>
      </c>
      <c r="BI6" s="17">
        <v>0</v>
      </c>
      <c r="BJ6" s="17">
        <v>0</v>
      </c>
      <c r="BK6" s="17">
        <v>0</v>
      </c>
      <c r="BL6" s="17">
        <v>0.1</v>
      </c>
      <c r="BO6" s="6" t="s">
        <v>15</v>
      </c>
      <c r="BP6" s="3" t="s">
        <v>0</v>
      </c>
      <c r="BQ6" s="16">
        <v>0</v>
      </c>
      <c r="BR6" s="17">
        <v>0.6</v>
      </c>
      <c r="BS6" s="17">
        <v>0</v>
      </c>
      <c r="BT6" s="18">
        <v>0.6</v>
      </c>
      <c r="BU6" s="17">
        <v>0</v>
      </c>
      <c r="BV6" s="17">
        <v>0.2</v>
      </c>
      <c r="BW6" s="17">
        <v>0.1</v>
      </c>
      <c r="BX6" s="17">
        <v>0</v>
      </c>
      <c r="BY6" s="17">
        <v>0.3</v>
      </c>
      <c r="BZ6" s="17">
        <v>0.3</v>
      </c>
      <c r="CA6" s="17">
        <v>0</v>
      </c>
      <c r="CB6" s="17">
        <v>0.4</v>
      </c>
      <c r="CC6" s="17">
        <v>0.3</v>
      </c>
      <c r="CD6" s="17">
        <v>0.2</v>
      </c>
      <c r="CE6" s="17">
        <v>2.9</v>
      </c>
    </row>
    <row r="7" spans="2:83" ht="15.75" thickBot="1" x14ac:dyDescent="0.3">
      <c r="B7" s="2" t="s">
        <v>24</v>
      </c>
      <c r="J7" s="6"/>
      <c r="K7" s="3" t="s">
        <v>1</v>
      </c>
      <c r="L7" s="1">
        <f t="shared" ref="L7:L20" si="1">AE7+AX7+BQ7</f>
        <v>1.2</v>
      </c>
      <c r="M7" s="1">
        <f t="shared" ref="M7:M20" si="2">AF7+AY7+BR7</f>
        <v>61.699999999999996</v>
      </c>
      <c r="N7" s="1">
        <f t="shared" ref="N7:N20" si="3">AG7+AZ7+BS7</f>
        <v>4.3</v>
      </c>
      <c r="O7" s="1">
        <f t="shared" ref="O7:O20" si="4">AH7+BA7+BT7</f>
        <v>2.2000000000000002</v>
      </c>
      <c r="P7" s="1">
        <f t="shared" ref="P7:P20" si="5">AI7+BB7+BU7</f>
        <v>0.2</v>
      </c>
      <c r="Q7" s="1">
        <f t="shared" ref="Q7:Q20" si="6">AJ7+BC7+BV7</f>
        <v>0.5</v>
      </c>
      <c r="R7" s="1">
        <f t="shared" ref="R7:R20" si="7">AK7+BD7+BW7</f>
        <v>0.6</v>
      </c>
      <c r="S7" s="1">
        <f t="shared" ref="S7:S20" si="8">AL7+BE7+BX7</f>
        <v>1.5999999999999999</v>
      </c>
      <c r="T7" s="1">
        <f t="shared" ref="T7:T20" si="9">AM7+BF7+BY7</f>
        <v>1.3</v>
      </c>
      <c r="U7" s="1">
        <f t="shared" ref="U7:U20" si="10">AN7+BG7+BZ7</f>
        <v>0.4</v>
      </c>
      <c r="V7" s="1">
        <f t="shared" ref="V7:V20" si="11">AO7+BH7+CA7</f>
        <v>0.1</v>
      </c>
      <c r="W7" s="1">
        <f t="shared" ref="W7:W20" si="12">AP7+BI7+CB7</f>
        <v>1.1000000000000001</v>
      </c>
      <c r="X7" s="1">
        <f t="shared" ref="X7:X20" si="13">AQ7+BJ7+CC7</f>
        <v>0.4</v>
      </c>
      <c r="Y7" s="1">
        <f t="shared" ref="Y7:Y20" si="14">AR7+BK7+CD7</f>
        <v>0.2</v>
      </c>
      <c r="Z7" s="1">
        <f t="shared" ref="Z7:Z20" si="15">AS7+BL7+CE7</f>
        <v>76.300000000000011</v>
      </c>
      <c r="AC7" s="6"/>
      <c r="AD7" s="3" t="s">
        <v>1</v>
      </c>
      <c r="AE7" s="21">
        <v>1.2</v>
      </c>
      <c r="AF7" s="22">
        <v>60.8</v>
      </c>
      <c r="AG7" s="22">
        <v>4.3</v>
      </c>
      <c r="AH7" s="24">
        <v>0.6</v>
      </c>
      <c r="AI7" s="22">
        <v>0.2</v>
      </c>
      <c r="AJ7" s="22">
        <v>0.5</v>
      </c>
      <c r="AK7" s="22">
        <v>0.6</v>
      </c>
      <c r="AL7" s="23">
        <v>1.4</v>
      </c>
      <c r="AM7" s="22">
        <v>1.2</v>
      </c>
      <c r="AN7" s="22">
        <v>0.3</v>
      </c>
      <c r="AO7" s="22">
        <v>0.1</v>
      </c>
      <c r="AP7" s="22">
        <v>0.4</v>
      </c>
      <c r="AQ7" s="22">
        <v>0.4</v>
      </c>
      <c r="AR7" s="24">
        <v>0.2</v>
      </c>
      <c r="AS7" s="24">
        <v>72.400000000000006</v>
      </c>
      <c r="AV7" s="6"/>
      <c r="AW7" s="3" t="s">
        <v>1</v>
      </c>
      <c r="AX7" s="21">
        <v>0</v>
      </c>
      <c r="AY7" s="22">
        <v>0.9</v>
      </c>
      <c r="AZ7" s="22">
        <v>0</v>
      </c>
      <c r="BA7" s="23">
        <v>1.6</v>
      </c>
      <c r="BB7" s="22">
        <v>0</v>
      </c>
      <c r="BC7" s="22">
        <v>0</v>
      </c>
      <c r="BD7" s="22">
        <v>0</v>
      </c>
      <c r="BE7" s="24">
        <v>0.2</v>
      </c>
      <c r="BF7" s="22">
        <v>0.1</v>
      </c>
      <c r="BG7" s="22">
        <v>0</v>
      </c>
      <c r="BH7" s="23">
        <v>0</v>
      </c>
      <c r="BI7" s="22">
        <v>0.1</v>
      </c>
      <c r="BJ7" s="22">
        <v>0</v>
      </c>
      <c r="BK7" s="22">
        <v>0</v>
      </c>
      <c r="BL7" s="22">
        <v>3.2</v>
      </c>
      <c r="BO7" s="6"/>
      <c r="BP7" s="3" t="s">
        <v>1</v>
      </c>
      <c r="BQ7" s="21">
        <v>0</v>
      </c>
      <c r="BR7" s="22">
        <v>0</v>
      </c>
      <c r="BS7" s="22">
        <v>0</v>
      </c>
      <c r="BT7" s="23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0.1</v>
      </c>
      <c r="CA7" s="22">
        <v>0</v>
      </c>
      <c r="CB7" s="22">
        <v>0.6</v>
      </c>
      <c r="CC7" s="22">
        <v>0</v>
      </c>
      <c r="CD7" s="22">
        <v>0</v>
      </c>
      <c r="CE7" s="22">
        <v>0.7</v>
      </c>
    </row>
    <row r="8" spans="2:83" ht="15.75" thickBot="1" x14ac:dyDescent="0.3">
      <c r="B8">
        <v>1</v>
      </c>
      <c r="C8" t="s">
        <v>25</v>
      </c>
      <c r="J8" s="6"/>
      <c r="K8" s="3" t="s">
        <v>2</v>
      </c>
      <c r="L8" s="1">
        <f t="shared" si="1"/>
        <v>0.1</v>
      </c>
      <c r="M8" s="1">
        <f t="shared" si="2"/>
        <v>3.5</v>
      </c>
      <c r="N8" s="1">
        <f t="shared" si="3"/>
        <v>24.3</v>
      </c>
      <c r="O8" s="1">
        <f t="shared" si="4"/>
        <v>7.4</v>
      </c>
      <c r="P8" s="1">
        <f t="shared" si="5"/>
        <v>0</v>
      </c>
      <c r="Q8" s="1">
        <f t="shared" si="6"/>
        <v>0.1</v>
      </c>
      <c r="R8" s="1">
        <f t="shared" si="7"/>
        <v>0.4</v>
      </c>
      <c r="S8" s="1">
        <f t="shared" si="8"/>
        <v>0.1</v>
      </c>
      <c r="T8" s="1">
        <f t="shared" si="9"/>
        <v>0.1</v>
      </c>
      <c r="U8" s="1">
        <f t="shared" si="10"/>
        <v>0</v>
      </c>
      <c r="V8" s="1">
        <f t="shared" si="11"/>
        <v>0</v>
      </c>
      <c r="W8" s="1">
        <f t="shared" si="12"/>
        <v>0.1</v>
      </c>
      <c r="X8" s="1">
        <f t="shared" si="13"/>
        <v>0</v>
      </c>
      <c r="Y8" s="1">
        <f t="shared" si="14"/>
        <v>0</v>
      </c>
      <c r="Z8" s="1">
        <f t="shared" si="15"/>
        <v>36</v>
      </c>
      <c r="AC8" s="6"/>
      <c r="AD8" s="3" t="s">
        <v>2</v>
      </c>
      <c r="AE8" s="21">
        <v>0.1</v>
      </c>
      <c r="AF8" s="22">
        <v>3</v>
      </c>
      <c r="AG8" s="22">
        <v>24</v>
      </c>
      <c r="AH8" s="24">
        <v>5.7</v>
      </c>
      <c r="AI8" s="22">
        <v>0</v>
      </c>
      <c r="AJ8" s="22">
        <v>0.1</v>
      </c>
      <c r="AK8" s="22">
        <v>0.4</v>
      </c>
      <c r="AL8" s="23">
        <v>0.1</v>
      </c>
      <c r="AM8" s="22">
        <v>0.1</v>
      </c>
      <c r="AN8" s="22">
        <v>0</v>
      </c>
      <c r="AO8" s="22">
        <v>0</v>
      </c>
      <c r="AP8" s="22">
        <v>0.1</v>
      </c>
      <c r="AQ8" s="22">
        <v>0</v>
      </c>
      <c r="AR8" s="24">
        <v>0</v>
      </c>
      <c r="AS8" s="24">
        <v>33.5</v>
      </c>
      <c r="AV8" s="6"/>
      <c r="AW8" s="3" t="s">
        <v>2</v>
      </c>
      <c r="AX8" s="21">
        <v>0</v>
      </c>
      <c r="AY8" s="22">
        <v>0.5</v>
      </c>
      <c r="AZ8" s="22">
        <v>0.3</v>
      </c>
      <c r="BA8" s="23">
        <v>1.7</v>
      </c>
      <c r="BB8" s="22">
        <v>0</v>
      </c>
      <c r="BC8" s="22">
        <v>0</v>
      </c>
      <c r="BD8" s="22">
        <v>0</v>
      </c>
      <c r="BE8" s="24">
        <v>0</v>
      </c>
      <c r="BF8" s="22">
        <v>0</v>
      </c>
      <c r="BG8" s="22">
        <v>0</v>
      </c>
      <c r="BH8" s="23">
        <v>0</v>
      </c>
      <c r="BI8" s="22">
        <v>0</v>
      </c>
      <c r="BJ8" s="22">
        <v>0</v>
      </c>
      <c r="BK8" s="22">
        <v>0</v>
      </c>
      <c r="BL8" s="22">
        <v>2.5</v>
      </c>
      <c r="BO8" s="6"/>
      <c r="BP8" s="3" t="s">
        <v>2</v>
      </c>
      <c r="BQ8" s="21">
        <v>0</v>
      </c>
      <c r="BR8" s="22">
        <v>0</v>
      </c>
      <c r="BS8" s="22">
        <v>0</v>
      </c>
      <c r="BT8" s="23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</row>
    <row r="9" spans="2:83" ht="15.75" thickBot="1" x14ac:dyDescent="0.3">
      <c r="B9">
        <v>2</v>
      </c>
      <c r="C9" t="s">
        <v>26</v>
      </c>
      <c r="J9" s="6"/>
      <c r="K9" s="3" t="s">
        <v>11</v>
      </c>
      <c r="L9" s="1">
        <f t="shared" si="1"/>
        <v>0.1</v>
      </c>
      <c r="M9" s="1">
        <f t="shared" si="2"/>
        <v>2.9</v>
      </c>
      <c r="N9" s="1">
        <f t="shared" si="3"/>
        <v>2.7</v>
      </c>
      <c r="O9" s="1">
        <f t="shared" si="4"/>
        <v>18.899999999999999</v>
      </c>
      <c r="P9" s="1">
        <f t="shared" si="5"/>
        <v>0.1</v>
      </c>
      <c r="Q9" s="1">
        <f t="shared" si="6"/>
        <v>0.1</v>
      </c>
      <c r="R9" s="1">
        <f t="shared" si="7"/>
        <v>0.1</v>
      </c>
      <c r="S9" s="1">
        <f t="shared" si="8"/>
        <v>0.2</v>
      </c>
      <c r="T9" s="1">
        <f t="shared" si="9"/>
        <v>0.1</v>
      </c>
      <c r="U9" s="1">
        <f t="shared" si="10"/>
        <v>0</v>
      </c>
      <c r="V9" s="1">
        <f t="shared" si="11"/>
        <v>0</v>
      </c>
      <c r="W9" s="1">
        <f t="shared" si="12"/>
        <v>0.2</v>
      </c>
      <c r="X9" s="1">
        <f t="shared" si="13"/>
        <v>0</v>
      </c>
      <c r="Y9" s="1">
        <f t="shared" si="14"/>
        <v>0</v>
      </c>
      <c r="Z9" s="1">
        <f t="shared" si="15"/>
        <v>25.5</v>
      </c>
      <c r="AC9" s="6"/>
      <c r="AD9" s="3" t="s">
        <v>11</v>
      </c>
      <c r="AE9" s="21">
        <v>0.1</v>
      </c>
      <c r="AF9" s="22">
        <v>1.5</v>
      </c>
      <c r="AG9" s="22">
        <v>2.6</v>
      </c>
      <c r="AH9" s="24">
        <v>16.7</v>
      </c>
      <c r="AI9" s="22">
        <v>0.1</v>
      </c>
      <c r="AJ9" s="22">
        <v>0.1</v>
      </c>
      <c r="AK9" s="22">
        <v>0.1</v>
      </c>
      <c r="AL9" s="23">
        <v>0.2</v>
      </c>
      <c r="AM9" s="22">
        <v>0.1</v>
      </c>
      <c r="AN9" s="22">
        <v>0</v>
      </c>
      <c r="AO9" s="22">
        <v>0</v>
      </c>
      <c r="AP9" s="22">
        <v>0</v>
      </c>
      <c r="AQ9" s="22">
        <v>0</v>
      </c>
      <c r="AR9" s="24">
        <v>0</v>
      </c>
      <c r="AS9" s="24">
        <v>21.5</v>
      </c>
      <c r="AV9" s="6"/>
      <c r="AW9" s="3" t="s">
        <v>11</v>
      </c>
      <c r="AX9" s="21">
        <v>0</v>
      </c>
      <c r="AY9" s="22">
        <v>1.4</v>
      </c>
      <c r="AZ9" s="22">
        <v>0.1</v>
      </c>
      <c r="BA9" s="23">
        <v>2.2000000000000002</v>
      </c>
      <c r="BB9" s="22">
        <v>0</v>
      </c>
      <c r="BC9" s="22">
        <v>0</v>
      </c>
      <c r="BD9" s="22">
        <v>0</v>
      </c>
      <c r="BE9" s="24">
        <v>0</v>
      </c>
      <c r="BF9" s="22">
        <v>0</v>
      </c>
      <c r="BG9" s="22">
        <v>0</v>
      </c>
      <c r="BH9" s="23">
        <v>0</v>
      </c>
      <c r="BI9" s="22">
        <v>0</v>
      </c>
      <c r="BJ9" s="22">
        <v>0</v>
      </c>
      <c r="BK9" s="22">
        <v>0</v>
      </c>
      <c r="BL9" s="22">
        <v>3.7</v>
      </c>
      <c r="BO9" s="6"/>
      <c r="BP9" s="3" t="s">
        <v>11</v>
      </c>
      <c r="BQ9" s="21">
        <v>0</v>
      </c>
      <c r="BR9" s="22">
        <v>0</v>
      </c>
      <c r="BS9" s="22">
        <v>0</v>
      </c>
      <c r="BT9" s="23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0.2</v>
      </c>
      <c r="CC9" s="22">
        <v>0</v>
      </c>
      <c r="CD9" s="22">
        <v>0</v>
      </c>
      <c r="CE9" s="22">
        <v>0.3</v>
      </c>
    </row>
    <row r="10" spans="2:83" ht="15.75" thickBot="1" x14ac:dyDescent="0.3">
      <c r="B10">
        <v>3</v>
      </c>
      <c r="C10" t="s">
        <v>27</v>
      </c>
      <c r="J10" s="6"/>
      <c r="K10" s="3" t="s">
        <v>3</v>
      </c>
      <c r="L10" s="1">
        <f t="shared" si="1"/>
        <v>0</v>
      </c>
      <c r="M10" s="1">
        <f t="shared" si="2"/>
        <v>0.1</v>
      </c>
      <c r="N10" s="1">
        <f t="shared" si="3"/>
        <v>0.1</v>
      </c>
      <c r="O10" s="1">
        <f t="shared" si="4"/>
        <v>0.1</v>
      </c>
      <c r="P10" s="1">
        <f t="shared" si="5"/>
        <v>4.4000000000000004</v>
      </c>
      <c r="Q10" s="1">
        <f t="shared" si="6"/>
        <v>0.2</v>
      </c>
      <c r="R10" s="1">
        <f t="shared" si="7"/>
        <v>0</v>
      </c>
      <c r="S10" s="1">
        <f t="shared" si="8"/>
        <v>0.1</v>
      </c>
      <c r="T10" s="1">
        <f t="shared" si="9"/>
        <v>0</v>
      </c>
      <c r="U10" s="1">
        <f t="shared" si="10"/>
        <v>0</v>
      </c>
      <c r="V10" s="1">
        <f t="shared" si="11"/>
        <v>0</v>
      </c>
      <c r="W10" s="1">
        <f t="shared" si="12"/>
        <v>0</v>
      </c>
      <c r="X10" s="1">
        <f t="shared" si="13"/>
        <v>0</v>
      </c>
      <c r="Y10" s="1">
        <f t="shared" si="14"/>
        <v>0</v>
      </c>
      <c r="Z10" s="1">
        <f t="shared" si="15"/>
        <v>5</v>
      </c>
      <c r="AC10" s="6"/>
      <c r="AD10" s="3" t="s">
        <v>3</v>
      </c>
      <c r="AE10" s="21">
        <v>0</v>
      </c>
      <c r="AF10" s="22">
        <v>0.1</v>
      </c>
      <c r="AG10" s="22">
        <v>0.1</v>
      </c>
      <c r="AH10" s="24">
        <v>0.1</v>
      </c>
      <c r="AI10" s="22">
        <v>4.4000000000000004</v>
      </c>
      <c r="AJ10" s="22">
        <v>0.2</v>
      </c>
      <c r="AK10" s="22">
        <v>0</v>
      </c>
      <c r="AL10" s="23">
        <v>0.1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4">
        <v>0</v>
      </c>
      <c r="AS10" s="24">
        <v>5</v>
      </c>
      <c r="AV10" s="6"/>
      <c r="AW10" s="3" t="s">
        <v>3</v>
      </c>
      <c r="AX10" s="21">
        <v>0</v>
      </c>
      <c r="AY10" s="22">
        <v>0</v>
      </c>
      <c r="AZ10" s="22">
        <v>0</v>
      </c>
      <c r="BA10" s="23">
        <v>0</v>
      </c>
      <c r="BB10" s="22">
        <v>0</v>
      </c>
      <c r="BC10" s="22">
        <v>0</v>
      </c>
      <c r="BD10" s="22">
        <v>0</v>
      </c>
      <c r="BE10" s="24">
        <v>0</v>
      </c>
      <c r="BF10" s="22">
        <v>0</v>
      </c>
      <c r="BG10" s="22">
        <v>0</v>
      </c>
      <c r="BH10" s="23">
        <v>0</v>
      </c>
      <c r="BI10" s="22">
        <v>0</v>
      </c>
      <c r="BJ10" s="22">
        <v>0</v>
      </c>
      <c r="BK10" s="22">
        <v>0</v>
      </c>
      <c r="BL10" s="22">
        <v>0</v>
      </c>
      <c r="BO10" s="6"/>
      <c r="BP10" s="3" t="s">
        <v>3</v>
      </c>
      <c r="BQ10" s="21">
        <v>0</v>
      </c>
      <c r="BR10" s="22">
        <v>0</v>
      </c>
      <c r="BS10" s="22">
        <v>0</v>
      </c>
      <c r="BT10" s="23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</row>
    <row r="11" spans="2:83" ht="15.75" thickBot="1" x14ac:dyDescent="0.3">
      <c r="B11">
        <v>4</v>
      </c>
      <c r="C11" t="s">
        <v>28</v>
      </c>
      <c r="J11" s="6"/>
      <c r="K11" s="3" t="s">
        <v>13</v>
      </c>
      <c r="L11" s="1">
        <f t="shared" si="1"/>
        <v>0</v>
      </c>
      <c r="M11" s="1">
        <f t="shared" si="2"/>
        <v>0.4</v>
      </c>
      <c r="N11" s="1">
        <f t="shared" si="3"/>
        <v>0.1</v>
      </c>
      <c r="O11" s="1">
        <f t="shared" si="4"/>
        <v>0.4</v>
      </c>
      <c r="P11" s="1">
        <f t="shared" si="5"/>
        <v>0.2</v>
      </c>
      <c r="Q11" s="1">
        <f t="shared" si="6"/>
        <v>7.5</v>
      </c>
      <c r="R11" s="1">
        <f t="shared" si="7"/>
        <v>0</v>
      </c>
      <c r="S11" s="1">
        <f t="shared" si="8"/>
        <v>0.5</v>
      </c>
      <c r="T11" s="1">
        <f t="shared" si="9"/>
        <v>0.1</v>
      </c>
      <c r="U11" s="1">
        <f t="shared" si="10"/>
        <v>0</v>
      </c>
      <c r="V11" s="1">
        <f t="shared" si="11"/>
        <v>0</v>
      </c>
      <c r="W11" s="1">
        <f t="shared" si="12"/>
        <v>0.1</v>
      </c>
      <c r="X11" s="1">
        <f t="shared" si="13"/>
        <v>0</v>
      </c>
      <c r="Y11" s="1">
        <f t="shared" si="14"/>
        <v>0</v>
      </c>
      <c r="Z11" s="1">
        <f t="shared" si="15"/>
        <v>9.4</v>
      </c>
      <c r="AC11" s="6"/>
      <c r="AD11" s="3" t="s">
        <v>13</v>
      </c>
      <c r="AE11" s="21">
        <v>0</v>
      </c>
      <c r="AF11" s="22">
        <v>0.4</v>
      </c>
      <c r="AG11" s="22">
        <v>0.1</v>
      </c>
      <c r="AH11" s="24">
        <v>0.4</v>
      </c>
      <c r="AI11" s="22">
        <v>0.2</v>
      </c>
      <c r="AJ11" s="22">
        <v>7.3</v>
      </c>
      <c r="AK11" s="22">
        <v>0</v>
      </c>
      <c r="AL11" s="23">
        <v>0.5</v>
      </c>
      <c r="AM11" s="22">
        <v>0.1</v>
      </c>
      <c r="AN11" s="22">
        <v>0</v>
      </c>
      <c r="AO11" s="22">
        <v>0</v>
      </c>
      <c r="AP11" s="22">
        <v>0.1</v>
      </c>
      <c r="AQ11" s="22">
        <v>0</v>
      </c>
      <c r="AR11" s="24">
        <v>0</v>
      </c>
      <c r="AS11" s="24">
        <v>9.1</v>
      </c>
      <c r="AV11" s="6"/>
      <c r="AW11" s="3" t="s">
        <v>13</v>
      </c>
      <c r="AX11" s="21">
        <v>0</v>
      </c>
      <c r="AY11" s="22">
        <v>0</v>
      </c>
      <c r="AZ11" s="22">
        <v>0</v>
      </c>
      <c r="BA11" s="23">
        <v>0</v>
      </c>
      <c r="BB11" s="22">
        <v>0</v>
      </c>
      <c r="BC11" s="22">
        <v>0.2</v>
      </c>
      <c r="BD11" s="22">
        <v>0</v>
      </c>
      <c r="BE11" s="24">
        <v>0</v>
      </c>
      <c r="BF11" s="22">
        <v>0</v>
      </c>
      <c r="BG11" s="22">
        <v>0</v>
      </c>
      <c r="BH11" s="23">
        <v>0</v>
      </c>
      <c r="BI11" s="22">
        <v>0</v>
      </c>
      <c r="BJ11" s="22">
        <v>0</v>
      </c>
      <c r="BK11" s="22">
        <v>0</v>
      </c>
      <c r="BL11" s="22">
        <v>0.3</v>
      </c>
      <c r="BO11" s="6"/>
      <c r="BP11" s="3" t="s">
        <v>13</v>
      </c>
      <c r="BQ11" s="21">
        <v>0</v>
      </c>
      <c r="BR11" s="22">
        <v>0</v>
      </c>
      <c r="BS11" s="22">
        <v>0</v>
      </c>
      <c r="BT11" s="23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</row>
    <row r="12" spans="2:83" ht="15.75" thickBot="1" x14ac:dyDescent="0.3">
      <c r="B12">
        <v>5</v>
      </c>
      <c r="C12" t="s">
        <v>29</v>
      </c>
      <c r="J12" s="6"/>
      <c r="K12" s="3" t="s">
        <v>4</v>
      </c>
      <c r="L12" s="1">
        <f t="shared" si="1"/>
        <v>0.1</v>
      </c>
      <c r="M12" s="1">
        <f t="shared" si="2"/>
        <v>0.4</v>
      </c>
      <c r="N12" s="1">
        <f t="shared" si="3"/>
        <v>0.2</v>
      </c>
      <c r="O12" s="1">
        <f t="shared" si="4"/>
        <v>0.4</v>
      </c>
      <c r="P12" s="1">
        <f t="shared" si="5"/>
        <v>0</v>
      </c>
      <c r="Q12" s="1">
        <f t="shared" si="6"/>
        <v>0.2</v>
      </c>
      <c r="R12" s="1">
        <f t="shared" si="7"/>
        <v>5.4</v>
      </c>
      <c r="S12" s="1">
        <f t="shared" si="8"/>
        <v>0.5</v>
      </c>
      <c r="T12" s="1">
        <f t="shared" si="9"/>
        <v>0</v>
      </c>
      <c r="U12" s="1">
        <f t="shared" si="10"/>
        <v>0</v>
      </c>
      <c r="V12" s="1">
        <f t="shared" si="11"/>
        <v>0</v>
      </c>
      <c r="W12" s="1">
        <f t="shared" si="12"/>
        <v>0</v>
      </c>
      <c r="X12" s="1">
        <f t="shared" si="13"/>
        <v>0</v>
      </c>
      <c r="Y12" s="1">
        <f t="shared" si="14"/>
        <v>0</v>
      </c>
      <c r="Z12" s="1">
        <f t="shared" si="15"/>
        <v>7.3</v>
      </c>
      <c r="AC12" s="6"/>
      <c r="AD12" s="3" t="s">
        <v>4</v>
      </c>
      <c r="AE12" s="21">
        <v>0</v>
      </c>
      <c r="AF12" s="22">
        <v>0.3</v>
      </c>
      <c r="AG12" s="22">
        <v>0.2</v>
      </c>
      <c r="AH12" s="24">
        <v>0.2</v>
      </c>
      <c r="AI12" s="22">
        <v>0</v>
      </c>
      <c r="AJ12" s="22">
        <v>0.2</v>
      </c>
      <c r="AK12" s="22">
        <v>5.4</v>
      </c>
      <c r="AL12" s="23">
        <v>0.5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4">
        <v>0</v>
      </c>
      <c r="AS12" s="24">
        <v>6.9</v>
      </c>
      <c r="AV12" s="6"/>
      <c r="AW12" s="3" t="s">
        <v>4</v>
      </c>
      <c r="AX12" s="21">
        <v>0</v>
      </c>
      <c r="AY12" s="22">
        <v>0.1</v>
      </c>
      <c r="AZ12" s="22">
        <v>0</v>
      </c>
      <c r="BA12" s="23">
        <v>0.2</v>
      </c>
      <c r="BB12" s="22">
        <v>0</v>
      </c>
      <c r="BC12" s="22">
        <v>0</v>
      </c>
      <c r="BD12" s="22">
        <v>0</v>
      </c>
      <c r="BE12" s="24">
        <v>0</v>
      </c>
      <c r="BF12" s="22">
        <v>0</v>
      </c>
      <c r="BG12" s="22">
        <v>0</v>
      </c>
      <c r="BH12" s="23">
        <v>0</v>
      </c>
      <c r="BI12" s="22">
        <v>0</v>
      </c>
      <c r="BJ12" s="22">
        <v>0</v>
      </c>
      <c r="BK12" s="22">
        <v>0</v>
      </c>
      <c r="BL12" s="22">
        <v>0.3</v>
      </c>
      <c r="BO12" s="6"/>
      <c r="BP12" s="3" t="s">
        <v>4</v>
      </c>
      <c r="BQ12" s="21">
        <v>0.1</v>
      </c>
      <c r="BR12" s="22">
        <v>0</v>
      </c>
      <c r="BS12" s="22">
        <v>0</v>
      </c>
      <c r="BT12" s="23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0.1</v>
      </c>
    </row>
    <row r="13" spans="2:83" ht="15.75" thickBot="1" x14ac:dyDescent="0.3">
      <c r="B13">
        <v>6</v>
      </c>
      <c r="C13" t="s">
        <v>30</v>
      </c>
      <c r="J13" s="6"/>
      <c r="K13" s="3" t="s">
        <v>12</v>
      </c>
      <c r="L13" s="1">
        <f t="shared" si="1"/>
        <v>0</v>
      </c>
      <c r="M13" s="1">
        <f t="shared" si="2"/>
        <v>0.6</v>
      </c>
      <c r="N13" s="1">
        <f t="shared" si="3"/>
        <v>0.1</v>
      </c>
      <c r="O13" s="1">
        <f t="shared" si="4"/>
        <v>0.30000000000000004</v>
      </c>
      <c r="P13" s="1">
        <f t="shared" si="5"/>
        <v>0</v>
      </c>
      <c r="Q13" s="1">
        <f t="shared" si="6"/>
        <v>1.6</v>
      </c>
      <c r="R13" s="1">
        <f t="shared" si="7"/>
        <v>1.7000000000000002</v>
      </c>
      <c r="S13" s="1">
        <f t="shared" si="8"/>
        <v>7.2</v>
      </c>
      <c r="T13" s="1">
        <f t="shared" si="9"/>
        <v>2.1</v>
      </c>
      <c r="U13" s="1">
        <f t="shared" si="10"/>
        <v>0</v>
      </c>
      <c r="V13" s="1">
        <f t="shared" si="11"/>
        <v>0</v>
      </c>
      <c r="W13" s="1">
        <f t="shared" si="12"/>
        <v>0</v>
      </c>
      <c r="X13" s="1">
        <f t="shared" si="13"/>
        <v>0</v>
      </c>
      <c r="Y13" s="1">
        <f t="shared" si="14"/>
        <v>0</v>
      </c>
      <c r="Z13" s="1">
        <f t="shared" si="15"/>
        <v>13.5</v>
      </c>
      <c r="AC13" s="6"/>
      <c r="AD13" s="3" t="s">
        <v>12</v>
      </c>
      <c r="AE13" s="21">
        <v>0</v>
      </c>
      <c r="AF13" s="22">
        <v>0.5</v>
      </c>
      <c r="AG13" s="22">
        <v>0.1</v>
      </c>
      <c r="AH13" s="24">
        <v>0.2</v>
      </c>
      <c r="AI13" s="22">
        <v>0</v>
      </c>
      <c r="AJ13" s="22">
        <v>1.1000000000000001</v>
      </c>
      <c r="AK13" s="22">
        <v>1.6</v>
      </c>
      <c r="AL13" s="23">
        <v>7.2</v>
      </c>
      <c r="AM13" s="22">
        <v>1.8</v>
      </c>
      <c r="AN13" s="22">
        <v>0</v>
      </c>
      <c r="AO13" s="22">
        <v>0</v>
      </c>
      <c r="AP13" s="22">
        <v>0</v>
      </c>
      <c r="AQ13" s="22">
        <v>0</v>
      </c>
      <c r="AR13" s="24">
        <v>0</v>
      </c>
      <c r="AS13" s="24">
        <v>12.5</v>
      </c>
      <c r="AV13" s="6"/>
      <c r="AW13" s="3" t="s">
        <v>12</v>
      </c>
      <c r="AX13" s="21">
        <v>0</v>
      </c>
      <c r="AY13" s="22">
        <v>0.1</v>
      </c>
      <c r="AZ13" s="22">
        <v>0</v>
      </c>
      <c r="BA13" s="23">
        <v>0.1</v>
      </c>
      <c r="BB13" s="22">
        <v>0</v>
      </c>
      <c r="BC13" s="22">
        <v>0.5</v>
      </c>
      <c r="BD13" s="22">
        <v>0.1</v>
      </c>
      <c r="BE13" s="24">
        <v>0</v>
      </c>
      <c r="BF13" s="22">
        <v>0.3</v>
      </c>
      <c r="BG13" s="22">
        <v>0</v>
      </c>
      <c r="BH13" s="23">
        <v>0</v>
      </c>
      <c r="BI13" s="22">
        <v>0</v>
      </c>
      <c r="BJ13" s="22">
        <v>0</v>
      </c>
      <c r="BK13" s="22">
        <v>0</v>
      </c>
      <c r="BL13" s="22">
        <v>1</v>
      </c>
      <c r="BO13" s="6"/>
      <c r="BP13" s="3" t="s">
        <v>12</v>
      </c>
      <c r="BQ13" s="21">
        <v>0</v>
      </c>
      <c r="BR13" s="22">
        <v>0</v>
      </c>
      <c r="BS13" s="22">
        <v>0</v>
      </c>
      <c r="BT13" s="23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</row>
    <row r="14" spans="2:83" ht="15.75" thickBot="1" x14ac:dyDescent="0.3">
      <c r="B14">
        <v>7</v>
      </c>
      <c r="C14" t="s">
        <v>31</v>
      </c>
      <c r="J14" s="6"/>
      <c r="K14" s="3" t="s">
        <v>5</v>
      </c>
      <c r="L14" s="1">
        <f t="shared" si="1"/>
        <v>0</v>
      </c>
      <c r="M14" s="1">
        <f t="shared" si="2"/>
        <v>0.9</v>
      </c>
      <c r="N14" s="1">
        <f t="shared" si="3"/>
        <v>0.1</v>
      </c>
      <c r="O14" s="1">
        <f t="shared" si="4"/>
        <v>0</v>
      </c>
      <c r="P14" s="1">
        <f t="shared" si="5"/>
        <v>0</v>
      </c>
      <c r="Q14" s="1">
        <f t="shared" si="6"/>
        <v>0.1</v>
      </c>
      <c r="R14" s="1">
        <f t="shared" si="7"/>
        <v>0</v>
      </c>
      <c r="S14" s="1">
        <f t="shared" si="8"/>
        <v>1.1000000000000001</v>
      </c>
      <c r="T14" s="1">
        <f t="shared" si="9"/>
        <v>8.8000000000000007</v>
      </c>
      <c r="U14" s="1">
        <f t="shared" si="10"/>
        <v>0</v>
      </c>
      <c r="V14" s="1">
        <f t="shared" si="11"/>
        <v>0</v>
      </c>
      <c r="W14" s="1">
        <f t="shared" si="12"/>
        <v>0.1</v>
      </c>
      <c r="X14" s="1">
        <f t="shared" si="13"/>
        <v>0</v>
      </c>
      <c r="Y14" s="1">
        <f t="shared" si="14"/>
        <v>0</v>
      </c>
      <c r="Z14" s="1">
        <f t="shared" si="15"/>
        <v>11.1</v>
      </c>
      <c r="AC14" s="6"/>
      <c r="AD14" s="3" t="s">
        <v>5</v>
      </c>
      <c r="AE14" s="21">
        <v>0</v>
      </c>
      <c r="AF14" s="22">
        <v>0.9</v>
      </c>
      <c r="AG14" s="22">
        <v>0.1</v>
      </c>
      <c r="AH14" s="24">
        <v>0</v>
      </c>
      <c r="AI14" s="22">
        <v>0</v>
      </c>
      <c r="AJ14" s="22">
        <v>0.1</v>
      </c>
      <c r="AK14" s="22">
        <v>0</v>
      </c>
      <c r="AL14" s="23">
        <v>1</v>
      </c>
      <c r="AM14" s="22">
        <v>8.5</v>
      </c>
      <c r="AN14" s="22">
        <v>0</v>
      </c>
      <c r="AO14" s="22">
        <v>0</v>
      </c>
      <c r="AP14" s="22">
        <v>0.1</v>
      </c>
      <c r="AQ14" s="22">
        <v>0</v>
      </c>
      <c r="AR14" s="24">
        <v>0</v>
      </c>
      <c r="AS14" s="24">
        <v>10.7</v>
      </c>
      <c r="AV14" s="6"/>
      <c r="AW14" s="3" t="s">
        <v>5</v>
      </c>
      <c r="AX14" s="21">
        <v>0</v>
      </c>
      <c r="AY14" s="22">
        <v>0</v>
      </c>
      <c r="AZ14" s="22">
        <v>0</v>
      </c>
      <c r="BA14" s="23">
        <v>0</v>
      </c>
      <c r="BB14" s="22">
        <v>0</v>
      </c>
      <c r="BC14" s="22">
        <v>0</v>
      </c>
      <c r="BD14" s="22">
        <v>0</v>
      </c>
      <c r="BE14" s="24">
        <v>0.1</v>
      </c>
      <c r="BF14" s="22">
        <v>0.3</v>
      </c>
      <c r="BG14" s="22">
        <v>0</v>
      </c>
      <c r="BH14" s="23">
        <v>0</v>
      </c>
      <c r="BI14" s="22">
        <v>0</v>
      </c>
      <c r="BJ14" s="22">
        <v>0</v>
      </c>
      <c r="BK14" s="22">
        <v>0</v>
      </c>
      <c r="BL14" s="22">
        <v>0.4</v>
      </c>
      <c r="BO14" s="6"/>
      <c r="BP14" s="3" t="s">
        <v>5</v>
      </c>
      <c r="BQ14" s="21">
        <v>0</v>
      </c>
      <c r="BR14" s="22">
        <v>0</v>
      </c>
      <c r="BS14" s="22">
        <v>0</v>
      </c>
      <c r="BT14" s="23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</row>
    <row r="15" spans="2:83" ht="15.75" thickBot="1" x14ac:dyDescent="0.3">
      <c r="B15">
        <v>8</v>
      </c>
      <c r="C15" t="s">
        <v>32</v>
      </c>
      <c r="J15" s="6"/>
      <c r="K15" s="3" t="s">
        <v>6</v>
      </c>
      <c r="L15" s="1">
        <f t="shared" si="1"/>
        <v>0</v>
      </c>
      <c r="M15" s="1">
        <f t="shared" si="2"/>
        <v>0.2</v>
      </c>
      <c r="N15" s="1">
        <f t="shared" si="3"/>
        <v>0</v>
      </c>
      <c r="O15" s="1">
        <f t="shared" si="4"/>
        <v>0.1</v>
      </c>
      <c r="P15" s="1">
        <f t="shared" si="5"/>
        <v>0</v>
      </c>
      <c r="Q15" s="1">
        <f t="shared" si="6"/>
        <v>0</v>
      </c>
      <c r="R15" s="1">
        <f t="shared" si="7"/>
        <v>0</v>
      </c>
      <c r="S15" s="1">
        <f t="shared" si="8"/>
        <v>0</v>
      </c>
      <c r="T15" s="1">
        <f t="shared" si="9"/>
        <v>0.1</v>
      </c>
      <c r="U15" s="1">
        <f t="shared" si="10"/>
        <v>8.1999999999999993</v>
      </c>
      <c r="V15" s="1">
        <f t="shared" si="11"/>
        <v>0.1</v>
      </c>
      <c r="W15" s="1">
        <f t="shared" si="12"/>
        <v>0.5</v>
      </c>
      <c r="X15" s="1">
        <f t="shared" si="13"/>
        <v>0</v>
      </c>
      <c r="Y15" s="1">
        <f t="shared" si="14"/>
        <v>0</v>
      </c>
      <c r="Z15" s="1">
        <f t="shared" si="15"/>
        <v>9.2999999999999989</v>
      </c>
      <c r="AC15" s="6"/>
      <c r="AD15" s="3" t="s">
        <v>6</v>
      </c>
      <c r="AE15" s="21">
        <v>0</v>
      </c>
      <c r="AF15" s="22">
        <v>0.1</v>
      </c>
      <c r="AG15" s="22">
        <v>0</v>
      </c>
      <c r="AH15" s="24">
        <v>0.1</v>
      </c>
      <c r="AI15" s="22">
        <v>0</v>
      </c>
      <c r="AJ15" s="22">
        <v>0</v>
      </c>
      <c r="AK15" s="22">
        <v>0</v>
      </c>
      <c r="AL15" s="23">
        <v>0</v>
      </c>
      <c r="AM15" s="22">
        <v>0.1</v>
      </c>
      <c r="AN15" s="22">
        <v>8.1999999999999993</v>
      </c>
      <c r="AO15" s="22">
        <v>0.1</v>
      </c>
      <c r="AP15" s="22">
        <v>0.5</v>
      </c>
      <c r="AQ15" s="22">
        <v>0</v>
      </c>
      <c r="AR15" s="24">
        <v>0</v>
      </c>
      <c r="AS15" s="24">
        <v>9.1999999999999993</v>
      </c>
      <c r="AV15" s="6"/>
      <c r="AW15" s="3" t="s">
        <v>6</v>
      </c>
      <c r="AX15" s="21">
        <v>0</v>
      </c>
      <c r="AY15" s="22">
        <v>0.1</v>
      </c>
      <c r="AZ15" s="22">
        <v>0</v>
      </c>
      <c r="BA15" s="23">
        <v>0</v>
      </c>
      <c r="BB15" s="22">
        <v>0</v>
      </c>
      <c r="BC15" s="22">
        <v>0</v>
      </c>
      <c r="BD15" s="22">
        <v>0</v>
      </c>
      <c r="BE15" s="24">
        <v>0</v>
      </c>
      <c r="BF15" s="22">
        <v>0</v>
      </c>
      <c r="BG15" s="22">
        <v>0</v>
      </c>
      <c r="BH15" s="23">
        <v>0</v>
      </c>
      <c r="BI15" s="22">
        <v>0</v>
      </c>
      <c r="BJ15" s="22">
        <v>0</v>
      </c>
      <c r="BK15" s="22">
        <v>0</v>
      </c>
      <c r="BL15" s="22">
        <v>0.1</v>
      </c>
      <c r="BO15" s="6"/>
      <c r="BP15" s="3" t="s">
        <v>6</v>
      </c>
      <c r="BQ15" s="21">
        <v>0</v>
      </c>
      <c r="BR15" s="22">
        <v>0</v>
      </c>
      <c r="BS15" s="22">
        <v>0</v>
      </c>
      <c r="BT15" s="23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</row>
    <row r="16" spans="2:83" ht="15.75" thickBot="1" x14ac:dyDescent="0.3">
      <c r="B16">
        <v>9</v>
      </c>
      <c r="C16" t="s">
        <v>33</v>
      </c>
      <c r="J16" s="6"/>
      <c r="K16" s="3" t="s">
        <v>14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">
        <f t="shared" si="5"/>
        <v>0</v>
      </c>
      <c r="Q16" s="1">
        <f t="shared" si="6"/>
        <v>0</v>
      </c>
      <c r="R16" s="1">
        <f t="shared" si="7"/>
        <v>0</v>
      </c>
      <c r="S16" s="1">
        <f t="shared" si="8"/>
        <v>0</v>
      </c>
      <c r="T16" s="1">
        <f t="shared" si="9"/>
        <v>0</v>
      </c>
      <c r="U16" s="1">
        <f t="shared" si="10"/>
        <v>0</v>
      </c>
      <c r="V16" s="1">
        <f t="shared" si="11"/>
        <v>1.3</v>
      </c>
      <c r="W16" s="1">
        <f t="shared" si="12"/>
        <v>1.7</v>
      </c>
      <c r="X16" s="1">
        <f t="shared" si="13"/>
        <v>0</v>
      </c>
      <c r="Y16" s="1">
        <f t="shared" si="14"/>
        <v>0</v>
      </c>
      <c r="Z16" s="1">
        <f t="shared" si="15"/>
        <v>3.0999999999999996</v>
      </c>
      <c r="AC16" s="6"/>
      <c r="AD16" s="3" t="s">
        <v>14</v>
      </c>
      <c r="AE16" s="21">
        <v>0</v>
      </c>
      <c r="AF16" s="22">
        <v>0</v>
      </c>
      <c r="AG16" s="22">
        <v>0</v>
      </c>
      <c r="AH16" s="24">
        <v>0</v>
      </c>
      <c r="AI16" s="22">
        <v>0</v>
      </c>
      <c r="AJ16" s="22">
        <v>0</v>
      </c>
      <c r="AK16" s="22">
        <v>0</v>
      </c>
      <c r="AL16" s="23">
        <v>0</v>
      </c>
      <c r="AM16" s="22">
        <v>0</v>
      </c>
      <c r="AN16" s="22">
        <v>0</v>
      </c>
      <c r="AO16" s="22">
        <v>1.3</v>
      </c>
      <c r="AP16" s="22">
        <v>0.3</v>
      </c>
      <c r="AQ16" s="22">
        <v>0</v>
      </c>
      <c r="AR16" s="24">
        <v>0</v>
      </c>
      <c r="AS16" s="24">
        <v>1.7</v>
      </c>
      <c r="AV16" s="6"/>
      <c r="AW16" s="3" t="s">
        <v>14</v>
      </c>
      <c r="AX16" s="21">
        <v>0</v>
      </c>
      <c r="AY16" s="22">
        <v>0</v>
      </c>
      <c r="AZ16" s="22">
        <v>0</v>
      </c>
      <c r="BA16" s="23">
        <v>0</v>
      </c>
      <c r="BB16" s="22">
        <v>0</v>
      </c>
      <c r="BC16" s="22">
        <v>0</v>
      </c>
      <c r="BD16" s="22">
        <v>0</v>
      </c>
      <c r="BE16" s="24">
        <v>0</v>
      </c>
      <c r="BF16" s="22">
        <v>0</v>
      </c>
      <c r="BG16" s="22">
        <v>0</v>
      </c>
      <c r="BH16" s="23">
        <v>0</v>
      </c>
      <c r="BI16" s="22">
        <v>1.4</v>
      </c>
      <c r="BJ16" s="22">
        <v>0</v>
      </c>
      <c r="BK16" s="22">
        <v>0</v>
      </c>
      <c r="BL16" s="22">
        <v>1.4</v>
      </c>
      <c r="BO16" s="6"/>
      <c r="BP16" s="3" t="s">
        <v>14</v>
      </c>
      <c r="BQ16" s="21">
        <v>0</v>
      </c>
      <c r="BR16" s="22">
        <v>0</v>
      </c>
      <c r="BS16" s="22">
        <v>0</v>
      </c>
      <c r="BT16" s="23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</row>
    <row r="17" spans="2:83" ht="15.75" thickBot="1" x14ac:dyDescent="0.3">
      <c r="B17">
        <v>10</v>
      </c>
      <c r="C17" t="s">
        <v>34</v>
      </c>
      <c r="J17" s="6"/>
      <c r="K17" s="3" t="s">
        <v>7</v>
      </c>
      <c r="L17" s="1">
        <f t="shared" si="1"/>
        <v>0</v>
      </c>
      <c r="M17" s="1">
        <f t="shared" si="2"/>
        <v>0.7</v>
      </c>
      <c r="N17" s="1">
        <f t="shared" si="3"/>
        <v>0</v>
      </c>
      <c r="O17" s="1">
        <f t="shared" si="4"/>
        <v>0.1</v>
      </c>
      <c r="P17" s="1">
        <f t="shared" si="5"/>
        <v>0</v>
      </c>
      <c r="Q17" s="1">
        <f t="shared" si="6"/>
        <v>0</v>
      </c>
      <c r="R17" s="1">
        <f t="shared" si="7"/>
        <v>0</v>
      </c>
      <c r="S17" s="1">
        <f t="shared" si="8"/>
        <v>0.1</v>
      </c>
      <c r="T17" s="1">
        <f t="shared" si="9"/>
        <v>0.2</v>
      </c>
      <c r="U17" s="1">
        <f t="shared" si="10"/>
        <v>0.9</v>
      </c>
      <c r="V17" s="1">
        <f t="shared" si="11"/>
        <v>0.7</v>
      </c>
      <c r="W17" s="1">
        <f t="shared" si="12"/>
        <v>39.199999999999996</v>
      </c>
      <c r="X17" s="1">
        <f t="shared" si="13"/>
        <v>1.1000000000000001</v>
      </c>
      <c r="Y17" s="1">
        <f t="shared" si="14"/>
        <v>0.4</v>
      </c>
      <c r="Z17" s="1">
        <f t="shared" si="15"/>
        <v>43.6</v>
      </c>
      <c r="AC17" s="6"/>
      <c r="AD17" s="3" t="s">
        <v>7</v>
      </c>
      <c r="AE17" s="21">
        <v>0</v>
      </c>
      <c r="AF17" s="22">
        <v>0.6</v>
      </c>
      <c r="AG17" s="22">
        <v>0</v>
      </c>
      <c r="AH17" s="24">
        <v>0</v>
      </c>
      <c r="AI17" s="22">
        <v>0</v>
      </c>
      <c r="AJ17" s="22">
        <v>0</v>
      </c>
      <c r="AK17" s="22">
        <v>0</v>
      </c>
      <c r="AL17" s="23">
        <v>0.1</v>
      </c>
      <c r="AM17" s="22">
        <v>0.1</v>
      </c>
      <c r="AN17" s="22">
        <v>0.9</v>
      </c>
      <c r="AO17" s="22">
        <v>0.7</v>
      </c>
      <c r="AP17" s="22">
        <v>38.299999999999997</v>
      </c>
      <c r="AQ17" s="22">
        <v>0.9</v>
      </c>
      <c r="AR17" s="24">
        <v>0.3</v>
      </c>
      <c r="AS17" s="24">
        <v>42</v>
      </c>
      <c r="AV17" s="6"/>
      <c r="AW17" s="3" t="s">
        <v>7</v>
      </c>
      <c r="AX17" s="21">
        <v>0</v>
      </c>
      <c r="AY17" s="22">
        <v>0</v>
      </c>
      <c r="AZ17" s="22">
        <v>0</v>
      </c>
      <c r="BA17" s="23">
        <v>0</v>
      </c>
      <c r="BB17" s="22">
        <v>0</v>
      </c>
      <c r="BC17" s="22">
        <v>0</v>
      </c>
      <c r="BD17" s="22">
        <v>0</v>
      </c>
      <c r="BE17" s="24">
        <v>0</v>
      </c>
      <c r="BF17" s="22">
        <v>0</v>
      </c>
      <c r="BG17" s="22">
        <v>0</v>
      </c>
      <c r="BH17" s="23">
        <v>0</v>
      </c>
      <c r="BI17" s="22">
        <v>0.8</v>
      </c>
      <c r="BJ17" s="22">
        <v>0.2</v>
      </c>
      <c r="BK17" s="22">
        <v>0.1</v>
      </c>
      <c r="BL17" s="22">
        <v>1.1000000000000001</v>
      </c>
      <c r="BO17" s="6"/>
      <c r="BP17" s="3" t="s">
        <v>7</v>
      </c>
      <c r="BQ17" s="21">
        <v>0</v>
      </c>
      <c r="BR17" s="22">
        <v>0.1</v>
      </c>
      <c r="BS17" s="22">
        <v>0</v>
      </c>
      <c r="BT17" s="23">
        <v>0.1</v>
      </c>
      <c r="BU17" s="22">
        <v>0</v>
      </c>
      <c r="BV17" s="22">
        <v>0</v>
      </c>
      <c r="BW17" s="22">
        <v>0</v>
      </c>
      <c r="BX17" s="22">
        <v>0</v>
      </c>
      <c r="BY17" s="22">
        <v>0.1</v>
      </c>
      <c r="BZ17" s="22">
        <v>0</v>
      </c>
      <c r="CA17" s="22">
        <v>0</v>
      </c>
      <c r="CB17" s="22">
        <v>0.1</v>
      </c>
      <c r="CC17" s="22">
        <v>0</v>
      </c>
      <c r="CD17" s="22">
        <v>0</v>
      </c>
      <c r="CE17" s="22">
        <v>0.5</v>
      </c>
    </row>
    <row r="18" spans="2:83" ht="15.75" thickBot="1" x14ac:dyDescent="0.3">
      <c r="B18">
        <v>11</v>
      </c>
      <c r="C18" t="s">
        <v>35</v>
      </c>
      <c r="J18" s="6"/>
      <c r="K18" s="3" t="s">
        <v>8</v>
      </c>
      <c r="L18" s="1">
        <f t="shared" si="1"/>
        <v>0</v>
      </c>
      <c r="M18" s="1">
        <f t="shared" si="2"/>
        <v>0.1</v>
      </c>
      <c r="N18" s="1">
        <f t="shared" si="3"/>
        <v>0</v>
      </c>
      <c r="O18" s="1">
        <f t="shared" si="4"/>
        <v>0</v>
      </c>
      <c r="P18" s="1">
        <f t="shared" si="5"/>
        <v>0</v>
      </c>
      <c r="Q18" s="1">
        <f t="shared" si="6"/>
        <v>0</v>
      </c>
      <c r="R18" s="1">
        <f t="shared" si="7"/>
        <v>0</v>
      </c>
      <c r="S18" s="1">
        <f t="shared" si="8"/>
        <v>0</v>
      </c>
      <c r="T18" s="1">
        <f t="shared" si="9"/>
        <v>0</v>
      </c>
      <c r="U18" s="1">
        <f t="shared" si="10"/>
        <v>0</v>
      </c>
      <c r="V18" s="1">
        <f t="shared" si="11"/>
        <v>0</v>
      </c>
      <c r="W18" s="1">
        <f t="shared" si="12"/>
        <v>0.6</v>
      </c>
      <c r="X18" s="1">
        <f t="shared" si="13"/>
        <v>7.8000000000000007</v>
      </c>
      <c r="Y18" s="1">
        <f t="shared" si="14"/>
        <v>1.4000000000000001</v>
      </c>
      <c r="Z18" s="1">
        <f t="shared" si="15"/>
        <v>9.9</v>
      </c>
      <c r="AC18" s="6"/>
      <c r="AD18" s="3" t="s">
        <v>8</v>
      </c>
      <c r="AE18" s="21">
        <v>0</v>
      </c>
      <c r="AF18" s="22">
        <v>0.1</v>
      </c>
      <c r="AG18" s="22">
        <v>0</v>
      </c>
      <c r="AH18" s="24">
        <v>0</v>
      </c>
      <c r="AI18" s="22">
        <v>0</v>
      </c>
      <c r="AJ18" s="22">
        <v>0</v>
      </c>
      <c r="AK18" s="22">
        <v>0</v>
      </c>
      <c r="AL18" s="23">
        <v>0</v>
      </c>
      <c r="AM18" s="22">
        <v>0</v>
      </c>
      <c r="AN18" s="22">
        <v>0</v>
      </c>
      <c r="AO18" s="22">
        <v>0</v>
      </c>
      <c r="AP18" s="22">
        <v>0.6</v>
      </c>
      <c r="AQ18" s="22">
        <v>7.4</v>
      </c>
      <c r="AR18" s="24">
        <v>1.3</v>
      </c>
      <c r="AS18" s="24">
        <v>9.4</v>
      </c>
      <c r="AV18" s="6"/>
      <c r="AW18" s="3" t="s">
        <v>8</v>
      </c>
      <c r="AX18" s="21">
        <v>0</v>
      </c>
      <c r="AY18" s="22">
        <v>0</v>
      </c>
      <c r="AZ18" s="22">
        <v>0</v>
      </c>
      <c r="BA18" s="23">
        <v>0</v>
      </c>
      <c r="BB18" s="22">
        <v>0</v>
      </c>
      <c r="BC18" s="22">
        <v>0</v>
      </c>
      <c r="BD18" s="22">
        <v>0</v>
      </c>
      <c r="BE18" s="24">
        <v>0</v>
      </c>
      <c r="BF18" s="22">
        <v>0</v>
      </c>
      <c r="BG18" s="22">
        <v>0</v>
      </c>
      <c r="BH18" s="23">
        <v>0</v>
      </c>
      <c r="BI18" s="22">
        <v>0</v>
      </c>
      <c r="BJ18" s="22">
        <v>0.4</v>
      </c>
      <c r="BK18" s="22">
        <v>0.1</v>
      </c>
      <c r="BL18" s="22">
        <v>0.5</v>
      </c>
      <c r="BO18" s="6"/>
      <c r="BP18" s="3" t="s">
        <v>8</v>
      </c>
      <c r="BQ18" s="21">
        <v>0</v>
      </c>
      <c r="BR18" s="22">
        <v>0</v>
      </c>
      <c r="BS18" s="22">
        <v>0</v>
      </c>
      <c r="BT18" s="23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</row>
    <row r="19" spans="2:83" ht="15.75" thickBot="1" x14ac:dyDescent="0.3">
      <c r="B19">
        <v>12</v>
      </c>
      <c r="C19" t="s">
        <v>36</v>
      </c>
      <c r="J19" s="6"/>
      <c r="K19" s="3" t="s">
        <v>9</v>
      </c>
      <c r="L19" s="1">
        <f t="shared" si="1"/>
        <v>0</v>
      </c>
      <c r="M19" s="1">
        <f t="shared" si="2"/>
        <v>0.1</v>
      </c>
      <c r="N19" s="1">
        <f t="shared" si="3"/>
        <v>0</v>
      </c>
      <c r="O19" s="1">
        <f t="shared" si="4"/>
        <v>0</v>
      </c>
      <c r="P19" s="1">
        <f t="shared" si="5"/>
        <v>0</v>
      </c>
      <c r="Q19" s="1">
        <f t="shared" si="6"/>
        <v>0</v>
      </c>
      <c r="R19" s="1">
        <f t="shared" si="7"/>
        <v>0</v>
      </c>
      <c r="S19" s="1">
        <f t="shared" si="8"/>
        <v>0</v>
      </c>
      <c r="T19" s="1">
        <f t="shared" si="9"/>
        <v>0</v>
      </c>
      <c r="U19" s="1">
        <f t="shared" si="10"/>
        <v>0</v>
      </c>
      <c r="V19" s="1">
        <f t="shared" si="11"/>
        <v>0</v>
      </c>
      <c r="W19" s="1">
        <f t="shared" si="12"/>
        <v>0.4</v>
      </c>
      <c r="X19" s="1">
        <f t="shared" si="13"/>
        <v>1.9</v>
      </c>
      <c r="Y19" s="1">
        <f t="shared" si="14"/>
        <v>9.6999999999999993</v>
      </c>
      <c r="Z19" s="1">
        <f t="shared" si="15"/>
        <v>12.1</v>
      </c>
      <c r="AC19" s="6"/>
      <c r="AD19" s="3" t="s">
        <v>9</v>
      </c>
      <c r="AE19" s="21">
        <v>0</v>
      </c>
      <c r="AF19" s="22">
        <v>0.1</v>
      </c>
      <c r="AG19" s="22">
        <v>0</v>
      </c>
      <c r="AH19" s="24">
        <v>0</v>
      </c>
      <c r="AI19" s="22">
        <v>0</v>
      </c>
      <c r="AJ19" s="22">
        <v>0</v>
      </c>
      <c r="AK19" s="22">
        <v>0</v>
      </c>
      <c r="AL19" s="23">
        <v>0</v>
      </c>
      <c r="AM19" s="22">
        <v>0</v>
      </c>
      <c r="AN19" s="22">
        <v>0</v>
      </c>
      <c r="AO19" s="22">
        <v>0</v>
      </c>
      <c r="AP19" s="22">
        <v>0.3</v>
      </c>
      <c r="AQ19" s="22">
        <v>1.2</v>
      </c>
      <c r="AR19" s="24">
        <v>9.6</v>
      </c>
      <c r="AS19" s="24">
        <v>11.2</v>
      </c>
      <c r="AV19" s="6"/>
      <c r="AW19" s="3" t="s">
        <v>9</v>
      </c>
      <c r="AX19" s="21">
        <v>0</v>
      </c>
      <c r="AY19" s="22">
        <v>0</v>
      </c>
      <c r="AZ19" s="22">
        <v>0</v>
      </c>
      <c r="BA19" s="23">
        <v>0</v>
      </c>
      <c r="BB19" s="22">
        <v>0</v>
      </c>
      <c r="BC19" s="22">
        <v>0</v>
      </c>
      <c r="BD19" s="22">
        <v>0</v>
      </c>
      <c r="BE19" s="24">
        <v>0</v>
      </c>
      <c r="BF19" s="22">
        <v>0</v>
      </c>
      <c r="BG19" s="22">
        <v>0</v>
      </c>
      <c r="BH19" s="23">
        <v>0</v>
      </c>
      <c r="BI19" s="22">
        <v>0.1</v>
      </c>
      <c r="BJ19" s="22">
        <v>0.7</v>
      </c>
      <c r="BK19" s="22">
        <v>0.1</v>
      </c>
      <c r="BL19" s="22">
        <v>0.9</v>
      </c>
      <c r="BO19" s="6"/>
      <c r="BP19" s="3" t="s">
        <v>9</v>
      </c>
      <c r="BQ19" s="21">
        <v>0</v>
      </c>
      <c r="BR19" s="22">
        <v>0</v>
      </c>
      <c r="BS19" s="22">
        <v>0</v>
      </c>
      <c r="BT19" s="23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</row>
    <row r="20" spans="2:83" ht="15.75" thickBot="1" x14ac:dyDescent="0.3">
      <c r="B20">
        <v>13</v>
      </c>
      <c r="C20" t="s">
        <v>37</v>
      </c>
      <c r="K20" s="3" t="s">
        <v>10</v>
      </c>
      <c r="L20" s="1">
        <f t="shared" si="1"/>
        <v>13.5</v>
      </c>
      <c r="M20" s="1">
        <f t="shared" si="2"/>
        <v>73.5</v>
      </c>
      <c r="N20" s="1">
        <f t="shared" si="3"/>
        <v>32</v>
      </c>
      <c r="O20" s="1">
        <f t="shared" si="4"/>
        <v>30.599999999999998</v>
      </c>
      <c r="P20" s="1">
        <f t="shared" si="5"/>
        <v>4.9000000000000004</v>
      </c>
      <c r="Q20" s="1">
        <f t="shared" si="6"/>
        <v>10.7</v>
      </c>
      <c r="R20" s="1">
        <f t="shared" si="7"/>
        <v>8.6</v>
      </c>
      <c r="S20" s="1">
        <f t="shared" si="8"/>
        <v>11.5</v>
      </c>
      <c r="T20" s="1">
        <f t="shared" si="9"/>
        <v>13.100000000000001</v>
      </c>
      <c r="U20" s="1">
        <f t="shared" si="10"/>
        <v>10</v>
      </c>
      <c r="V20" s="1">
        <f t="shared" si="11"/>
        <v>2.2000000000000002</v>
      </c>
      <c r="W20" s="1">
        <f t="shared" si="12"/>
        <v>44.9</v>
      </c>
      <c r="X20" s="1">
        <f t="shared" si="13"/>
        <v>11.5</v>
      </c>
      <c r="Y20" s="1">
        <f t="shared" si="14"/>
        <v>11.899999999999999</v>
      </c>
      <c r="Z20" s="1">
        <f t="shared" si="15"/>
        <v>278.70000000000005</v>
      </c>
      <c r="AD20" s="3" t="s">
        <v>10</v>
      </c>
      <c r="AE20" s="21">
        <v>13.4</v>
      </c>
      <c r="AF20" s="22">
        <v>69.5</v>
      </c>
      <c r="AG20" s="22">
        <v>31.6</v>
      </c>
      <c r="AH20" s="24">
        <v>24</v>
      </c>
      <c r="AI20" s="22">
        <v>4.9000000000000004</v>
      </c>
      <c r="AJ20" s="22">
        <v>9.6999999999999993</v>
      </c>
      <c r="AK20" s="22">
        <v>8.3000000000000007</v>
      </c>
      <c r="AL20" s="23">
        <v>11.2</v>
      </c>
      <c r="AM20" s="22">
        <v>11.9</v>
      </c>
      <c r="AN20" s="22">
        <v>9.5</v>
      </c>
      <c r="AO20" s="22">
        <v>2.2000000000000002</v>
      </c>
      <c r="AP20" s="22">
        <v>41.1</v>
      </c>
      <c r="AQ20" s="22">
        <v>9.9</v>
      </c>
      <c r="AR20" s="24">
        <v>11.5</v>
      </c>
      <c r="AS20" s="24">
        <v>258.5</v>
      </c>
      <c r="AW20" s="3" t="s">
        <v>10</v>
      </c>
      <c r="AX20" s="21">
        <v>0</v>
      </c>
      <c r="AY20" s="22">
        <v>3.3</v>
      </c>
      <c r="AZ20" s="22">
        <v>0.4</v>
      </c>
      <c r="BA20" s="23">
        <v>5.9</v>
      </c>
      <c r="BB20" s="22">
        <v>0</v>
      </c>
      <c r="BC20" s="22">
        <v>0.7</v>
      </c>
      <c r="BD20" s="22">
        <v>0.2</v>
      </c>
      <c r="BE20" s="24">
        <v>0.3</v>
      </c>
      <c r="BF20" s="22">
        <v>0.8</v>
      </c>
      <c r="BG20" s="22">
        <v>0.1</v>
      </c>
      <c r="BH20" s="23">
        <v>0</v>
      </c>
      <c r="BI20" s="22">
        <v>2.5</v>
      </c>
      <c r="BJ20" s="22">
        <v>1.2</v>
      </c>
      <c r="BK20" s="22">
        <v>0.2</v>
      </c>
      <c r="BL20" s="22">
        <v>15.6</v>
      </c>
      <c r="BP20" s="3" t="s">
        <v>10</v>
      </c>
      <c r="BQ20" s="21">
        <v>0.1</v>
      </c>
      <c r="BR20" s="22">
        <v>0.7</v>
      </c>
      <c r="BS20" s="22">
        <v>0</v>
      </c>
      <c r="BT20" s="23">
        <v>0.7</v>
      </c>
      <c r="BU20" s="22">
        <v>0</v>
      </c>
      <c r="BV20" s="22">
        <v>0.3</v>
      </c>
      <c r="BW20" s="22">
        <v>0.1</v>
      </c>
      <c r="BX20" s="22">
        <v>0</v>
      </c>
      <c r="BY20" s="22">
        <v>0.4</v>
      </c>
      <c r="BZ20" s="22">
        <v>0.4</v>
      </c>
      <c r="CA20" s="22">
        <v>0</v>
      </c>
      <c r="CB20" s="22">
        <v>1.3</v>
      </c>
      <c r="CC20" s="22">
        <v>0.4</v>
      </c>
      <c r="CD20" s="22">
        <v>0.2</v>
      </c>
      <c r="CE20" s="22">
        <v>4.5999999999999996</v>
      </c>
    </row>
    <row r="21" spans="2:83" x14ac:dyDescent="0.25">
      <c r="B21">
        <v>14</v>
      </c>
      <c r="C21" t="s">
        <v>38</v>
      </c>
    </row>
    <row r="22" spans="2:83" ht="21" x14ac:dyDescent="0.35">
      <c r="B22">
        <v>15</v>
      </c>
      <c r="C22" t="s">
        <v>39</v>
      </c>
      <c r="J22" s="8" t="s">
        <v>44</v>
      </c>
    </row>
    <row r="23" spans="2:83" x14ac:dyDescent="0.25">
      <c r="B23">
        <v>16</v>
      </c>
      <c r="C23" t="s">
        <v>40</v>
      </c>
      <c r="L23" t="s">
        <v>16</v>
      </c>
    </row>
    <row r="24" spans="2:83" x14ac:dyDescent="0.25">
      <c r="B24">
        <v>17</v>
      </c>
      <c r="C24" t="s">
        <v>41</v>
      </c>
      <c r="L24" t="s">
        <v>0</v>
      </c>
      <c r="M24" t="s">
        <v>1</v>
      </c>
      <c r="N24" t="s">
        <v>2</v>
      </c>
      <c r="O24" t="s">
        <v>11</v>
      </c>
      <c r="P24" t="s">
        <v>3</v>
      </c>
      <c r="Q24" t="s">
        <v>13</v>
      </c>
      <c r="R24" t="s">
        <v>4</v>
      </c>
      <c r="S24" t="s">
        <v>12</v>
      </c>
      <c r="T24" t="s">
        <v>5</v>
      </c>
      <c r="U24" t="s">
        <v>6</v>
      </c>
      <c r="V24" t="s">
        <v>14</v>
      </c>
      <c r="W24" t="s">
        <v>7</v>
      </c>
      <c r="X24" t="s">
        <v>8</v>
      </c>
      <c r="Y24" t="s">
        <v>9</v>
      </c>
      <c r="Z24" t="s">
        <v>10</v>
      </c>
    </row>
    <row r="25" spans="2:83" x14ac:dyDescent="0.25">
      <c r="B25">
        <v>18</v>
      </c>
      <c r="C25" t="s">
        <v>42</v>
      </c>
      <c r="J25" t="s">
        <v>15</v>
      </c>
      <c r="K25" t="s">
        <v>0</v>
      </c>
      <c r="L25" s="29">
        <f>L45+L65+L85+L105+L125+L145+L165+L185+L205+L225+L245+L265+L285+L305+L325+L345+L365+L385+L405</f>
        <v>10.9</v>
      </c>
      <c r="M25" s="29">
        <f t="shared" ref="M25:Z25" si="16">M45+M65+M85+M105+M125+M145+M165+M185+M205+M225+M245+M265+M285+M305+M325+M345+M365+M385+M405</f>
        <v>1.7000000000000002</v>
      </c>
      <c r="N25" s="29">
        <f t="shared" si="16"/>
        <v>0.11</v>
      </c>
      <c r="O25" s="29">
        <f t="shared" si="16"/>
        <v>0.84</v>
      </c>
      <c r="P25" s="29">
        <f t="shared" si="16"/>
        <v>0</v>
      </c>
      <c r="Q25" s="29">
        <f t="shared" si="16"/>
        <v>0.22</v>
      </c>
      <c r="R25" s="29">
        <f t="shared" si="16"/>
        <v>7.0000000000000007E-2</v>
      </c>
      <c r="S25" s="29">
        <f t="shared" si="16"/>
        <v>0</v>
      </c>
      <c r="T25" s="29">
        <f t="shared" si="16"/>
        <v>0.32</v>
      </c>
      <c r="U25" s="29">
        <f t="shared" si="16"/>
        <v>0.26</v>
      </c>
      <c r="V25" s="29">
        <f t="shared" si="16"/>
        <v>0</v>
      </c>
      <c r="W25" s="29">
        <f t="shared" si="16"/>
        <v>0.68</v>
      </c>
      <c r="X25" s="29">
        <f t="shared" si="16"/>
        <v>0.27</v>
      </c>
      <c r="Y25" s="29">
        <f t="shared" si="16"/>
        <v>0.18</v>
      </c>
      <c r="Z25" s="29">
        <f t="shared" si="16"/>
        <v>15.55</v>
      </c>
      <c r="AE25" s="31"/>
      <c r="AF25" s="29" t="str">
        <f t="shared" ref="AF25:AR25" si="17">IF(M6-M25=0,"",M6-M25)</f>
        <v/>
      </c>
      <c r="AG25" s="29">
        <f t="shared" si="17"/>
        <v>-9.999999999999995E-3</v>
      </c>
      <c r="AH25" s="29">
        <f t="shared" si="17"/>
        <v>6.0000000000000053E-2</v>
      </c>
      <c r="AI25" s="29" t="str">
        <f t="shared" si="17"/>
        <v/>
      </c>
      <c r="AJ25" s="29">
        <f t="shared" si="17"/>
        <v>-1.999999999999999E-2</v>
      </c>
      <c r="AK25" s="29">
        <f t="shared" si="17"/>
        <v>0.03</v>
      </c>
      <c r="AL25" s="29" t="str">
        <f t="shared" si="17"/>
        <v/>
      </c>
      <c r="AM25" s="29">
        <f t="shared" si="17"/>
        <v>-2.0000000000000018E-2</v>
      </c>
      <c r="AN25" s="29">
        <f t="shared" si="17"/>
        <v>3.999999999999998E-2</v>
      </c>
      <c r="AO25" s="29" t="str">
        <f t="shared" si="17"/>
        <v/>
      </c>
      <c r="AP25" s="29">
        <f t="shared" si="17"/>
        <v>1.9999999999999907E-2</v>
      </c>
      <c r="AQ25" s="29">
        <f t="shared" si="17"/>
        <v>2.9999999999999971E-2</v>
      </c>
      <c r="AR25" s="29">
        <f t="shared" si="17"/>
        <v>2.0000000000000018E-2</v>
      </c>
      <c r="AS25" s="29"/>
      <c r="AT25" s="29"/>
    </row>
    <row r="26" spans="2:83" x14ac:dyDescent="0.25">
      <c r="B26">
        <v>19</v>
      </c>
      <c r="C26" t="s">
        <v>43</v>
      </c>
      <c r="K26" t="s">
        <v>1</v>
      </c>
      <c r="L26" s="29">
        <f t="shared" ref="L26:Z26" si="18">L46+L66+L86+L106+L126+L146+L166+L186+L206+L226+L246+L266+L286+L306+L326+L346+L366+L386+L406</f>
        <v>1.1800000000000002</v>
      </c>
      <c r="M26" s="29">
        <f t="shared" si="18"/>
        <v>56.25</v>
      </c>
      <c r="N26" s="29">
        <f t="shared" si="18"/>
        <v>4.3499999999999996</v>
      </c>
      <c r="O26" s="29">
        <f t="shared" si="18"/>
        <v>2.2200000000000002</v>
      </c>
      <c r="P26" s="29">
        <f t="shared" si="18"/>
        <v>0.23</v>
      </c>
      <c r="Q26" s="29">
        <f t="shared" si="18"/>
        <v>0.57000000000000006</v>
      </c>
      <c r="R26" s="29">
        <f t="shared" si="18"/>
        <v>0.65</v>
      </c>
      <c r="S26" s="29">
        <f t="shared" si="18"/>
        <v>1.6800000000000002</v>
      </c>
      <c r="T26" s="29">
        <f t="shared" si="18"/>
        <v>1.36</v>
      </c>
      <c r="U26" s="29">
        <f t="shared" si="18"/>
        <v>0.41000000000000003</v>
      </c>
      <c r="V26" s="29">
        <f t="shared" si="18"/>
        <v>7.0000000000000007E-2</v>
      </c>
      <c r="W26" s="29">
        <f t="shared" si="18"/>
        <v>1.1299999999999999</v>
      </c>
      <c r="X26" s="29">
        <f t="shared" si="18"/>
        <v>0.42000000000000004</v>
      </c>
      <c r="Y26" s="29">
        <f t="shared" si="18"/>
        <v>0.24000000000000002</v>
      </c>
      <c r="Z26" s="29">
        <f t="shared" si="18"/>
        <v>70.78</v>
      </c>
      <c r="AE26" s="29">
        <f>IF(L7-L26=0,"",L7-L26)</f>
        <v>1.9999999999999796E-2</v>
      </c>
      <c r="AF26" s="31"/>
      <c r="AG26" s="29">
        <f t="shared" ref="AG26:AG38" si="19">IF(N7-N26=0,"",N7-N26)</f>
        <v>-4.9999999999999822E-2</v>
      </c>
      <c r="AH26" s="29">
        <f t="shared" ref="AH26:AH38" si="20">IF(O7-O26=0,"",O7-O26)</f>
        <v>-2.0000000000000018E-2</v>
      </c>
      <c r="AI26" s="29">
        <f t="shared" ref="AI26:AI38" si="21">IF(P7-P26=0,"",P7-P26)</f>
        <v>-0.03</v>
      </c>
      <c r="AJ26" s="29">
        <f t="shared" ref="AJ26:AJ38" si="22">IF(Q7-Q26=0,"",Q7-Q26)</f>
        <v>-7.0000000000000062E-2</v>
      </c>
      <c r="AK26" s="29">
        <f t="shared" ref="AK26:AK38" si="23">IF(R7-R26=0,"",R7-R26)</f>
        <v>-5.0000000000000044E-2</v>
      </c>
      <c r="AL26" s="29">
        <f t="shared" ref="AL26:AL38" si="24">IF(S7-S26=0,"",S7-S26)</f>
        <v>-8.0000000000000293E-2</v>
      </c>
      <c r="AM26" s="29">
        <f t="shared" ref="AM26:AM38" si="25">IF(T7-T26=0,"",T7-T26)</f>
        <v>-6.0000000000000053E-2</v>
      </c>
      <c r="AN26" s="29">
        <f t="shared" ref="AN26:AN38" si="26">IF(U7-U26=0,"",U7-U26)</f>
        <v>-1.0000000000000009E-2</v>
      </c>
      <c r="AO26" s="29">
        <f t="shared" ref="AO26:AO38" si="27">IF(V7-V26=0,"",V7-V26)</f>
        <v>0.03</v>
      </c>
      <c r="AP26" s="29">
        <f t="shared" ref="AP26:AP38" si="28">IF(W7-W26=0,"",W7-W26)</f>
        <v>-2.9999999999999805E-2</v>
      </c>
      <c r="AQ26" s="29">
        <f t="shared" ref="AQ26:AQ38" si="29">IF(X7-X26=0,"",X7-X26)</f>
        <v>-2.0000000000000018E-2</v>
      </c>
      <c r="AR26" s="29">
        <f t="shared" ref="AR26:AR37" si="30">IF(Y7-Y26=0,"",Y7-Y26)</f>
        <v>-4.0000000000000008E-2</v>
      </c>
      <c r="AS26" s="29"/>
      <c r="AT26" s="29"/>
    </row>
    <row r="27" spans="2:83" x14ac:dyDescent="0.25">
      <c r="K27" t="s">
        <v>2</v>
      </c>
      <c r="L27" s="29">
        <f t="shared" ref="L27:Z27" si="31">L47+L67+L87+L107+L127+L147+L167+L187+L207+L227+L247+L267+L287+L307+L327+L347+L367+L387+L407</f>
        <v>0.05</v>
      </c>
      <c r="M27" s="29">
        <f t="shared" si="31"/>
        <v>3.5300000000000002</v>
      </c>
      <c r="N27" s="29">
        <f t="shared" si="31"/>
        <v>22.07</v>
      </c>
      <c r="O27" s="29">
        <f t="shared" si="31"/>
        <v>7.3500000000000005</v>
      </c>
      <c r="P27" s="29">
        <f t="shared" si="31"/>
        <v>0</v>
      </c>
      <c r="Q27" s="29">
        <f t="shared" si="31"/>
        <v>7.9999999999999988E-2</v>
      </c>
      <c r="R27" s="29">
        <f t="shared" si="31"/>
        <v>0.44000000000000006</v>
      </c>
      <c r="S27" s="29">
        <f t="shared" si="31"/>
        <v>0.09</v>
      </c>
      <c r="T27" s="29">
        <f t="shared" si="31"/>
        <v>7.0000000000000007E-2</v>
      </c>
      <c r="U27" s="29">
        <f t="shared" si="31"/>
        <v>0</v>
      </c>
      <c r="V27" s="29">
        <f t="shared" si="31"/>
        <v>0</v>
      </c>
      <c r="W27" s="29">
        <f t="shared" si="31"/>
        <v>0.12</v>
      </c>
      <c r="X27" s="29">
        <f t="shared" si="31"/>
        <v>0</v>
      </c>
      <c r="Y27" s="29">
        <f t="shared" si="31"/>
        <v>0</v>
      </c>
      <c r="Z27" s="29">
        <f t="shared" si="31"/>
        <v>33.849999999999994</v>
      </c>
      <c r="AE27" s="29">
        <f>IF(L8-L27=0,"",L8-L27)</f>
        <v>0.05</v>
      </c>
      <c r="AF27" s="29">
        <f t="shared" ref="AF27:AF38" si="32">IF(M8-M27=0,"",M8-M27)</f>
        <v>-3.0000000000000249E-2</v>
      </c>
      <c r="AG27" s="31"/>
      <c r="AH27" s="29">
        <f t="shared" si="20"/>
        <v>4.9999999999999822E-2</v>
      </c>
      <c r="AI27" s="29" t="str">
        <f t="shared" si="21"/>
        <v/>
      </c>
      <c r="AJ27" s="29">
        <f t="shared" si="22"/>
        <v>2.0000000000000018E-2</v>
      </c>
      <c r="AK27" s="29">
        <f t="shared" si="23"/>
        <v>-4.0000000000000036E-2</v>
      </c>
      <c r="AL27" s="29">
        <f t="shared" si="24"/>
        <v>1.0000000000000009E-2</v>
      </c>
      <c r="AM27" s="29">
        <f t="shared" si="25"/>
        <v>0.03</v>
      </c>
      <c r="AN27" s="29" t="str">
        <f t="shared" si="26"/>
        <v/>
      </c>
      <c r="AO27" s="29" t="str">
        <f t="shared" si="27"/>
        <v/>
      </c>
      <c r="AP27" s="29">
        <f t="shared" si="28"/>
        <v>-1.999999999999999E-2</v>
      </c>
      <c r="AQ27" s="29" t="str">
        <f t="shared" si="29"/>
        <v/>
      </c>
      <c r="AR27" s="29" t="str">
        <f t="shared" si="30"/>
        <v/>
      </c>
      <c r="AS27" s="29"/>
      <c r="AT27" s="29"/>
    </row>
    <row r="28" spans="2:83" x14ac:dyDescent="0.25">
      <c r="K28" t="s">
        <v>11</v>
      </c>
      <c r="L28" s="29">
        <f t="shared" ref="L28:Z28" si="33">L48+L68+L88+L108+L128+L148+L168+L188+L208+L228+L248+L268+L288+L308+L328+L348+L368+L388+L408</f>
        <v>0.1</v>
      </c>
      <c r="M28" s="29">
        <f t="shared" si="33"/>
        <v>2.8400000000000003</v>
      </c>
      <c r="N28" s="29">
        <f t="shared" si="33"/>
        <v>2.6799999999999997</v>
      </c>
      <c r="O28" s="29">
        <f t="shared" si="33"/>
        <v>17.219999999999995</v>
      </c>
      <c r="P28" s="29">
        <f t="shared" si="33"/>
        <v>6.0000000000000005E-2</v>
      </c>
      <c r="Q28" s="29">
        <f t="shared" si="33"/>
        <v>0.12000000000000001</v>
      </c>
      <c r="R28" s="29">
        <f t="shared" si="33"/>
        <v>7.0000000000000007E-2</v>
      </c>
      <c r="S28" s="29">
        <f t="shared" si="33"/>
        <v>0.21000000000000002</v>
      </c>
      <c r="T28" s="29">
        <f t="shared" si="33"/>
        <v>0.11</v>
      </c>
      <c r="U28" s="29">
        <f t="shared" si="33"/>
        <v>0.01</v>
      </c>
      <c r="V28" s="29">
        <f t="shared" si="33"/>
        <v>0</v>
      </c>
      <c r="W28" s="29">
        <f t="shared" si="33"/>
        <v>0.26</v>
      </c>
      <c r="X28" s="29">
        <f t="shared" si="33"/>
        <v>0.04</v>
      </c>
      <c r="Y28" s="29">
        <f t="shared" si="33"/>
        <v>0</v>
      </c>
      <c r="Z28" s="29">
        <f t="shared" si="33"/>
        <v>23.740000000000002</v>
      </c>
      <c r="AE28" s="29" t="str">
        <f t="shared" ref="AE26:AE38" si="34">IF(L9-L28=0,"",L9-L28)</f>
        <v/>
      </c>
      <c r="AF28" s="29">
        <f t="shared" si="32"/>
        <v>5.9999999999999609E-2</v>
      </c>
      <c r="AG28" s="29">
        <f t="shared" si="19"/>
        <v>2.0000000000000462E-2</v>
      </c>
      <c r="AH28" s="31"/>
      <c r="AI28" s="29">
        <f t="shared" si="21"/>
        <v>0.04</v>
      </c>
      <c r="AJ28" s="29">
        <f t="shared" si="22"/>
        <v>-2.0000000000000004E-2</v>
      </c>
      <c r="AK28" s="29">
        <f t="shared" si="23"/>
        <v>0.03</v>
      </c>
      <c r="AL28" s="29">
        <f t="shared" si="24"/>
        <v>-1.0000000000000009E-2</v>
      </c>
      <c r="AM28" s="29">
        <f t="shared" si="25"/>
        <v>-9.999999999999995E-3</v>
      </c>
      <c r="AN28" s="29">
        <f t="shared" si="26"/>
        <v>-0.01</v>
      </c>
      <c r="AO28" s="29" t="str">
        <f t="shared" si="27"/>
        <v/>
      </c>
      <c r="AP28" s="29">
        <f t="shared" si="28"/>
        <v>-0.06</v>
      </c>
      <c r="AQ28" s="29">
        <f t="shared" si="29"/>
        <v>-0.04</v>
      </c>
      <c r="AR28" s="29" t="str">
        <f t="shared" si="30"/>
        <v/>
      </c>
      <c r="AS28" s="29"/>
      <c r="AT28" s="29"/>
    </row>
    <row r="29" spans="2:83" x14ac:dyDescent="0.25">
      <c r="B29" s="1" t="s">
        <v>21</v>
      </c>
      <c r="C29" s="1" t="s">
        <v>22</v>
      </c>
      <c r="D29" s="4" t="s">
        <v>23</v>
      </c>
      <c r="K29" t="s">
        <v>3</v>
      </c>
      <c r="L29" s="29">
        <f t="shared" ref="L29:Z29" si="35">L49+L69+L89+L109+L129+L149+L169+L189+L209+L229+L249+L269+L289+L309+L329+L349+L369+L389+L409</f>
        <v>0</v>
      </c>
      <c r="M29" s="29">
        <f t="shared" si="35"/>
        <v>0.11</v>
      </c>
      <c r="N29" s="29">
        <f t="shared" si="35"/>
        <v>7.0000000000000007E-2</v>
      </c>
      <c r="O29" s="29">
        <f>O49+O69+O89+O109+O129+O149+O169+O189+O209+O229+O249+O269+O289+O309+O329+O349+O369+O389+O409</f>
        <v>0.13999999999999999</v>
      </c>
      <c r="P29" s="29">
        <f t="shared" si="35"/>
        <v>3.9799999999999991</v>
      </c>
      <c r="Q29" s="29">
        <f t="shared" si="35"/>
        <v>0.22000000000000003</v>
      </c>
      <c r="R29" s="29">
        <f t="shared" si="35"/>
        <v>0</v>
      </c>
      <c r="S29" s="29">
        <f t="shared" si="35"/>
        <v>7.0000000000000007E-2</v>
      </c>
      <c r="T29" s="29">
        <f t="shared" si="35"/>
        <v>0</v>
      </c>
      <c r="U29" s="29">
        <f t="shared" si="35"/>
        <v>0</v>
      </c>
      <c r="V29" s="29">
        <f t="shared" si="35"/>
        <v>0</v>
      </c>
      <c r="W29" s="29">
        <f t="shared" si="35"/>
        <v>0.02</v>
      </c>
      <c r="X29" s="29">
        <f t="shared" si="35"/>
        <v>0</v>
      </c>
      <c r="Y29" s="29">
        <f t="shared" si="35"/>
        <v>0</v>
      </c>
      <c r="Z29" s="29">
        <f t="shared" si="35"/>
        <v>4.5999999999999996</v>
      </c>
      <c r="AE29" s="29" t="str">
        <f t="shared" si="34"/>
        <v/>
      </c>
      <c r="AF29" s="29">
        <f t="shared" si="32"/>
        <v>-9.999999999999995E-3</v>
      </c>
      <c r="AG29" s="29">
        <f t="shared" si="19"/>
        <v>0.03</v>
      </c>
      <c r="AH29" s="29">
        <f t="shared" si="20"/>
        <v>-3.999999999999998E-2</v>
      </c>
      <c r="AI29" s="31"/>
      <c r="AJ29" s="29">
        <f t="shared" si="22"/>
        <v>-2.0000000000000018E-2</v>
      </c>
      <c r="AK29" s="29" t="str">
        <f t="shared" si="23"/>
        <v/>
      </c>
      <c r="AL29" s="29">
        <f t="shared" si="24"/>
        <v>0.03</v>
      </c>
      <c r="AM29" s="29" t="str">
        <f t="shared" si="25"/>
        <v/>
      </c>
      <c r="AN29" s="29" t="str">
        <f t="shared" si="26"/>
        <v/>
      </c>
      <c r="AO29" s="29" t="str">
        <f t="shared" si="27"/>
        <v/>
      </c>
      <c r="AP29" s="29">
        <f t="shared" si="28"/>
        <v>-0.02</v>
      </c>
      <c r="AQ29" s="29" t="str">
        <f t="shared" si="29"/>
        <v/>
      </c>
      <c r="AR29" s="29" t="str">
        <f t="shared" si="30"/>
        <v/>
      </c>
      <c r="AS29" s="29"/>
      <c r="AT29" s="29"/>
    </row>
    <row r="30" spans="2:83" x14ac:dyDescent="0.25">
      <c r="B30" s="5" t="str">
        <f>AD6</f>
        <v>Northland</v>
      </c>
      <c r="C30" s="1" t="s">
        <v>0</v>
      </c>
      <c r="D30" s="4">
        <f>INDEX($K$24:$Y$38,MATCH(B30,$K$24:$K$38,0),MATCH(C30,$K$24:$Y$24,0))</f>
        <v>10.9</v>
      </c>
      <c r="K30" t="s">
        <v>13</v>
      </c>
      <c r="L30" s="29">
        <f t="shared" ref="L30:Z30" si="36">L50+L70+L90+L110+L130+L150+L170+L190+L210+L230+L250+L270+L290+L310+L330+L350+L370+L390+L410</f>
        <v>0.01</v>
      </c>
      <c r="M30" s="29">
        <f t="shared" si="36"/>
        <v>0.41000000000000003</v>
      </c>
      <c r="N30" s="29">
        <f t="shared" si="36"/>
        <v>9.0000000000000011E-2</v>
      </c>
      <c r="O30" s="29">
        <f t="shared" si="36"/>
        <v>0.35</v>
      </c>
      <c r="P30" s="29">
        <f t="shared" si="36"/>
        <v>0.21</v>
      </c>
      <c r="Q30" s="29">
        <f t="shared" si="36"/>
        <v>6.7899999999999991</v>
      </c>
      <c r="R30" s="29">
        <f t="shared" si="36"/>
        <v>6.9999999999999993E-2</v>
      </c>
      <c r="S30" s="29">
        <f t="shared" si="36"/>
        <v>0.55000000000000004</v>
      </c>
      <c r="T30" s="29">
        <f t="shared" si="36"/>
        <v>0.12000000000000001</v>
      </c>
      <c r="U30" s="29">
        <f t="shared" si="36"/>
        <v>0.01</v>
      </c>
      <c r="V30" s="29">
        <f t="shared" si="36"/>
        <v>0</v>
      </c>
      <c r="W30" s="29">
        <f t="shared" si="36"/>
        <v>0.08</v>
      </c>
      <c r="X30" s="29">
        <f t="shared" si="36"/>
        <v>0</v>
      </c>
      <c r="Y30" s="29">
        <f t="shared" si="36"/>
        <v>0</v>
      </c>
      <c r="Z30" s="29">
        <f t="shared" si="36"/>
        <v>8.7000000000000011</v>
      </c>
      <c r="AE30" s="29">
        <f t="shared" si="34"/>
        <v>-0.01</v>
      </c>
      <c r="AF30" s="29">
        <f t="shared" si="32"/>
        <v>-1.0000000000000009E-2</v>
      </c>
      <c r="AG30" s="29">
        <f t="shared" si="19"/>
        <v>9.999999999999995E-3</v>
      </c>
      <c r="AH30" s="29">
        <f t="shared" si="20"/>
        <v>5.0000000000000044E-2</v>
      </c>
      <c r="AI30" s="29">
        <f t="shared" si="21"/>
        <v>-9.9999999999999811E-3</v>
      </c>
      <c r="AJ30" s="31"/>
      <c r="AK30" s="29">
        <f t="shared" si="23"/>
        <v>-6.9999999999999993E-2</v>
      </c>
      <c r="AL30" s="29">
        <f t="shared" si="24"/>
        <v>-5.0000000000000044E-2</v>
      </c>
      <c r="AM30" s="29">
        <f t="shared" si="25"/>
        <v>-2.0000000000000004E-2</v>
      </c>
      <c r="AN30" s="29">
        <f t="shared" si="26"/>
        <v>-0.01</v>
      </c>
      <c r="AO30" s="29" t="str">
        <f t="shared" si="27"/>
        <v/>
      </c>
      <c r="AP30" s="29">
        <f t="shared" si="28"/>
        <v>2.0000000000000004E-2</v>
      </c>
      <c r="AQ30" s="29" t="str">
        <f t="shared" si="29"/>
        <v/>
      </c>
      <c r="AR30" s="29" t="str">
        <f t="shared" si="30"/>
        <v/>
      </c>
      <c r="AS30" s="29"/>
      <c r="AT30" s="29"/>
    </row>
    <row r="31" spans="2:83" x14ac:dyDescent="0.25">
      <c r="B31" s="5" t="str">
        <f>B30</f>
        <v>Northland</v>
      </c>
      <c r="C31" s="1" t="s">
        <v>1</v>
      </c>
      <c r="D31" s="4">
        <f>INDEX($AD$5:$AR$19,MATCH(B31,$AD$5:$AD$19,0),MATCH(C31,$AD$5:$AR$5,0))</f>
        <v>1</v>
      </c>
      <c r="K31" t="s">
        <v>4</v>
      </c>
      <c r="L31" s="29">
        <f t="shared" ref="L31:Z31" si="37">L51+L71+L91+L111+L131+L151+L171+L191+L211+L231+L251+L271+L291+L311+L331+L351+L371+L391+L411</f>
        <v>0.12000000000000001</v>
      </c>
      <c r="M31" s="29">
        <f t="shared" si="37"/>
        <v>0.33999999999999997</v>
      </c>
      <c r="N31" s="29">
        <f t="shared" si="37"/>
        <v>0.25</v>
      </c>
      <c r="O31" s="29">
        <f t="shared" si="37"/>
        <v>0.37</v>
      </c>
      <c r="P31" s="29">
        <f t="shared" si="37"/>
        <v>0</v>
      </c>
      <c r="Q31" s="29">
        <f t="shared" si="37"/>
        <v>0.19000000000000003</v>
      </c>
      <c r="R31" s="29">
        <f t="shared" si="37"/>
        <v>4.96</v>
      </c>
      <c r="S31" s="29">
        <f t="shared" si="37"/>
        <v>0.46</v>
      </c>
      <c r="T31" s="29">
        <f t="shared" si="37"/>
        <v>6.0000000000000005E-2</v>
      </c>
      <c r="U31" s="29">
        <f t="shared" si="37"/>
        <v>0.02</v>
      </c>
      <c r="V31" s="29">
        <f t="shared" si="37"/>
        <v>0.02</v>
      </c>
      <c r="W31" s="29">
        <f t="shared" si="37"/>
        <v>0.03</v>
      </c>
      <c r="X31" s="29">
        <f t="shared" si="37"/>
        <v>0</v>
      </c>
      <c r="Y31" s="29">
        <f t="shared" si="37"/>
        <v>0</v>
      </c>
      <c r="Z31" s="29">
        <f t="shared" si="37"/>
        <v>6.86</v>
      </c>
      <c r="AE31" s="29">
        <f t="shared" si="34"/>
        <v>-2.0000000000000004E-2</v>
      </c>
      <c r="AF31" s="29">
        <f t="shared" si="32"/>
        <v>6.0000000000000053E-2</v>
      </c>
      <c r="AG31" s="29">
        <f t="shared" si="19"/>
        <v>-4.9999999999999989E-2</v>
      </c>
      <c r="AH31" s="29">
        <f t="shared" si="20"/>
        <v>3.0000000000000027E-2</v>
      </c>
      <c r="AI31" s="29" t="str">
        <f t="shared" si="21"/>
        <v/>
      </c>
      <c r="AJ31" s="29">
        <f t="shared" si="22"/>
        <v>9.9999999999999811E-3</v>
      </c>
      <c r="AK31" s="31"/>
      <c r="AL31" s="29">
        <f t="shared" si="24"/>
        <v>3.999999999999998E-2</v>
      </c>
      <c r="AM31" s="29">
        <f t="shared" si="25"/>
        <v>-6.0000000000000005E-2</v>
      </c>
      <c r="AN31" s="29">
        <f t="shared" si="26"/>
        <v>-0.02</v>
      </c>
      <c r="AO31" s="29">
        <f t="shared" si="27"/>
        <v>-0.02</v>
      </c>
      <c r="AP31" s="29">
        <f t="shared" si="28"/>
        <v>-0.03</v>
      </c>
      <c r="AQ31" s="29" t="str">
        <f t="shared" si="29"/>
        <v/>
      </c>
      <c r="AR31" s="29" t="str">
        <f t="shared" si="30"/>
        <v/>
      </c>
      <c r="AS31" s="29"/>
      <c r="AT31" s="29"/>
    </row>
    <row r="32" spans="2:83" x14ac:dyDescent="0.25">
      <c r="B32" s="5" t="str">
        <f t="shared" ref="B32:B43" si="38">B31</f>
        <v>Northland</v>
      </c>
      <c r="C32" s="1" t="s">
        <v>2</v>
      </c>
      <c r="D32" s="4">
        <f>INDEX($AD$5:$AR$19,MATCH(B32,$AD$5:$AD$19,0),MATCH(C32,$AD$5:$AR$5,0))</f>
        <v>0.1</v>
      </c>
      <c r="K32" t="s">
        <v>12</v>
      </c>
      <c r="L32" s="29">
        <f t="shared" ref="L32:Z32" si="39">L52+L72+L92+L112+L132+L152+L172+L192+L212+L232+L252+L272+L292+L312+L332+L352+L372+L392+L412</f>
        <v>0</v>
      </c>
      <c r="M32" s="29">
        <f t="shared" si="39"/>
        <v>0.54</v>
      </c>
      <c r="N32" s="29">
        <f t="shared" si="39"/>
        <v>0.09</v>
      </c>
      <c r="O32" s="29">
        <f t="shared" si="39"/>
        <v>0.22999999999999998</v>
      </c>
      <c r="P32" s="29">
        <f t="shared" si="39"/>
        <v>0.02</v>
      </c>
      <c r="Q32" s="29">
        <f t="shared" si="39"/>
        <v>1.58</v>
      </c>
      <c r="R32" s="29">
        <f t="shared" si="39"/>
        <v>1.6500000000000001</v>
      </c>
      <c r="S32" s="29">
        <f t="shared" si="39"/>
        <v>6.5600000000000005</v>
      </c>
      <c r="T32" s="29">
        <f t="shared" si="39"/>
        <v>2.06</v>
      </c>
      <c r="U32" s="29">
        <f t="shared" si="39"/>
        <v>0</v>
      </c>
      <c r="V32" s="29">
        <f t="shared" si="39"/>
        <v>0</v>
      </c>
      <c r="W32" s="29">
        <f t="shared" si="39"/>
        <v>0.05</v>
      </c>
      <c r="X32" s="29">
        <f t="shared" si="39"/>
        <v>0</v>
      </c>
      <c r="Y32" s="29">
        <f t="shared" si="39"/>
        <v>0</v>
      </c>
      <c r="Z32" s="29">
        <f t="shared" si="39"/>
        <v>12.83</v>
      </c>
      <c r="AE32" s="29" t="str">
        <f t="shared" si="34"/>
        <v/>
      </c>
      <c r="AF32" s="29">
        <f t="shared" si="32"/>
        <v>5.9999999999999942E-2</v>
      </c>
      <c r="AG32" s="29">
        <f t="shared" si="19"/>
        <v>1.0000000000000009E-2</v>
      </c>
      <c r="AH32" s="29">
        <f t="shared" si="20"/>
        <v>7.0000000000000062E-2</v>
      </c>
      <c r="AI32" s="29">
        <f t="shared" si="21"/>
        <v>-0.02</v>
      </c>
      <c r="AJ32" s="29">
        <f t="shared" si="22"/>
        <v>2.0000000000000018E-2</v>
      </c>
      <c r="AK32" s="29">
        <f t="shared" si="23"/>
        <v>5.0000000000000044E-2</v>
      </c>
      <c r="AL32" s="31"/>
      <c r="AM32" s="29">
        <f t="shared" si="25"/>
        <v>4.0000000000000036E-2</v>
      </c>
      <c r="AN32" s="29" t="str">
        <f t="shared" si="26"/>
        <v/>
      </c>
      <c r="AO32" s="29" t="str">
        <f t="shared" si="27"/>
        <v/>
      </c>
      <c r="AP32" s="29">
        <f t="shared" si="28"/>
        <v>-0.05</v>
      </c>
      <c r="AQ32" s="29" t="str">
        <f t="shared" si="29"/>
        <v/>
      </c>
      <c r="AR32" s="29" t="str">
        <f t="shared" si="30"/>
        <v/>
      </c>
      <c r="AS32" s="29"/>
      <c r="AT32" s="29"/>
    </row>
    <row r="33" spans="2:46" x14ac:dyDescent="0.25">
      <c r="B33" s="5" t="str">
        <f t="shared" si="38"/>
        <v>Northland</v>
      </c>
      <c r="C33" s="1" t="s">
        <v>11</v>
      </c>
      <c r="D33" s="4">
        <f>INDEX($AD$5:$AR$19,MATCH(B33,$AD$5:$AD$19,0),MATCH(C33,$AD$5:$AR$5,0))</f>
        <v>0.2</v>
      </c>
      <c r="K33" t="s">
        <v>5</v>
      </c>
      <c r="L33" s="29">
        <f t="shared" ref="L33:Z33" si="40">L53+L73+L93+L113+L133+L153+L173+L193+L213+L233+L253+L273+L293+L313+L333+L353+L373+L393+L413</f>
        <v>0.01</v>
      </c>
      <c r="M33" s="29">
        <f t="shared" si="40"/>
        <v>0.95</v>
      </c>
      <c r="N33" s="29">
        <f t="shared" si="40"/>
        <v>0.06</v>
      </c>
      <c r="O33" s="29">
        <f t="shared" si="40"/>
        <v>0.03</v>
      </c>
      <c r="P33" s="29">
        <f t="shared" si="40"/>
        <v>0</v>
      </c>
      <c r="Q33" s="29">
        <f t="shared" si="40"/>
        <v>0.12</v>
      </c>
      <c r="R33" s="29">
        <f t="shared" si="40"/>
        <v>0.04</v>
      </c>
      <c r="S33" s="29">
        <f t="shared" si="40"/>
        <v>1.08</v>
      </c>
      <c r="T33" s="29">
        <f t="shared" si="40"/>
        <v>7.9799999999999986</v>
      </c>
      <c r="U33" s="29">
        <f t="shared" si="40"/>
        <v>0</v>
      </c>
      <c r="V33" s="29">
        <f t="shared" si="40"/>
        <v>0</v>
      </c>
      <c r="W33" s="29">
        <f t="shared" si="40"/>
        <v>7.0000000000000007E-2</v>
      </c>
      <c r="X33" s="29">
        <f t="shared" si="40"/>
        <v>0</v>
      </c>
      <c r="Y33" s="29">
        <f t="shared" si="40"/>
        <v>0</v>
      </c>
      <c r="Z33" s="29">
        <f t="shared" si="40"/>
        <v>10.36</v>
      </c>
      <c r="AE33" s="29">
        <f t="shared" si="34"/>
        <v>-0.01</v>
      </c>
      <c r="AF33" s="29">
        <f t="shared" si="32"/>
        <v>-4.9999999999999933E-2</v>
      </c>
      <c r="AG33" s="29">
        <f t="shared" si="19"/>
        <v>4.0000000000000008E-2</v>
      </c>
      <c r="AH33" s="29">
        <f t="shared" si="20"/>
        <v>-0.03</v>
      </c>
      <c r="AI33" s="29" t="str">
        <f t="shared" si="21"/>
        <v/>
      </c>
      <c r="AJ33" s="29">
        <f t="shared" si="22"/>
        <v>-1.999999999999999E-2</v>
      </c>
      <c r="AK33" s="29">
        <f t="shared" si="23"/>
        <v>-0.04</v>
      </c>
      <c r="AL33" s="29">
        <f t="shared" si="24"/>
        <v>2.0000000000000018E-2</v>
      </c>
      <c r="AM33" s="31"/>
      <c r="AN33" s="29" t="str">
        <f t="shared" si="26"/>
        <v/>
      </c>
      <c r="AO33" s="29" t="str">
        <f t="shared" si="27"/>
        <v/>
      </c>
      <c r="AP33" s="29">
        <f t="shared" si="28"/>
        <v>0.03</v>
      </c>
      <c r="AQ33" s="29" t="str">
        <f t="shared" si="29"/>
        <v/>
      </c>
      <c r="AR33" s="29" t="str">
        <f t="shared" si="30"/>
        <v/>
      </c>
      <c r="AS33" s="29"/>
      <c r="AT33" s="29"/>
    </row>
    <row r="34" spans="2:46" x14ac:dyDescent="0.25">
      <c r="B34" s="5" t="str">
        <f t="shared" si="38"/>
        <v>Northland</v>
      </c>
      <c r="C34" s="1" t="s">
        <v>3</v>
      </c>
      <c r="D34" s="4">
        <f>INDEX($AD$5:$AR$19,MATCH(B34,$AD$5:$AD$19,0),MATCH(C34,$AD$5:$AR$5,0))</f>
        <v>0</v>
      </c>
      <c r="K34" t="s">
        <v>6</v>
      </c>
      <c r="L34" s="29">
        <f t="shared" ref="L34:Z34" si="41">L54+L74+L94+L114+L134+L154+L174+L194+L214+L234+L254+L274+L294+L314+L334+L354+L374+L394+L414</f>
        <v>0</v>
      </c>
      <c r="M34" s="29">
        <f t="shared" si="41"/>
        <v>0.24000000000000002</v>
      </c>
      <c r="N34" s="29">
        <f t="shared" si="41"/>
        <v>0.01</v>
      </c>
      <c r="O34" s="29">
        <f t="shared" si="41"/>
        <v>9.0000000000000011E-2</v>
      </c>
      <c r="P34" s="29">
        <f t="shared" si="41"/>
        <v>0</v>
      </c>
      <c r="Q34" s="29">
        <f t="shared" si="41"/>
        <v>0.02</v>
      </c>
      <c r="R34" s="29">
        <f t="shared" si="41"/>
        <v>0</v>
      </c>
      <c r="S34" s="29">
        <f t="shared" si="41"/>
        <v>0.02</v>
      </c>
      <c r="T34" s="29">
        <f t="shared" si="41"/>
        <v>0.05</v>
      </c>
      <c r="U34" s="29">
        <f t="shared" si="41"/>
        <v>7.4799999999999986</v>
      </c>
      <c r="V34" s="29">
        <f t="shared" si="41"/>
        <v>9.9999999999999992E-2</v>
      </c>
      <c r="W34" s="29">
        <f t="shared" si="41"/>
        <v>0.53</v>
      </c>
      <c r="X34" s="29">
        <f t="shared" si="41"/>
        <v>0.01</v>
      </c>
      <c r="Y34" s="29">
        <f t="shared" si="41"/>
        <v>0.01</v>
      </c>
      <c r="Z34" s="29">
        <f t="shared" si="41"/>
        <v>8.5899999999999981</v>
      </c>
      <c r="AE34" s="29" t="str">
        <f t="shared" si="34"/>
        <v/>
      </c>
      <c r="AF34" s="29">
        <f t="shared" si="32"/>
        <v>-4.0000000000000008E-2</v>
      </c>
      <c r="AG34" s="29">
        <f t="shared" si="19"/>
        <v>-0.01</v>
      </c>
      <c r="AH34" s="29">
        <f t="shared" si="20"/>
        <v>9.999999999999995E-3</v>
      </c>
      <c r="AI34" s="29" t="str">
        <f t="shared" si="21"/>
        <v/>
      </c>
      <c r="AJ34" s="29">
        <f t="shared" si="22"/>
        <v>-0.02</v>
      </c>
      <c r="AK34" s="29" t="str">
        <f t="shared" si="23"/>
        <v/>
      </c>
      <c r="AL34" s="29">
        <f t="shared" si="24"/>
        <v>-0.02</v>
      </c>
      <c r="AM34" s="29">
        <f t="shared" si="25"/>
        <v>0.05</v>
      </c>
      <c r="AN34" s="31"/>
      <c r="AO34" s="29">
        <f t="shared" si="27"/>
        <v>1.3877787807814457E-17</v>
      </c>
      <c r="AP34" s="29">
        <f t="shared" si="28"/>
        <v>-3.0000000000000027E-2</v>
      </c>
      <c r="AQ34" s="29">
        <f t="shared" si="29"/>
        <v>-0.01</v>
      </c>
      <c r="AR34" s="29">
        <f t="shared" si="30"/>
        <v>-0.01</v>
      </c>
      <c r="AS34" s="29"/>
      <c r="AT34" s="29"/>
    </row>
    <row r="35" spans="2:46" x14ac:dyDescent="0.25">
      <c r="B35" s="5" t="str">
        <f t="shared" si="38"/>
        <v>Northland</v>
      </c>
      <c r="C35" s="1" t="s">
        <v>13</v>
      </c>
      <c r="D35" s="4">
        <f>INDEX($AD$5:$AR$19,MATCH(B35,$AD$5:$AD$19,0),MATCH(C35,$AD$5:$AR$5,0))</f>
        <v>0</v>
      </c>
      <c r="K35" t="s">
        <v>14</v>
      </c>
      <c r="L35" s="29">
        <f t="shared" ref="L35:Z35" si="42">L55+L75+L95+L115+L135+L155+L175+L195+L215+L235+L255+L275+L295+L315+L335+L355+L375+L395+L415</f>
        <v>0</v>
      </c>
      <c r="M35" s="29">
        <f t="shared" si="42"/>
        <v>0.02</v>
      </c>
      <c r="N35" s="29">
        <f t="shared" si="42"/>
        <v>0</v>
      </c>
      <c r="O35" s="29">
        <f t="shared" si="42"/>
        <v>0</v>
      </c>
      <c r="P35" s="29">
        <f t="shared" si="42"/>
        <v>0</v>
      </c>
      <c r="Q35" s="29">
        <f t="shared" si="42"/>
        <v>0</v>
      </c>
      <c r="R35" s="29">
        <f t="shared" si="42"/>
        <v>0</v>
      </c>
      <c r="S35" s="29">
        <f t="shared" si="42"/>
        <v>0</v>
      </c>
      <c r="T35" s="29">
        <f t="shared" si="42"/>
        <v>0.01</v>
      </c>
      <c r="U35" s="29">
        <f t="shared" si="42"/>
        <v>0.02</v>
      </c>
      <c r="V35" s="29">
        <f t="shared" si="42"/>
        <v>1.2100000000000004</v>
      </c>
      <c r="W35" s="29">
        <f t="shared" si="42"/>
        <v>1.7100000000000002</v>
      </c>
      <c r="X35" s="29">
        <f t="shared" si="42"/>
        <v>0.01</v>
      </c>
      <c r="Y35" s="29">
        <f t="shared" si="42"/>
        <v>0</v>
      </c>
      <c r="Z35" s="29">
        <f t="shared" si="42"/>
        <v>2.9799999999999995</v>
      </c>
      <c r="AE35" s="29" t="str">
        <f t="shared" si="34"/>
        <v/>
      </c>
      <c r="AF35" s="29">
        <f t="shared" si="32"/>
        <v>-0.02</v>
      </c>
      <c r="AG35" s="29" t="str">
        <f t="shared" si="19"/>
        <v/>
      </c>
      <c r="AH35" s="29" t="str">
        <f t="shared" si="20"/>
        <v/>
      </c>
      <c r="AI35" s="29" t="str">
        <f t="shared" si="21"/>
        <v/>
      </c>
      <c r="AJ35" s="29" t="str">
        <f t="shared" si="22"/>
        <v/>
      </c>
      <c r="AK35" s="29" t="str">
        <f t="shared" si="23"/>
        <v/>
      </c>
      <c r="AL35" s="29" t="str">
        <f t="shared" si="24"/>
        <v/>
      </c>
      <c r="AM35" s="29">
        <f t="shared" si="25"/>
        <v>-0.01</v>
      </c>
      <c r="AN35" s="29">
        <f t="shared" si="26"/>
        <v>-0.02</v>
      </c>
      <c r="AO35" s="31"/>
      <c r="AP35" s="29">
        <f t="shared" si="28"/>
        <v>-1.0000000000000231E-2</v>
      </c>
      <c r="AQ35" s="29">
        <f t="shared" si="29"/>
        <v>-0.01</v>
      </c>
      <c r="AR35" s="29" t="str">
        <f t="shared" si="30"/>
        <v/>
      </c>
      <c r="AS35" s="29"/>
      <c r="AT35" s="29"/>
    </row>
    <row r="36" spans="2:46" x14ac:dyDescent="0.25">
      <c r="B36" s="5" t="str">
        <f t="shared" si="38"/>
        <v>Northland</v>
      </c>
      <c r="C36" s="1" t="s">
        <v>4</v>
      </c>
      <c r="D36" s="4">
        <f>INDEX($AD$5:$AR$19,MATCH(B36,$AD$5:$AD$19,0),MATCH(C36,$AD$5:$AR$5,0))</f>
        <v>0</v>
      </c>
      <c r="K36" t="s">
        <v>7</v>
      </c>
      <c r="L36" s="29">
        <f t="shared" ref="L36:Z36" si="43">L56+L76+L96+L116+L136+L156+L176+L196+L216+L236+L256+L276+L296+L316+L336+L356+L376+L396+L416</f>
        <v>0.01</v>
      </c>
      <c r="M36" s="29">
        <f t="shared" si="43"/>
        <v>0.77</v>
      </c>
      <c r="N36" s="29">
        <f t="shared" si="43"/>
        <v>0.05</v>
      </c>
      <c r="O36" s="29">
        <f t="shared" si="43"/>
        <v>0.09</v>
      </c>
      <c r="P36" s="29">
        <f t="shared" si="43"/>
        <v>0</v>
      </c>
      <c r="Q36" s="29">
        <f t="shared" si="43"/>
        <v>7.0000000000000007E-2</v>
      </c>
      <c r="R36" s="29">
        <f t="shared" si="43"/>
        <v>0.01</v>
      </c>
      <c r="S36" s="29">
        <f t="shared" si="43"/>
        <v>0.1</v>
      </c>
      <c r="T36" s="29">
        <f t="shared" si="43"/>
        <v>0.16999999999999998</v>
      </c>
      <c r="U36" s="29">
        <f t="shared" si="43"/>
        <v>0.92</v>
      </c>
      <c r="V36" s="29">
        <f t="shared" si="43"/>
        <v>0.69000000000000006</v>
      </c>
      <c r="W36" s="29">
        <f t="shared" si="43"/>
        <v>35.5</v>
      </c>
      <c r="X36" s="29">
        <f t="shared" si="43"/>
        <v>1.0899999999999999</v>
      </c>
      <c r="Y36" s="29">
        <f t="shared" si="43"/>
        <v>0.42000000000000004</v>
      </c>
      <c r="Z36" s="29">
        <f t="shared" si="43"/>
        <v>39.92</v>
      </c>
      <c r="AE36" s="29">
        <f t="shared" si="34"/>
        <v>-0.01</v>
      </c>
      <c r="AF36" s="29">
        <f t="shared" si="32"/>
        <v>-7.0000000000000062E-2</v>
      </c>
      <c r="AG36" s="29">
        <f t="shared" si="19"/>
        <v>-0.05</v>
      </c>
      <c r="AH36" s="29">
        <f t="shared" si="20"/>
        <v>1.0000000000000009E-2</v>
      </c>
      <c r="AI36" s="29" t="str">
        <f t="shared" si="21"/>
        <v/>
      </c>
      <c r="AJ36" s="29">
        <f t="shared" si="22"/>
        <v>-7.0000000000000007E-2</v>
      </c>
      <c r="AK36" s="29">
        <f t="shared" si="23"/>
        <v>-0.01</v>
      </c>
      <c r="AL36" s="29" t="str">
        <f t="shared" si="24"/>
        <v/>
      </c>
      <c r="AM36" s="29">
        <f t="shared" si="25"/>
        <v>3.0000000000000027E-2</v>
      </c>
      <c r="AN36" s="29">
        <f t="shared" si="26"/>
        <v>-2.0000000000000018E-2</v>
      </c>
      <c r="AO36" s="29">
        <f t="shared" si="27"/>
        <v>9.9999999999998979E-3</v>
      </c>
      <c r="AP36" s="31"/>
      <c r="AQ36" s="29">
        <f t="shared" si="29"/>
        <v>1.0000000000000231E-2</v>
      </c>
      <c r="AR36" s="29">
        <f t="shared" si="30"/>
        <v>-2.0000000000000018E-2</v>
      </c>
      <c r="AS36" s="29"/>
      <c r="AT36" s="29"/>
    </row>
    <row r="37" spans="2:46" x14ac:dyDescent="0.25">
      <c r="B37" s="5" t="str">
        <f t="shared" si="38"/>
        <v>Northland</v>
      </c>
      <c r="C37" s="1" t="s">
        <v>12</v>
      </c>
      <c r="D37" s="4">
        <f>INDEX($AD$5:$AR$19,MATCH(B37,$AD$5:$AD$19,0),MATCH(C37,$AD$5:$AR$5,0))</f>
        <v>0</v>
      </c>
      <c r="K37" t="s">
        <v>8</v>
      </c>
      <c r="L37" s="29">
        <f t="shared" ref="L37:Z37" si="44">L57+L77+L97+L117+L137+L157+L177+L197+L217+L237+L257+L277+L297+L317+L337+L357+L377+L397+L417</f>
        <v>0</v>
      </c>
      <c r="M37" s="29">
        <f t="shared" si="44"/>
        <v>0.14000000000000001</v>
      </c>
      <c r="N37" s="29">
        <f t="shared" si="44"/>
        <v>0</v>
      </c>
      <c r="O37" s="29">
        <f t="shared" si="44"/>
        <v>0.01</v>
      </c>
      <c r="P37" s="29">
        <f t="shared" si="44"/>
        <v>0</v>
      </c>
      <c r="Q37" s="29">
        <f t="shared" si="44"/>
        <v>0.01</v>
      </c>
      <c r="R37" s="29">
        <f t="shared" si="44"/>
        <v>0</v>
      </c>
      <c r="S37" s="29">
        <f t="shared" si="44"/>
        <v>0</v>
      </c>
      <c r="T37" s="29">
        <f t="shared" si="44"/>
        <v>0</v>
      </c>
      <c r="U37" s="29">
        <f t="shared" si="44"/>
        <v>0.01</v>
      </c>
      <c r="V37" s="29">
        <f t="shared" si="44"/>
        <v>0.01</v>
      </c>
      <c r="W37" s="29">
        <f t="shared" si="44"/>
        <v>0.62999999999999989</v>
      </c>
      <c r="X37" s="29">
        <f t="shared" si="44"/>
        <v>7.06</v>
      </c>
      <c r="Y37" s="29">
        <f t="shared" si="44"/>
        <v>1.33</v>
      </c>
      <c r="Z37" s="29">
        <f t="shared" si="44"/>
        <v>9.2499999999999982</v>
      </c>
      <c r="AE37" s="29" t="str">
        <f t="shared" si="34"/>
        <v/>
      </c>
      <c r="AF37" s="29">
        <f t="shared" si="32"/>
        <v>-4.0000000000000008E-2</v>
      </c>
      <c r="AG37" s="29" t="str">
        <f t="shared" si="19"/>
        <v/>
      </c>
      <c r="AH37" s="29">
        <f t="shared" si="20"/>
        <v>-0.01</v>
      </c>
      <c r="AI37" s="29" t="str">
        <f t="shared" si="21"/>
        <v/>
      </c>
      <c r="AJ37" s="29">
        <f t="shared" si="22"/>
        <v>-0.01</v>
      </c>
      <c r="AK37" s="29" t="str">
        <f t="shared" si="23"/>
        <v/>
      </c>
      <c r="AL37" s="29" t="str">
        <f t="shared" si="24"/>
        <v/>
      </c>
      <c r="AM37" s="29" t="str">
        <f t="shared" si="25"/>
        <v/>
      </c>
      <c r="AN37" s="29">
        <f t="shared" si="26"/>
        <v>-0.01</v>
      </c>
      <c r="AO37" s="29">
        <f t="shared" si="27"/>
        <v>-0.01</v>
      </c>
      <c r="AP37" s="29">
        <f t="shared" si="28"/>
        <v>-2.9999999999999916E-2</v>
      </c>
      <c r="AQ37" s="31"/>
      <c r="AR37" s="29">
        <f t="shared" si="30"/>
        <v>7.0000000000000062E-2</v>
      </c>
      <c r="AS37" s="29"/>
      <c r="AT37" s="29"/>
    </row>
    <row r="38" spans="2:46" x14ac:dyDescent="0.25">
      <c r="B38" s="5" t="str">
        <f t="shared" si="38"/>
        <v>Northland</v>
      </c>
      <c r="C38" s="1" t="s">
        <v>5</v>
      </c>
      <c r="D38" s="4">
        <f>INDEX($AD$5:$AR$19,MATCH(B38,$AD$5:$AD$19,0),MATCH(C38,$AD$5:$AR$5,0))</f>
        <v>0</v>
      </c>
      <c r="K38" t="s">
        <v>9</v>
      </c>
      <c r="L38" s="29">
        <f t="shared" ref="L38:Z38" si="45">L58+L78+L98+L118+L138+L158+L178+L198+L218+L238+L258+L278+L298+L318+L338+L358+L378+L398+L418</f>
        <v>0</v>
      </c>
      <c r="M38" s="29">
        <f t="shared" si="45"/>
        <v>0.12</v>
      </c>
      <c r="N38" s="29">
        <f t="shared" si="45"/>
        <v>0.01</v>
      </c>
      <c r="O38" s="29">
        <f t="shared" si="45"/>
        <v>0</v>
      </c>
      <c r="P38" s="29">
        <f t="shared" si="45"/>
        <v>0</v>
      </c>
      <c r="Q38" s="29">
        <f t="shared" si="45"/>
        <v>0</v>
      </c>
      <c r="R38" s="29">
        <f t="shared" si="45"/>
        <v>0</v>
      </c>
      <c r="S38" s="29">
        <f t="shared" si="45"/>
        <v>0</v>
      </c>
      <c r="T38" s="29">
        <f t="shared" si="45"/>
        <v>0</v>
      </c>
      <c r="U38" s="29">
        <f t="shared" si="45"/>
        <v>0.01</v>
      </c>
      <c r="V38" s="29">
        <f t="shared" si="45"/>
        <v>0</v>
      </c>
      <c r="W38" s="29">
        <f t="shared" si="45"/>
        <v>0.4</v>
      </c>
      <c r="X38" s="29">
        <f t="shared" si="45"/>
        <v>1.9000000000000001</v>
      </c>
      <c r="Y38" s="29">
        <f t="shared" si="45"/>
        <v>8.7799999999999994</v>
      </c>
      <c r="Z38" s="29">
        <f t="shared" si="45"/>
        <v>11.270000000000001</v>
      </c>
      <c r="AE38" s="29" t="str">
        <f t="shared" si="34"/>
        <v/>
      </c>
      <c r="AF38" s="29">
        <f t="shared" si="32"/>
        <v>-1.999999999999999E-2</v>
      </c>
      <c r="AG38" s="29">
        <f t="shared" si="19"/>
        <v>-0.01</v>
      </c>
      <c r="AH38" s="29" t="str">
        <f t="shared" si="20"/>
        <v/>
      </c>
      <c r="AI38" s="29" t="str">
        <f t="shared" si="21"/>
        <v/>
      </c>
      <c r="AJ38" s="29" t="str">
        <f t="shared" si="22"/>
        <v/>
      </c>
      <c r="AK38" s="29" t="str">
        <f t="shared" si="23"/>
        <v/>
      </c>
      <c r="AL38" s="29" t="str">
        <f t="shared" si="24"/>
        <v/>
      </c>
      <c r="AM38" s="29" t="str">
        <f t="shared" si="25"/>
        <v/>
      </c>
      <c r="AN38" s="29">
        <f t="shared" si="26"/>
        <v>-0.01</v>
      </c>
      <c r="AO38" s="29" t="str">
        <f t="shared" si="27"/>
        <v/>
      </c>
      <c r="AP38" s="29" t="str">
        <f t="shared" si="28"/>
        <v/>
      </c>
      <c r="AQ38" s="28">
        <f>IF(X19-X38=0,"",X19-X38)</f>
        <v>-2.2204460492503131E-16</v>
      </c>
      <c r="AR38" s="31"/>
      <c r="AS38" s="29"/>
      <c r="AT38" s="29"/>
    </row>
    <row r="39" spans="2:46" x14ac:dyDescent="0.25">
      <c r="B39" s="5" t="str">
        <f t="shared" si="38"/>
        <v>Northland</v>
      </c>
      <c r="C39" s="1" t="s">
        <v>6</v>
      </c>
      <c r="D39" s="4">
        <f>INDEX($AD$5:$AR$19,MATCH(B39,$AD$5:$AD$19,0),MATCH(C39,$AD$5:$AR$5,0))</f>
        <v>0</v>
      </c>
      <c r="K39" t="s">
        <v>10</v>
      </c>
      <c r="L39" s="29">
        <f t="shared" ref="L39:Z39" si="46">L59+L79+L99+L119+L139+L159+L179+L199+L219+L239+L259+L279+L299+L319+L339+L359+L379+L399+L419</f>
        <v>12.39</v>
      </c>
      <c r="M39" s="29">
        <f t="shared" si="46"/>
        <v>68</v>
      </c>
      <c r="N39" s="29">
        <f t="shared" si="46"/>
        <v>29.810000000000002</v>
      </c>
      <c r="O39" s="29">
        <f t="shared" si="46"/>
        <v>28.960000000000004</v>
      </c>
      <c r="P39" s="29">
        <f t="shared" si="46"/>
        <v>4.54</v>
      </c>
      <c r="Q39" s="29">
        <f t="shared" si="46"/>
        <v>10.040000000000001</v>
      </c>
      <c r="R39" s="29">
        <f t="shared" si="46"/>
        <v>7.99</v>
      </c>
      <c r="S39" s="29">
        <f t="shared" si="46"/>
        <v>10.84</v>
      </c>
      <c r="T39" s="29">
        <f t="shared" si="46"/>
        <v>12.350000000000001</v>
      </c>
      <c r="U39" s="29">
        <f t="shared" si="46"/>
        <v>9.18</v>
      </c>
      <c r="V39" s="29">
        <f t="shared" si="46"/>
        <v>2.09</v>
      </c>
      <c r="W39" s="29">
        <f t="shared" si="46"/>
        <v>41.239999999999995</v>
      </c>
      <c r="X39" s="29">
        <f t="shared" si="46"/>
        <v>10.8</v>
      </c>
      <c r="Y39" s="29">
        <f t="shared" si="46"/>
        <v>11.000000000000002</v>
      </c>
      <c r="Z39" s="29">
        <f t="shared" si="46"/>
        <v>259.25</v>
      </c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32"/>
      <c r="AT39" s="33"/>
    </row>
    <row r="40" spans="2:46" x14ac:dyDescent="0.25">
      <c r="B40" s="5" t="str">
        <f t="shared" si="38"/>
        <v>Northland</v>
      </c>
      <c r="C40" s="1" t="s">
        <v>14</v>
      </c>
      <c r="D40" s="4">
        <f>INDEX($AD$5:$AR$19,MATCH(B40,$AD$5:$AD$19,0),MATCH(C40,$AD$5:$AR$5,0))</f>
        <v>0</v>
      </c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33"/>
    </row>
    <row r="41" spans="2:46" x14ac:dyDescent="0.25">
      <c r="B41" s="5" t="str">
        <f t="shared" si="38"/>
        <v>Northland</v>
      </c>
      <c r="C41" s="1" t="s">
        <v>7</v>
      </c>
      <c r="D41" s="4">
        <f>INDEX($AD$5:$AR$19,MATCH(B41,$AD$5:$AD$19,0),MATCH(C41,$AD$5:$AR$5,0))</f>
        <v>0.3</v>
      </c>
    </row>
    <row r="42" spans="2:46" ht="21" x14ac:dyDescent="0.35">
      <c r="B42" s="5" t="str">
        <f t="shared" si="38"/>
        <v>Northland</v>
      </c>
      <c r="C42" s="1" t="s">
        <v>8</v>
      </c>
      <c r="D42" s="4">
        <f>INDEX($AD$5:$AR$19,MATCH(B42,$AD$5:$AD$19,0),MATCH(C42,$AD$5:$AR$5,0))</f>
        <v>0</v>
      </c>
      <c r="J42" s="8" t="s">
        <v>45</v>
      </c>
    </row>
    <row r="43" spans="2:46" x14ac:dyDescent="0.25">
      <c r="B43" s="5" t="str">
        <f t="shared" si="38"/>
        <v>Northland</v>
      </c>
      <c r="C43" s="1" t="s">
        <v>9</v>
      </c>
      <c r="D43" s="4">
        <f>INDEX($AD$5:$AR$19,MATCH(B43,$AD$5:$AD$19,0),MATCH(C43,$AD$5:$AR$5,0))</f>
        <v>0</v>
      </c>
      <c r="L43" t="s">
        <v>16</v>
      </c>
    </row>
    <row r="44" spans="2:46" ht="15.75" thickBot="1" x14ac:dyDescent="0.3">
      <c r="B44" s="5" t="str">
        <f>AD7</f>
        <v>Auckland</v>
      </c>
      <c r="C44" s="1" t="s">
        <v>0</v>
      </c>
      <c r="D44" s="4">
        <f>INDEX($AD$5:$AR$19,MATCH(B44,$AD$5:$AD$19,0),MATCH(C44,$AD$5:$AR$5,0))</f>
        <v>1.2</v>
      </c>
      <c r="L44" t="s">
        <v>0</v>
      </c>
      <c r="M44" t="s">
        <v>1</v>
      </c>
      <c r="N44" t="s">
        <v>2</v>
      </c>
      <c r="O44" t="s">
        <v>11</v>
      </c>
      <c r="P44" t="s">
        <v>3</v>
      </c>
      <c r="Q44" t="s">
        <v>13</v>
      </c>
      <c r="R44" t="s">
        <v>4</v>
      </c>
      <c r="S44" t="s">
        <v>12</v>
      </c>
      <c r="T44" t="s">
        <v>5</v>
      </c>
      <c r="U44" t="s">
        <v>6</v>
      </c>
      <c r="V44" t="s">
        <v>14</v>
      </c>
      <c r="W44" t="s">
        <v>7</v>
      </c>
      <c r="X44" t="s">
        <v>8</v>
      </c>
      <c r="Y44" t="s">
        <v>9</v>
      </c>
      <c r="Z44" t="s">
        <v>10</v>
      </c>
    </row>
    <row r="45" spans="2:46" ht="15.75" thickBot="1" x14ac:dyDescent="0.3">
      <c r="B45" s="5" t="str">
        <f>B44</f>
        <v>Auckland</v>
      </c>
      <c r="C45" s="1" t="s">
        <v>1</v>
      </c>
      <c r="D45" s="4">
        <f>INDEX($AD$5:$AR$19,MATCH(B45,$AD$5:$AD$19,0),MATCH(C45,$AD$5:$AR$5,0))</f>
        <v>60.8</v>
      </c>
      <c r="J45" t="s">
        <v>15</v>
      </c>
      <c r="K45" t="s">
        <v>0</v>
      </c>
      <c r="L45" s="10">
        <v>1.03</v>
      </c>
      <c r="M45" s="11">
        <v>7.0000000000000007E-2</v>
      </c>
      <c r="N45" s="11">
        <v>0.03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>
        <v>1.1200000000000001</v>
      </c>
      <c r="AE45" s="31"/>
      <c r="AF45" s="31"/>
      <c r="AG45" s="31">
        <f>ABS(AG25)</f>
        <v>9.999999999999995E-3</v>
      </c>
      <c r="AH45" s="31">
        <f>ABS(AH25)</f>
        <v>6.0000000000000053E-2</v>
      </c>
      <c r="AI45" s="31"/>
      <c r="AJ45" s="31">
        <f>ABS(AJ25)</f>
        <v>1.999999999999999E-2</v>
      </c>
      <c r="AK45" s="31">
        <f>ABS(AK25)</f>
        <v>0.03</v>
      </c>
      <c r="AL45" s="31"/>
      <c r="AM45" s="31">
        <f>ABS(AM25)</f>
        <v>2.0000000000000018E-2</v>
      </c>
      <c r="AN45" s="31">
        <f>ABS(AN25)</f>
        <v>3.999999999999998E-2</v>
      </c>
      <c r="AO45" s="31"/>
      <c r="AP45" s="31">
        <f>ABS(AP25)</f>
        <v>1.9999999999999907E-2</v>
      </c>
      <c r="AQ45" s="31">
        <f>ABS(AQ25)</f>
        <v>2.9999999999999971E-2</v>
      </c>
      <c r="AR45" s="31">
        <f>ABS(AR25)</f>
        <v>2.0000000000000018E-2</v>
      </c>
    </row>
    <row r="46" spans="2:46" ht="15.75" thickBot="1" x14ac:dyDescent="0.3">
      <c r="B46" s="5" t="str">
        <f t="shared" ref="B46:B57" si="47">B45</f>
        <v>Auckland</v>
      </c>
      <c r="C46" s="1" t="s">
        <v>2</v>
      </c>
      <c r="D46" s="4">
        <f>INDEX($AD$5:$AR$19,MATCH(B46,$AD$5:$AD$19,0),MATCH(C46,$AD$5:$AR$5,0))</f>
        <v>4.3</v>
      </c>
      <c r="K46" t="s">
        <v>1</v>
      </c>
      <c r="L46" s="12">
        <v>0.14000000000000001</v>
      </c>
      <c r="M46" s="13">
        <v>7.0000000000000007E-2</v>
      </c>
      <c r="N46" s="13">
        <v>0.21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>
        <v>0.42</v>
      </c>
      <c r="AE46" s="31">
        <f>ABS(AE26)</f>
        <v>1.9999999999999796E-2</v>
      </c>
      <c r="AF46" s="31"/>
      <c r="AG46" s="31">
        <f>ABS(AG26)</f>
        <v>4.9999999999999822E-2</v>
      </c>
      <c r="AH46" s="31">
        <f>ABS(AH26)</f>
        <v>2.0000000000000018E-2</v>
      </c>
      <c r="AI46" s="31">
        <f>ABS(AI26)</f>
        <v>0.03</v>
      </c>
      <c r="AJ46" s="31">
        <f>ABS(AJ26)</f>
        <v>7.0000000000000062E-2</v>
      </c>
      <c r="AK46" s="31">
        <f>ABS(AK26)</f>
        <v>5.0000000000000044E-2</v>
      </c>
      <c r="AL46" s="31">
        <f>ABS(AL26)</f>
        <v>8.0000000000000293E-2</v>
      </c>
      <c r="AM46" s="31">
        <f>ABS(AM26)</f>
        <v>6.0000000000000053E-2</v>
      </c>
      <c r="AN46" s="31">
        <f>ABS(AN26)</f>
        <v>1.0000000000000009E-2</v>
      </c>
      <c r="AO46" s="31">
        <f>ABS(AO26)</f>
        <v>0.03</v>
      </c>
      <c r="AP46" s="31">
        <f>ABS(AP26)</f>
        <v>2.9999999999999805E-2</v>
      </c>
      <c r="AQ46" s="31">
        <f>ABS(AQ26)</f>
        <v>2.0000000000000018E-2</v>
      </c>
      <c r="AR46" s="31">
        <f>ABS(AR26)</f>
        <v>4.0000000000000008E-2</v>
      </c>
    </row>
    <row r="47" spans="2:46" ht="15.75" thickBot="1" x14ac:dyDescent="0.3">
      <c r="B47" s="5" t="str">
        <f t="shared" si="47"/>
        <v>Auckland</v>
      </c>
      <c r="C47" s="1" t="s">
        <v>11</v>
      </c>
      <c r="D47" s="4">
        <f>INDEX($AD$5:$AR$19,MATCH(B47,$AD$5:$AD$19,0),MATCH(C47,$AD$5:$AR$5,0))</f>
        <v>0.6</v>
      </c>
      <c r="K47" t="s">
        <v>2</v>
      </c>
      <c r="L47" s="12"/>
      <c r="M47" s="13">
        <v>0.03</v>
      </c>
      <c r="N47" s="13">
        <v>5.88</v>
      </c>
      <c r="O47" s="13"/>
      <c r="P47" s="13"/>
      <c r="Q47" s="13"/>
      <c r="R47" s="13">
        <v>0.03</v>
      </c>
      <c r="S47" s="13"/>
      <c r="T47" s="13"/>
      <c r="U47" s="13"/>
      <c r="V47" s="13"/>
      <c r="W47" s="13"/>
      <c r="X47" s="13"/>
      <c r="Y47" s="13"/>
      <c r="Z47" s="13">
        <v>5.94</v>
      </c>
      <c r="AE47" s="31">
        <f>ABS(AE27)</f>
        <v>0.05</v>
      </c>
      <c r="AF47" s="31">
        <f>ABS(AF27)</f>
        <v>3.0000000000000249E-2</v>
      </c>
      <c r="AG47" s="31"/>
      <c r="AH47" s="31">
        <f>ABS(AH27)</f>
        <v>4.9999999999999822E-2</v>
      </c>
      <c r="AI47" s="31"/>
      <c r="AJ47" s="31">
        <f>ABS(AJ27)</f>
        <v>2.0000000000000018E-2</v>
      </c>
      <c r="AK47" s="31">
        <f>ABS(AK27)</f>
        <v>4.0000000000000036E-2</v>
      </c>
      <c r="AL47" s="31">
        <f>ABS(AL27)</f>
        <v>1.0000000000000009E-2</v>
      </c>
      <c r="AM47" s="31">
        <f>ABS(AM27)</f>
        <v>0.03</v>
      </c>
      <c r="AN47" s="31"/>
      <c r="AO47" s="31"/>
      <c r="AP47" s="31">
        <f>ABS(AP27)</f>
        <v>1.999999999999999E-2</v>
      </c>
      <c r="AQ47" s="31"/>
      <c r="AR47" s="31"/>
    </row>
    <row r="48" spans="2:46" ht="15.75" thickBot="1" x14ac:dyDescent="0.3">
      <c r="B48" s="5" t="str">
        <f t="shared" si="47"/>
        <v>Auckland</v>
      </c>
      <c r="C48" s="1" t="s">
        <v>3</v>
      </c>
      <c r="D48" s="4">
        <f>INDEX($AD$5:$AR$19,MATCH(B48,$AD$5:$AD$19,0),MATCH(C48,$AD$5:$AR$5,0))</f>
        <v>0.2</v>
      </c>
      <c r="K48" t="s">
        <v>11</v>
      </c>
      <c r="L48" s="12"/>
      <c r="M48" s="13"/>
      <c r="N48" s="13">
        <v>0.2</v>
      </c>
      <c r="O48" s="13">
        <v>1.25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>
        <v>1.45</v>
      </c>
      <c r="AE48" s="31"/>
      <c r="AF48" s="31">
        <f>ABS(AF28)</f>
        <v>5.9999999999999609E-2</v>
      </c>
      <c r="AG48" s="31">
        <f>ABS(AG28)</f>
        <v>2.0000000000000462E-2</v>
      </c>
      <c r="AH48" s="31"/>
      <c r="AI48" s="31">
        <f>ABS(AI28)</f>
        <v>0.04</v>
      </c>
      <c r="AJ48" s="31">
        <f>ABS(AJ28)</f>
        <v>2.0000000000000004E-2</v>
      </c>
      <c r="AK48" s="31">
        <f>ABS(AK28)</f>
        <v>0.03</v>
      </c>
      <c r="AL48" s="31">
        <f>ABS(AL28)</f>
        <v>1.0000000000000009E-2</v>
      </c>
      <c r="AM48" s="31">
        <f>ABS(AM28)</f>
        <v>9.999999999999995E-3</v>
      </c>
      <c r="AN48" s="31">
        <f>ABS(AN28)</f>
        <v>0.01</v>
      </c>
      <c r="AO48" s="31"/>
      <c r="AP48" s="31">
        <f>ABS(AP28)</f>
        <v>0.06</v>
      </c>
      <c r="AQ48" s="31">
        <f>ABS(AQ28)</f>
        <v>0.04</v>
      </c>
      <c r="AR48" s="31"/>
    </row>
    <row r="49" spans="2:44" ht="15.75" thickBot="1" x14ac:dyDescent="0.3">
      <c r="B49" s="5" t="str">
        <f t="shared" si="47"/>
        <v>Auckland</v>
      </c>
      <c r="C49" s="1" t="s">
        <v>13</v>
      </c>
      <c r="D49" s="4">
        <f>INDEX($AD$5:$AR$19,MATCH(B49,$AD$5:$AD$19,0),MATCH(C49,$AD$5:$AR$5,0))</f>
        <v>0.5</v>
      </c>
      <c r="K49" t="s">
        <v>3</v>
      </c>
      <c r="L49" s="12"/>
      <c r="M49" s="13"/>
      <c r="N49" s="13"/>
      <c r="O49" s="13"/>
      <c r="P49" s="13"/>
      <c r="Q49" s="13"/>
      <c r="R49" s="13"/>
      <c r="S49" s="13">
        <v>0.02</v>
      </c>
      <c r="T49" s="13"/>
      <c r="U49" s="13"/>
      <c r="V49" s="13"/>
      <c r="W49" s="13"/>
      <c r="X49" s="13"/>
      <c r="Y49" s="13"/>
      <c r="Z49" s="13">
        <v>0.02</v>
      </c>
      <c r="AE49" s="31"/>
      <c r="AF49" s="31">
        <f>ABS(AF29)</f>
        <v>9.999999999999995E-3</v>
      </c>
      <c r="AG49" s="31">
        <f>ABS(AG29)</f>
        <v>0.03</v>
      </c>
      <c r="AH49" s="31">
        <f>ABS(AH29)</f>
        <v>3.999999999999998E-2</v>
      </c>
      <c r="AI49" s="31"/>
      <c r="AJ49" s="31">
        <f>ABS(AJ29)</f>
        <v>2.0000000000000018E-2</v>
      </c>
      <c r="AK49" s="31"/>
      <c r="AL49" s="31">
        <f>ABS(AL29)</f>
        <v>0.03</v>
      </c>
      <c r="AM49" s="31"/>
      <c r="AN49" s="31"/>
      <c r="AO49" s="31"/>
      <c r="AP49" s="31">
        <f>ABS(AP29)</f>
        <v>0.02</v>
      </c>
      <c r="AQ49" s="31"/>
      <c r="AR49" s="31"/>
    </row>
    <row r="50" spans="2:44" ht="15.75" thickBot="1" x14ac:dyDescent="0.3">
      <c r="B50" s="5" t="str">
        <f t="shared" si="47"/>
        <v>Auckland</v>
      </c>
      <c r="C50" s="1" t="s">
        <v>4</v>
      </c>
      <c r="D50" s="4">
        <f>INDEX($AD$5:$AR$19,MATCH(B50,$AD$5:$AD$19,0),MATCH(C50,$AD$5:$AR$5,0))</f>
        <v>0.6</v>
      </c>
      <c r="K50" t="s">
        <v>13</v>
      </c>
      <c r="L50" s="12"/>
      <c r="M50" s="13"/>
      <c r="N50" s="13"/>
      <c r="O50" s="13"/>
      <c r="P50" s="13"/>
      <c r="Q50" s="13"/>
      <c r="R50" s="13"/>
      <c r="S50" s="13">
        <v>0.2</v>
      </c>
      <c r="T50" s="13"/>
      <c r="U50" s="13"/>
      <c r="V50" s="13"/>
      <c r="W50" s="13"/>
      <c r="X50" s="13"/>
      <c r="Y50" s="13"/>
      <c r="Z50" s="13">
        <v>0.2</v>
      </c>
      <c r="AE50" s="31">
        <f>ABS(AE30)</f>
        <v>0.01</v>
      </c>
      <c r="AF50" s="31">
        <f>ABS(AF30)</f>
        <v>1.0000000000000009E-2</v>
      </c>
      <c r="AG50" s="31">
        <f>ABS(AG30)</f>
        <v>9.999999999999995E-3</v>
      </c>
      <c r="AH50" s="31">
        <f>ABS(AH30)</f>
        <v>5.0000000000000044E-2</v>
      </c>
      <c r="AI50" s="31">
        <f>ABS(AI30)</f>
        <v>9.9999999999999811E-3</v>
      </c>
      <c r="AJ50" s="31"/>
      <c r="AK50" s="31">
        <f>ABS(AK30)</f>
        <v>6.9999999999999993E-2</v>
      </c>
      <c r="AL50" s="31">
        <f>ABS(AL30)</f>
        <v>5.0000000000000044E-2</v>
      </c>
      <c r="AM50" s="31">
        <f>ABS(AM30)</f>
        <v>2.0000000000000004E-2</v>
      </c>
      <c r="AN50" s="31">
        <f>ABS(AN30)</f>
        <v>0.01</v>
      </c>
      <c r="AO50" s="31"/>
      <c r="AP50" s="31">
        <f>ABS(AP30)</f>
        <v>2.0000000000000004E-2</v>
      </c>
      <c r="AQ50" s="31"/>
      <c r="AR50" s="31"/>
    </row>
    <row r="51" spans="2:44" ht="15.75" thickBot="1" x14ac:dyDescent="0.3">
      <c r="B51" s="5" t="str">
        <f t="shared" si="47"/>
        <v>Auckland</v>
      </c>
      <c r="C51" s="1" t="s">
        <v>12</v>
      </c>
      <c r="D51" s="4">
        <f>INDEX($AD$5:$AR$19,MATCH(B51,$AD$5:$AD$19,0),MATCH(C51,$AD$5:$AR$5,0))</f>
        <v>1.4</v>
      </c>
      <c r="K51" t="s">
        <v>4</v>
      </c>
      <c r="L51" s="12"/>
      <c r="M51" s="13"/>
      <c r="N51" s="13"/>
      <c r="O51" s="13"/>
      <c r="P51" s="13"/>
      <c r="Q51" s="13"/>
      <c r="R51" s="13">
        <v>2.19</v>
      </c>
      <c r="S51" s="13">
        <v>0.05</v>
      </c>
      <c r="T51" s="13"/>
      <c r="U51" s="13"/>
      <c r="V51" s="13"/>
      <c r="W51" s="13"/>
      <c r="X51" s="13"/>
      <c r="Y51" s="13"/>
      <c r="Z51" s="13">
        <v>2.2400000000000002</v>
      </c>
      <c r="AE51" s="31">
        <f>ABS(AE31)</f>
        <v>2.0000000000000004E-2</v>
      </c>
      <c r="AF51" s="31">
        <f>ABS(AF31)</f>
        <v>6.0000000000000053E-2</v>
      </c>
      <c r="AG51" s="31">
        <f>ABS(AG31)</f>
        <v>4.9999999999999989E-2</v>
      </c>
      <c r="AH51" s="31">
        <f>ABS(AH31)</f>
        <v>3.0000000000000027E-2</v>
      </c>
      <c r="AI51" s="31"/>
      <c r="AJ51" s="31">
        <f>ABS(AJ31)</f>
        <v>9.9999999999999811E-3</v>
      </c>
      <c r="AK51" s="31"/>
      <c r="AL51" s="31">
        <f>ABS(AL31)</f>
        <v>3.999999999999998E-2</v>
      </c>
      <c r="AM51" s="31">
        <f>ABS(AM31)</f>
        <v>6.0000000000000005E-2</v>
      </c>
      <c r="AN51" s="31">
        <f>ABS(AN31)</f>
        <v>0.02</v>
      </c>
      <c r="AO51" s="31">
        <f>ABS(AO31)</f>
        <v>0.02</v>
      </c>
      <c r="AP51" s="31">
        <f>ABS(AP31)</f>
        <v>0.03</v>
      </c>
      <c r="AQ51" s="31"/>
      <c r="AR51" s="31"/>
    </row>
    <row r="52" spans="2:44" ht="15.75" thickBot="1" x14ac:dyDescent="0.3">
      <c r="B52" s="5" t="str">
        <f t="shared" si="47"/>
        <v>Auckland</v>
      </c>
      <c r="C52" s="1" t="s">
        <v>5</v>
      </c>
      <c r="D52" s="4">
        <f>INDEX($AD$5:$AR$19,MATCH(B52,$AD$5:$AD$19,0),MATCH(C52,$AD$5:$AR$5,0))</f>
        <v>1.2</v>
      </c>
      <c r="K52" t="s">
        <v>12</v>
      </c>
      <c r="L52" s="12"/>
      <c r="M52" s="13"/>
      <c r="N52" s="13"/>
      <c r="O52" s="13"/>
      <c r="P52" s="13"/>
      <c r="Q52" s="13"/>
      <c r="R52" s="13">
        <v>1.23</v>
      </c>
      <c r="S52" s="13">
        <v>0.27</v>
      </c>
      <c r="T52" s="13"/>
      <c r="U52" s="13"/>
      <c r="V52" s="13"/>
      <c r="W52" s="13"/>
      <c r="X52" s="13"/>
      <c r="Y52" s="13"/>
      <c r="Z52" s="13">
        <v>1.5</v>
      </c>
      <c r="AE52" s="31"/>
      <c r="AF52" s="31">
        <f>ABS(AF32)</f>
        <v>5.9999999999999942E-2</v>
      </c>
      <c r="AG52" s="31">
        <f>ABS(AG32)</f>
        <v>1.0000000000000009E-2</v>
      </c>
      <c r="AH52" s="31">
        <f>ABS(AH32)</f>
        <v>7.0000000000000062E-2</v>
      </c>
      <c r="AI52" s="31">
        <f>ABS(AI32)</f>
        <v>0.02</v>
      </c>
      <c r="AJ52" s="31">
        <f>ABS(AJ32)</f>
        <v>2.0000000000000018E-2</v>
      </c>
      <c r="AK52" s="31">
        <f>ABS(AK32)</f>
        <v>5.0000000000000044E-2</v>
      </c>
      <c r="AL52" s="31"/>
      <c r="AM52" s="31">
        <f>ABS(AM32)</f>
        <v>4.0000000000000036E-2</v>
      </c>
      <c r="AN52" s="31"/>
      <c r="AO52" s="31"/>
      <c r="AP52" s="31">
        <f>ABS(AP32)</f>
        <v>0.05</v>
      </c>
      <c r="AQ52" s="31"/>
      <c r="AR52" s="31"/>
    </row>
    <row r="53" spans="2:44" ht="15.75" thickBot="1" x14ac:dyDescent="0.3">
      <c r="B53" s="5" t="str">
        <f t="shared" si="47"/>
        <v>Auckland</v>
      </c>
      <c r="C53" s="1" t="s">
        <v>6</v>
      </c>
      <c r="D53" s="4">
        <f>INDEX($AD$5:$AR$19,MATCH(B53,$AD$5:$AD$19,0),MATCH(C53,$AD$5:$AR$5,0))</f>
        <v>0.3</v>
      </c>
      <c r="K53" t="s">
        <v>5</v>
      </c>
      <c r="L53" s="12"/>
      <c r="M53" s="13"/>
      <c r="N53" s="13"/>
      <c r="O53" s="13"/>
      <c r="P53" s="13"/>
      <c r="Q53" s="13"/>
      <c r="R53" s="13"/>
      <c r="S53" s="13">
        <v>0.28000000000000003</v>
      </c>
      <c r="T53" s="13"/>
      <c r="U53" s="13"/>
      <c r="V53" s="13"/>
      <c r="W53" s="13"/>
      <c r="X53" s="13"/>
      <c r="Y53" s="13"/>
      <c r="Z53" s="13">
        <v>0.28000000000000003</v>
      </c>
      <c r="AE53" s="31">
        <f>ABS(AE33)</f>
        <v>0.01</v>
      </c>
      <c r="AF53" s="31">
        <f>ABS(AF33)</f>
        <v>4.9999999999999933E-2</v>
      </c>
      <c r="AG53" s="31">
        <f>ABS(AG33)</f>
        <v>4.0000000000000008E-2</v>
      </c>
      <c r="AH53" s="31">
        <f>ABS(AH33)</f>
        <v>0.03</v>
      </c>
      <c r="AI53" s="31"/>
      <c r="AJ53" s="31">
        <f>ABS(AJ33)</f>
        <v>1.999999999999999E-2</v>
      </c>
      <c r="AK53" s="31">
        <f>ABS(AK33)</f>
        <v>0.04</v>
      </c>
      <c r="AL53" s="31">
        <f>ABS(AL33)</f>
        <v>2.0000000000000018E-2</v>
      </c>
      <c r="AM53" s="31"/>
      <c r="AN53" s="31"/>
      <c r="AO53" s="31"/>
      <c r="AP53" s="31">
        <f>ABS(AP33)</f>
        <v>0.03</v>
      </c>
      <c r="AQ53" s="31"/>
      <c r="AR53" s="31"/>
    </row>
    <row r="54" spans="2:44" ht="15.75" thickBot="1" x14ac:dyDescent="0.3">
      <c r="B54" s="5" t="str">
        <f t="shared" si="47"/>
        <v>Auckland</v>
      </c>
      <c r="C54" s="1" t="s">
        <v>14</v>
      </c>
      <c r="D54" s="4">
        <f>INDEX($AD$5:$AR$19,MATCH(B54,$AD$5:$AD$19,0),MATCH(C54,$AD$5:$AR$5,0))</f>
        <v>0.1</v>
      </c>
      <c r="K54" t="s">
        <v>6</v>
      </c>
      <c r="L54" s="12"/>
      <c r="M54" s="13"/>
      <c r="N54" s="13"/>
      <c r="O54" s="13"/>
      <c r="P54" s="13"/>
      <c r="Q54" s="13"/>
      <c r="R54" s="13"/>
      <c r="S54" s="13"/>
      <c r="T54" s="13"/>
      <c r="U54" s="13">
        <v>0.16</v>
      </c>
      <c r="V54" s="13"/>
      <c r="W54" s="13">
        <v>0.14000000000000001</v>
      </c>
      <c r="X54" s="13"/>
      <c r="Y54" s="13"/>
      <c r="Z54" s="13">
        <v>0.28999999999999998</v>
      </c>
      <c r="AE54" s="31"/>
      <c r="AF54" s="31">
        <f>ABS(AF34)</f>
        <v>4.0000000000000008E-2</v>
      </c>
      <c r="AG54" s="31">
        <f>ABS(AG34)</f>
        <v>0.01</v>
      </c>
      <c r="AH54" s="31">
        <f>ABS(AH34)</f>
        <v>9.999999999999995E-3</v>
      </c>
      <c r="AI54" s="31"/>
      <c r="AJ54" s="31">
        <f>ABS(AJ34)</f>
        <v>0.02</v>
      </c>
      <c r="AK54" s="31"/>
      <c r="AL54" s="31">
        <f>ABS(AL34)</f>
        <v>0.02</v>
      </c>
      <c r="AM54" s="31">
        <f>ABS(AM34)</f>
        <v>0.05</v>
      </c>
      <c r="AN54" s="31"/>
      <c r="AO54" s="31">
        <f>ABS(AO34)</f>
        <v>1.3877787807814457E-17</v>
      </c>
      <c r="AP54" s="31">
        <f>ABS(AP34)</f>
        <v>3.0000000000000027E-2</v>
      </c>
      <c r="AQ54" s="31">
        <f>ABS(AQ34)</f>
        <v>0.01</v>
      </c>
      <c r="AR54" s="31">
        <f>ABS(AR34)</f>
        <v>0.01</v>
      </c>
    </row>
    <row r="55" spans="2:44" ht="15.75" thickBot="1" x14ac:dyDescent="0.3">
      <c r="B55" s="5" t="str">
        <f t="shared" si="47"/>
        <v>Auckland</v>
      </c>
      <c r="C55" s="1" t="s">
        <v>7</v>
      </c>
      <c r="D55" s="4">
        <f>INDEX($AD$5:$AR$19,MATCH(B55,$AD$5:$AD$19,0),MATCH(C55,$AD$5:$AR$5,0))</f>
        <v>0.4</v>
      </c>
      <c r="K55" t="s">
        <v>14</v>
      </c>
      <c r="L55" s="12"/>
      <c r="M55" s="13"/>
      <c r="N55" s="13"/>
      <c r="O55" s="13"/>
      <c r="P55" s="13"/>
      <c r="Q55" s="13"/>
      <c r="R55" s="13"/>
      <c r="S55" s="13"/>
      <c r="T55" s="13"/>
      <c r="U55" s="13"/>
      <c r="V55" s="13">
        <v>0.56000000000000005</v>
      </c>
      <c r="W55" s="13"/>
      <c r="X55" s="13"/>
      <c r="Y55" s="13"/>
      <c r="Z55" s="13">
        <v>0.56000000000000005</v>
      </c>
      <c r="AE55" s="31"/>
      <c r="AF55" s="31">
        <f>ABS(AF35)</f>
        <v>0.02</v>
      </c>
      <c r="AG55" s="31"/>
      <c r="AH55" s="31"/>
      <c r="AI55" s="31"/>
      <c r="AJ55" s="31"/>
      <c r="AK55" s="31"/>
      <c r="AL55" s="31"/>
      <c r="AM55" s="31">
        <f>ABS(AM35)</f>
        <v>0.01</v>
      </c>
      <c r="AN55" s="31">
        <f>ABS(AN35)</f>
        <v>0.02</v>
      </c>
      <c r="AO55" s="31"/>
      <c r="AP55" s="31">
        <f>ABS(AP35)</f>
        <v>1.0000000000000231E-2</v>
      </c>
      <c r="AQ55" s="31">
        <f>ABS(AQ35)</f>
        <v>0.01</v>
      </c>
      <c r="AR55" s="31"/>
    </row>
    <row r="56" spans="2:44" ht="15.75" thickBot="1" x14ac:dyDescent="0.3">
      <c r="B56" s="5" t="str">
        <f t="shared" si="47"/>
        <v>Auckland</v>
      </c>
      <c r="C56" s="1" t="s">
        <v>8</v>
      </c>
      <c r="D56" s="4">
        <f>INDEX($AD$5:$AR$19,MATCH(B56,$AD$5:$AD$19,0),MATCH(C56,$AD$5:$AR$5,0))</f>
        <v>0.4</v>
      </c>
      <c r="K56" t="s">
        <v>7</v>
      </c>
      <c r="L56" s="12"/>
      <c r="M56" s="13"/>
      <c r="N56" s="13"/>
      <c r="O56" s="13"/>
      <c r="P56" s="13"/>
      <c r="Q56" s="13"/>
      <c r="R56" s="13">
        <v>0</v>
      </c>
      <c r="S56" s="13"/>
      <c r="T56" s="13"/>
      <c r="U56" s="13"/>
      <c r="V56" s="13">
        <v>0.13</v>
      </c>
      <c r="W56" s="13">
        <v>4.66</v>
      </c>
      <c r="X56" s="13"/>
      <c r="Y56" s="13">
        <v>0</v>
      </c>
      <c r="Z56" s="13">
        <v>4.79</v>
      </c>
      <c r="AE56" s="31">
        <f>ABS(AE36)</f>
        <v>0.01</v>
      </c>
      <c r="AF56" s="31">
        <f>ABS(AF36)</f>
        <v>7.0000000000000062E-2</v>
      </c>
      <c r="AG56" s="31">
        <f>ABS(AG36)</f>
        <v>0.05</v>
      </c>
      <c r="AH56" s="31">
        <f>ABS(AH36)</f>
        <v>1.0000000000000009E-2</v>
      </c>
      <c r="AI56" s="31"/>
      <c r="AJ56" s="31">
        <f>ABS(AJ36)</f>
        <v>7.0000000000000007E-2</v>
      </c>
      <c r="AK56" s="31">
        <f>ABS(AK36)</f>
        <v>0.01</v>
      </c>
      <c r="AL56" s="31"/>
      <c r="AM56" s="31">
        <f>ABS(AM36)</f>
        <v>3.0000000000000027E-2</v>
      </c>
      <c r="AN56" s="31">
        <f>ABS(AN36)</f>
        <v>2.0000000000000018E-2</v>
      </c>
      <c r="AO56" s="31">
        <f>ABS(AO36)</f>
        <v>9.9999999999998979E-3</v>
      </c>
      <c r="AP56" s="31"/>
      <c r="AQ56" s="31">
        <f>ABS(AQ36)</f>
        <v>1.0000000000000231E-2</v>
      </c>
      <c r="AR56" s="31">
        <f>ABS(AR36)</f>
        <v>2.0000000000000018E-2</v>
      </c>
    </row>
    <row r="57" spans="2:44" ht="15.75" thickBot="1" x14ac:dyDescent="0.3">
      <c r="B57" s="5" t="str">
        <f t="shared" si="47"/>
        <v>Auckland</v>
      </c>
      <c r="C57" s="1" t="s">
        <v>9</v>
      </c>
      <c r="D57" s="4">
        <f>INDEX($AD$5:$AR$19,MATCH(B57,$AD$5:$AD$19,0),MATCH(C57,$AD$5:$AR$5,0))</f>
        <v>0.2</v>
      </c>
      <c r="K57" t="s">
        <v>8</v>
      </c>
      <c r="L57" s="12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>
        <v>0.33</v>
      </c>
      <c r="Y57" s="13">
        <v>0.28000000000000003</v>
      </c>
      <c r="Z57" s="13">
        <v>0.61</v>
      </c>
      <c r="AE57" s="31"/>
      <c r="AF57" s="31">
        <f>ABS(AF37)</f>
        <v>4.0000000000000008E-2</v>
      </c>
      <c r="AG57" s="31"/>
      <c r="AH57" s="31">
        <f>ABS(AH37)</f>
        <v>0.01</v>
      </c>
      <c r="AI57" s="31"/>
      <c r="AJ57" s="31">
        <f>ABS(AJ37)</f>
        <v>0.01</v>
      </c>
      <c r="AK57" s="31"/>
      <c r="AL57" s="31"/>
      <c r="AM57" s="31"/>
      <c r="AN57" s="31">
        <f>ABS(AN37)</f>
        <v>0.01</v>
      </c>
      <c r="AO57" s="31">
        <f>ABS(AO37)</f>
        <v>0.01</v>
      </c>
      <c r="AP57" s="31">
        <f>ABS(AP37)</f>
        <v>2.9999999999999916E-2</v>
      </c>
      <c r="AQ57" s="31"/>
      <c r="AR57" s="31">
        <f>ABS(AR37)</f>
        <v>7.0000000000000062E-2</v>
      </c>
    </row>
    <row r="58" spans="2:44" ht="15.75" thickBot="1" x14ac:dyDescent="0.3">
      <c r="B58" s="5" t="str">
        <f>AD8</f>
        <v>Waikato</v>
      </c>
      <c r="C58" s="1" t="s">
        <v>0</v>
      </c>
      <c r="D58" s="4">
        <f>INDEX($AD$5:$AR$19,MATCH(B58,$AD$5:$AD$19,0),MATCH(C58,$AD$5:$AR$5,0))</f>
        <v>0.1</v>
      </c>
      <c r="K58" t="s">
        <v>9</v>
      </c>
      <c r="L58" s="12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>
        <v>0.63</v>
      </c>
      <c r="Y58" s="13">
        <v>2.74</v>
      </c>
      <c r="Z58" s="13">
        <v>3.37</v>
      </c>
      <c r="AE58" s="31"/>
      <c r="AF58" s="31">
        <f>ABS(AF38)</f>
        <v>1.999999999999999E-2</v>
      </c>
      <c r="AG58" s="31">
        <f>ABS(AG38)</f>
        <v>0.01</v>
      </c>
      <c r="AH58" s="31"/>
      <c r="AI58" s="31"/>
      <c r="AJ58" s="31"/>
      <c r="AK58" s="31"/>
      <c r="AL58" s="31"/>
      <c r="AM58" s="31"/>
      <c r="AN58" s="31">
        <f>ABS(AN38)</f>
        <v>0.01</v>
      </c>
      <c r="AO58" s="31"/>
      <c r="AP58" s="31"/>
      <c r="AQ58" s="31">
        <f>ABS(AQ38)</f>
        <v>2.2204460492503131E-16</v>
      </c>
      <c r="AR58" s="31"/>
    </row>
    <row r="59" spans="2:44" ht="15.75" thickBot="1" x14ac:dyDescent="0.3">
      <c r="B59" s="5" t="str">
        <f>B58</f>
        <v>Waikato</v>
      </c>
      <c r="C59" s="1" t="s">
        <v>1</v>
      </c>
      <c r="D59" s="4">
        <f>INDEX($AD$5:$AR$19,MATCH(B59,$AD$5:$AD$19,0),MATCH(C59,$AD$5:$AR$5,0))</f>
        <v>3</v>
      </c>
      <c r="K59" t="s">
        <v>10</v>
      </c>
      <c r="L59" s="12">
        <v>1.17</v>
      </c>
      <c r="M59" s="13">
        <v>0.17</v>
      </c>
      <c r="N59" s="13">
        <v>6.32</v>
      </c>
      <c r="O59" s="13">
        <v>1.25</v>
      </c>
      <c r="P59" s="13"/>
      <c r="Q59" s="13"/>
      <c r="R59" s="13">
        <v>3.45</v>
      </c>
      <c r="S59" s="13">
        <v>0.83</v>
      </c>
      <c r="T59" s="13"/>
      <c r="U59" s="13">
        <v>0.16</v>
      </c>
      <c r="V59" s="13">
        <v>0.69</v>
      </c>
      <c r="W59" s="13">
        <v>4.79</v>
      </c>
      <c r="X59" s="13">
        <v>0.96</v>
      </c>
      <c r="Y59" s="13">
        <v>3.02</v>
      </c>
      <c r="Z59" s="13">
        <v>22.8</v>
      </c>
    </row>
    <row r="60" spans="2:44" x14ac:dyDescent="0.25">
      <c r="B60" s="5" t="str">
        <f t="shared" ref="B60:B71" si="48">B59</f>
        <v>Waikato</v>
      </c>
      <c r="C60" s="1" t="s">
        <v>2</v>
      </c>
      <c r="D60" s="4">
        <f>INDEX($AD$5:$AR$19,MATCH(B60,$AD$5:$AD$19,0),MATCH(C60,$AD$5:$AR$5,0))</f>
        <v>24</v>
      </c>
    </row>
    <row r="61" spans="2:44" x14ac:dyDescent="0.25">
      <c r="B61" s="5" t="str">
        <f t="shared" si="48"/>
        <v>Waikato</v>
      </c>
      <c r="C61" s="1" t="s">
        <v>11</v>
      </c>
      <c r="D61" s="4">
        <f>INDEX($AD$5:$AR$19,MATCH(B61,$AD$5:$AD$19,0),MATCH(C61,$AD$5:$AR$5,0))</f>
        <v>5.7</v>
      </c>
    </row>
    <row r="62" spans="2:44" ht="21" x14ac:dyDescent="0.35">
      <c r="B62" s="5" t="str">
        <f t="shared" si="48"/>
        <v>Waikato</v>
      </c>
      <c r="C62" s="1" t="s">
        <v>3</v>
      </c>
      <c r="D62" s="4">
        <f>INDEX($AD$5:$AR$19,MATCH(B62,$AD$5:$AD$19,0),MATCH(C62,$AD$5:$AR$5,0))</f>
        <v>0</v>
      </c>
      <c r="J62" s="8" t="s">
        <v>26</v>
      </c>
    </row>
    <row r="63" spans="2:44" x14ac:dyDescent="0.25">
      <c r="B63" s="5" t="str">
        <f t="shared" si="48"/>
        <v>Waikato</v>
      </c>
      <c r="C63" s="1" t="s">
        <v>13</v>
      </c>
      <c r="D63" s="4">
        <f>INDEX($AD$5:$AR$19,MATCH(B63,$AD$5:$AD$19,0),MATCH(C63,$AD$5:$AR$5,0))</f>
        <v>0.1</v>
      </c>
      <c r="L63" t="s">
        <v>16</v>
      </c>
    </row>
    <row r="64" spans="2:44" ht="15.75" thickBot="1" x14ac:dyDescent="0.3">
      <c r="B64" s="5" t="str">
        <f t="shared" si="48"/>
        <v>Waikato</v>
      </c>
      <c r="C64" s="1" t="s">
        <v>4</v>
      </c>
      <c r="D64" s="4">
        <f>INDEX($AD$5:$AR$19,MATCH(B64,$AD$5:$AD$19,0),MATCH(C64,$AD$5:$AR$5,0))</f>
        <v>0.4</v>
      </c>
      <c r="L64" t="s">
        <v>0</v>
      </c>
      <c r="M64" t="s">
        <v>1</v>
      </c>
      <c r="N64" t="s">
        <v>2</v>
      </c>
      <c r="O64" t="s">
        <v>11</v>
      </c>
      <c r="P64" t="s">
        <v>3</v>
      </c>
      <c r="Q64" t="s">
        <v>13</v>
      </c>
      <c r="R64" t="s">
        <v>4</v>
      </c>
      <c r="S64" t="s">
        <v>12</v>
      </c>
      <c r="T64" t="s">
        <v>5</v>
      </c>
      <c r="U64" t="s">
        <v>6</v>
      </c>
      <c r="V64" t="s">
        <v>14</v>
      </c>
      <c r="W64" t="s">
        <v>7</v>
      </c>
      <c r="X64" t="s">
        <v>8</v>
      </c>
      <c r="Y64" t="s">
        <v>9</v>
      </c>
      <c r="Z64" t="s">
        <v>10</v>
      </c>
    </row>
    <row r="65" spans="2:26" ht="15.75" thickBot="1" x14ac:dyDescent="0.3">
      <c r="B65" s="5" t="str">
        <f t="shared" si="48"/>
        <v>Waikato</v>
      </c>
      <c r="C65" s="1" t="s">
        <v>12</v>
      </c>
      <c r="D65" s="4">
        <f>INDEX($AD$5:$AR$19,MATCH(B65,$AD$5:$AD$19,0),MATCH(C65,$AD$5:$AR$5,0))</f>
        <v>0.1</v>
      </c>
      <c r="J65" t="s">
        <v>15</v>
      </c>
      <c r="K65" t="s">
        <v>0</v>
      </c>
      <c r="L65" s="10">
        <v>0.04</v>
      </c>
      <c r="M65" s="11">
        <v>0.14000000000000001</v>
      </c>
      <c r="N65" s="11">
        <v>0</v>
      </c>
      <c r="O65" s="11">
        <v>0.03</v>
      </c>
      <c r="P65" s="11"/>
      <c r="Q65" s="11"/>
      <c r="R65" s="11">
        <v>0</v>
      </c>
      <c r="S65" s="11">
        <v>0</v>
      </c>
      <c r="T65" s="11"/>
      <c r="U65" s="11"/>
      <c r="V65" s="11"/>
      <c r="W65" s="11">
        <v>0</v>
      </c>
      <c r="X65" s="11"/>
      <c r="Y65" s="11"/>
      <c r="Z65" s="11">
        <v>0.22</v>
      </c>
    </row>
    <row r="66" spans="2:26" ht="15.75" thickBot="1" x14ac:dyDescent="0.3">
      <c r="B66" s="5" t="str">
        <f t="shared" si="48"/>
        <v>Waikato</v>
      </c>
      <c r="C66" s="1" t="s">
        <v>5</v>
      </c>
      <c r="D66" s="4">
        <f>INDEX($AD$5:$AR$19,MATCH(B66,$AD$5:$AD$19,0),MATCH(C66,$AD$5:$AR$5,0))</f>
        <v>0.1</v>
      </c>
      <c r="K66" t="s">
        <v>1</v>
      </c>
      <c r="L66" s="12">
        <v>0</v>
      </c>
      <c r="M66" s="13">
        <v>0.27</v>
      </c>
      <c r="N66" s="13">
        <v>0.02</v>
      </c>
      <c r="O66" s="13">
        <v>0.03</v>
      </c>
      <c r="P66" s="13"/>
      <c r="Q66" s="13">
        <v>0</v>
      </c>
      <c r="R66" s="13">
        <v>0.01</v>
      </c>
      <c r="S66" s="13">
        <v>0</v>
      </c>
      <c r="T66" s="13">
        <v>0</v>
      </c>
      <c r="U66" s="13">
        <v>0</v>
      </c>
      <c r="V66" s="13"/>
      <c r="W66" s="13">
        <v>0</v>
      </c>
      <c r="X66" s="13">
        <v>0</v>
      </c>
      <c r="Y66" s="13"/>
      <c r="Z66" s="13">
        <v>0.33</v>
      </c>
    </row>
    <row r="67" spans="2:26" ht="15.75" thickBot="1" x14ac:dyDescent="0.3">
      <c r="B67" s="5" t="str">
        <f t="shared" si="48"/>
        <v>Waikato</v>
      </c>
      <c r="C67" s="1" t="s">
        <v>6</v>
      </c>
      <c r="D67" s="4">
        <f>INDEX($AD$5:$AR$19,MATCH(B67,$AD$5:$AD$19,0),MATCH(C67,$AD$5:$AR$5,0))</f>
        <v>0</v>
      </c>
      <c r="K67" t="s">
        <v>2</v>
      </c>
      <c r="L67" s="12">
        <v>0</v>
      </c>
      <c r="M67" s="13">
        <v>0.1</v>
      </c>
      <c r="N67" s="13">
        <v>0.47</v>
      </c>
      <c r="O67" s="13">
        <v>1.17</v>
      </c>
      <c r="P67" s="13"/>
      <c r="Q67" s="13">
        <v>0</v>
      </c>
      <c r="R67" s="13">
        <v>0.03</v>
      </c>
      <c r="S67" s="13">
        <v>0</v>
      </c>
      <c r="T67" s="13">
        <v>0</v>
      </c>
      <c r="U67" s="13">
        <v>0</v>
      </c>
      <c r="V67" s="13"/>
      <c r="W67" s="13">
        <v>0.01</v>
      </c>
      <c r="X67" s="13">
        <v>0</v>
      </c>
      <c r="Y67" s="13">
        <v>0</v>
      </c>
      <c r="Z67" s="13">
        <v>1.78</v>
      </c>
    </row>
    <row r="68" spans="2:26" ht="15.75" thickBot="1" x14ac:dyDescent="0.3">
      <c r="B68" s="5" t="str">
        <f t="shared" si="48"/>
        <v>Waikato</v>
      </c>
      <c r="C68" s="1" t="s">
        <v>14</v>
      </c>
      <c r="D68" s="4">
        <f>INDEX($AD$5:$AR$19,MATCH(B68,$AD$5:$AD$19,0),MATCH(C68,$AD$5:$AR$5,0))</f>
        <v>0</v>
      </c>
      <c r="K68" t="s">
        <v>11</v>
      </c>
      <c r="L68" s="12">
        <v>0</v>
      </c>
      <c r="M68" s="13">
        <v>0.03</v>
      </c>
      <c r="N68" s="13">
        <v>0.02</v>
      </c>
      <c r="O68" s="13">
        <v>0.12</v>
      </c>
      <c r="P68" s="13"/>
      <c r="Q68" s="13">
        <v>0</v>
      </c>
      <c r="R68" s="13">
        <v>0.01</v>
      </c>
      <c r="S68" s="13">
        <v>0</v>
      </c>
      <c r="T68" s="13">
        <v>0</v>
      </c>
      <c r="U68" s="13"/>
      <c r="V68" s="13"/>
      <c r="W68" s="13">
        <v>0</v>
      </c>
      <c r="X68" s="13">
        <v>0</v>
      </c>
      <c r="Y68" s="13"/>
      <c r="Z68" s="13">
        <v>0.19</v>
      </c>
    </row>
    <row r="69" spans="2:26" ht="15.75" thickBot="1" x14ac:dyDescent="0.3">
      <c r="B69" s="5" t="str">
        <f t="shared" si="48"/>
        <v>Waikato</v>
      </c>
      <c r="C69" s="1" t="s">
        <v>7</v>
      </c>
      <c r="D69" s="4">
        <f>INDEX($AD$5:$AR$19,MATCH(B69,$AD$5:$AD$19,0),MATCH(C69,$AD$5:$AR$5,0))</f>
        <v>0.1</v>
      </c>
      <c r="K69" t="s">
        <v>3</v>
      </c>
      <c r="L69" s="12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2:26" ht="15.75" thickBot="1" x14ac:dyDescent="0.3">
      <c r="B70" s="5" t="str">
        <f t="shared" si="48"/>
        <v>Waikato</v>
      </c>
      <c r="C70" s="1" t="s">
        <v>8</v>
      </c>
      <c r="D70" s="4">
        <f>INDEX($AD$5:$AR$19,MATCH(B70,$AD$5:$AD$19,0),MATCH(C70,$AD$5:$AR$5,0))</f>
        <v>0</v>
      </c>
      <c r="K70" t="s">
        <v>13</v>
      </c>
      <c r="L70" s="12"/>
      <c r="M70" s="13"/>
      <c r="N70" s="13"/>
      <c r="O70" s="13">
        <v>0</v>
      </c>
      <c r="P70" s="13"/>
      <c r="Q70" s="13">
        <v>0</v>
      </c>
      <c r="R70" s="13"/>
      <c r="S70" s="13">
        <v>0</v>
      </c>
      <c r="T70" s="13">
        <v>0</v>
      </c>
      <c r="U70" s="13"/>
      <c r="V70" s="13"/>
      <c r="W70" s="13"/>
      <c r="X70" s="13"/>
      <c r="Y70" s="13"/>
      <c r="Z70" s="13">
        <v>0.01</v>
      </c>
    </row>
    <row r="71" spans="2:26" ht="15.75" thickBot="1" x14ac:dyDescent="0.3">
      <c r="B71" s="5" t="str">
        <f t="shared" si="48"/>
        <v>Waikato</v>
      </c>
      <c r="C71" s="1" t="s">
        <v>9</v>
      </c>
      <c r="D71" s="4">
        <f>INDEX($AD$5:$AR$19,MATCH(B71,$AD$5:$AD$19,0),MATCH(C71,$AD$5:$AR$5,0))</f>
        <v>0</v>
      </c>
      <c r="K71" t="s">
        <v>4</v>
      </c>
      <c r="L71" s="12">
        <v>0</v>
      </c>
      <c r="M71" s="13">
        <v>0.08</v>
      </c>
      <c r="N71" s="13">
        <v>0.1</v>
      </c>
      <c r="O71" s="13">
        <v>0.21</v>
      </c>
      <c r="P71" s="13"/>
      <c r="Q71" s="13">
        <v>0.13</v>
      </c>
      <c r="R71" s="13">
        <v>0.1</v>
      </c>
      <c r="S71" s="13">
        <v>0.08</v>
      </c>
      <c r="T71" s="13">
        <v>0.02</v>
      </c>
      <c r="U71" s="13">
        <v>0</v>
      </c>
      <c r="V71" s="13"/>
      <c r="W71" s="13">
        <v>0</v>
      </c>
      <c r="X71" s="13">
        <v>0</v>
      </c>
      <c r="Y71" s="13">
        <v>0</v>
      </c>
      <c r="Z71" s="13">
        <v>0.73</v>
      </c>
    </row>
    <row r="72" spans="2:26" ht="15.75" thickBot="1" x14ac:dyDescent="0.3">
      <c r="B72" s="5" t="str">
        <f>AD9</f>
        <v>Bay of Plenty</v>
      </c>
      <c r="C72" s="1" t="s">
        <v>0</v>
      </c>
      <c r="D72" s="4">
        <f>INDEX($AD$5:$AR$19,MATCH(B72,$AD$5:$AD$19,0),MATCH(C72,$AD$5:$AR$5,0))</f>
        <v>0.1</v>
      </c>
      <c r="K72" t="s">
        <v>12</v>
      </c>
      <c r="L72" s="12"/>
      <c r="M72" s="13">
        <v>7.0000000000000007E-2</v>
      </c>
      <c r="N72" s="13">
        <v>0</v>
      </c>
      <c r="O72" s="13">
        <v>0.06</v>
      </c>
      <c r="P72" s="13"/>
      <c r="Q72" s="13">
        <v>0.04</v>
      </c>
      <c r="R72" s="13">
        <v>0.02</v>
      </c>
      <c r="S72" s="13">
        <v>0.01</v>
      </c>
      <c r="T72" s="13">
        <v>0.06</v>
      </c>
      <c r="U72" s="13"/>
      <c r="V72" s="13"/>
      <c r="W72" s="13">
        <v>0</v>
      </c>
      <c r="X72" s="13">
        <v>0</v>
      </c>
      <c r="Y72" s="13"/>
      <c r="Z72" s="13">
        <v>0.27</v>
      </c>
    </row>
    <row r="73" spans="2:26" ht="15.75" thickBot="1" x14ac:dyDescent="0.3">
      <c r="B73" s="5" t="str">
        <f>B72</f>
        <v>Bay of Plenty</v>
      </c>
      <c r="C73" s="1" t="s">
        <v>1</v>
      </c>
      <c r="D73" s="4">
        <f>INDEX($AD$5:$AR$19,MATCH(B73,$AD$5:$AD$19,0),MATCH(C73,$AD$5:$AR$5,0))</f>
        <v>1.5</v>
      </c>
      <c r="K73" t="s">
        <v>5</v>
      </c>
      <c r="L73" s="12"/>
      <c r="M73" s="13"/>
      <c r="N73" s="13"/>
      <c r="O73" s="13">
        <v>0</v>
      </c>
      <c r="P73" s="13"/>
      <c r="Q73" s="13"/>
      <c r="R73" s="13"/>
      <c r="S73" s="13">
        <v>0</v>
      </c>
      <c r="T73" s="13">
        <v>0</v>
      </c>
      <c r="U73" s="13"/>
      <c r="V73" s="13"/>
      <c r="W73" s="13"/>
      <c r="X73" s="13"/>
      <c r="Y73" s="13"/>
      <c r="Z73" s="13">
        <v>0</v>
      </c>
    </row>
    <row r="74" spans="2:26" ht="15.75" thickBot="1" x14ac:dyDescent="0.3">
      <c r="B74" s="5" t="str">
        <f t="shared" ref="B74:B85" si="49">B73</f>
        <v>Bay of Plenty</v>
      </c>
      <c r="C74" s="1" t="s">
        <v>2</v>
      </c>
      <c r="D74" s="4">
        <f>INDEX($AD$5:$AR$19,MATCH(B74,$AD$5:$AD$19,0),MATCH(C74,$AD$5:$AR$5,0))</f>
        <v>2.6</v>
      </c>
      <c r="K74" t="s">
        <v>6</v>
      </c>
      <c r="L74" s="12"/>
      <c r="M74" s="13">
        <v>0</v>
      </c>
      <c r="N74" s="13"/>
      <c r="O74" s="13"/>
      <c r="P74" s="13"/>
      <c r="Q74" s="13"/>
      <c r="R74" s="13"/>
      <c r="S74" s="13"/>
      <c r="T74" s="13"/>
      <c r="U74" s="13">
        <v>0.03</v>
      </c>
      <c r="V74" s="13"/>
      <c r="W74" s="13"/>
      <c r="X74" s="13"/>
      <c r="Y74" s="13"/>
      <c r="Z74" s="13">
        <v>0.03</v>
      </c>
    </row>
    <row r="75" spans="2:26" ht="15.75" thickBot="1" x14ac:dyDescent="0.3">
      <c r="B75" s="5" t="str">
        <f t="shared" si="49"/>
        <v>Bay of Plenty</v>
      </c>
      <c r="C75" s="1" t="s">
        <v>11</v>
      </c>
      <c r="D75" s="4">
        <f>INDEX($AD$5:$AR$19,MATCH(B75,$AD$5:$AD$19,0),MATCH(C75,$AD$5:$AR$5,0))</f>
        <v>16.7</v>
      </c>
      <c r="K75" t="s">
        <v>14</v>
      </c>
      <c r="L75" s="12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>
        <v>0.08</v>
      </c>
      <c r="X75" s="13"/>
      <c r="Y75" s="13"/>
      <c r="Z75" s="13">
        <v>0.08</v>
      </c>
    </row>
    <row r="76" spans="2:26" ht="15.75" thickBot="1" x14ac:dyDescent="0.3">
      <c r="B76" s="5" t="str">
        <f t="shared" si="49"/>
        <v>Bay of Plenty</v>
      </c>
      <c r="C76" s="1" t="s">
        <v>3</v>
      </c>
      <c r="D76" s="4">
        <f>INDEX($AD$5:$AR$19,MATCH(B76,$AD$5:$AD$19,0),MATCH(C76,$AD$5:$AR$5,0))</f>
        <v>0.1</v>
      </c>
      <c r="K76" t="s">
        <v>7</v>
      </c>
      <c r="L76" s="12"/>
      <c r="M76" s="13">
        <v>0.01</v>
      </c>
      <c r="N76" s="13">
        <v>0.01</v>
      </c>
      <c r="O76" s="13">
        <v>0</v>
      </c>
      <c r="P76" s="13"/>
      <c r="Q76" s="13">
        <v>0</v>
      </c>
      <c r="R76" s="13">
        <v>0</v>
      </c>
      <c r="S76" s="13">
        <v>0</v>
      </c>
      <c r="T76" s="13"/>
      <c r="U76" s="13">
        <v>0</v>
      </c>
      <c r="V76" s="13">
        <v>0.01</v>
      </c>
      <c r="W76" s="13">
        <v>1.89</v>
      </c>
      <c r="X76" s="13">
        <v>0.02</v>
      </c>
      <c r="Y76" s="13">
        <v>0.01</v>
      </c>
      <c r="Z76" s="13">
        <v>1.97</v>
      </c>
    </row>
    <row r="77" spans="2:26" ht="15.75" thickBot="1" x14ac:dyDescent="0.3">
      <c r="B77" s="5" t="str">
        <f t="shared" si="49"/>
        <v>Bay of Plenty</v>
      </c>
      <c r="C77" s="1" t="s">
        <v>13</v>
      </c>
      <c r="D77" s="4">
        <f>INDEX($AD$5:$AR$19,MATCH(B77,$AD$5:$AD$19,0),MATCH(C77,$AD$5:$AR$5,0))</f>
        <v>0.1</v>
      </c>
      <c r="K77" t="s">
        <v>8</v>
      </c>
      <c r="L77" s="12"/>
      <c r="M77" s="13">
        <v>0</v>
      </c>
      <c r="N77" s="13">
        <v>0</v>
      </c>
      <c r="O77" s="13"/>
      <c r="P77" s="13"/>
      <c r="Q77" s="13"/>
      <c r="R77" s="13">
        <v>0</v>
      </c>
      <c r="S77" s="13">
        <v>0</v>
      </c>
      <c r="T77" s="13"/>
      <c r="U77" s="13"/>
      <c r="V77" s="13"/>
      <c r="W77" s="13">
        <v>0.01</v>
      </c>
      <c r="X77" s="13">
        <v>0.27</v>
      </c>
      <c r="Y77" s="13">
        <v>0.02</v>
      </c>
      <c r="Z77" s="13">
        <v>0.3</v>
      </c>
    </row>
    <row r="78" spans="2:26" ht="15.75" thickBot="1" x14ac:dyDescent="0.3">
      <c r="B78" s="5" t="str">
        <f t="shared" si="49"/>
        <v>Bay of Plenty</v>
      </c>
      <c r="C78" s="1" t="s">
        <v>4</v>
      </c>
      <c r="D78" s="4">
        <f>INDEX($AD$5:$AR$19,MATCH(B78,$AD$5:$AD$19,0),MATCH(C78,$AD$5:$AR$5,0))</f>
        <v>0.1</v>
      </c>
      <c r="K78" t="s">
        <v>9</v>
      </c>
      <c r="L78" s="12"/>
      <c r="M78" s="13">
        <v>0</v>
      </c>
      <c r="N78" s="13">
        <v>0</v>
      </c>
      <c r="O78" s="13"/>
      <c r="P78" s="13"/>
      <c r="Q78" s="13"/>
      <c r="R78" s="13">
        <v>0</v>
      </c>
      <c r="S78" s="13">
        <v>0</v>
      </c>
      <c r="T78" s="13"/>
      <c r="U78" s="13"/>
      <c r="V78" s="13"/>
      <c r="W78" s="13">
        <v>0.01</v>
      </c>
      <c r="X78" s="13">
        <v>0.62</v>
      </c>
      <c r="Y78" s="13">
        <v>0.1</v>
      </c>
      <c r="Z78" s="13">
        <v>0.74</v>
      </c>
    </row>
    <row r="79" spans="2:26" ht="15.75" thickBot="1" x14ac:dyDescent="0.3">
      <c r="B79" s="5" t="str">
        <f t="shared" si="49"/>
        <v>Bay of Plenty</v>
      </c>
      <c r="C79" s="1" t="s">
        <v>12</v>
      </c>
      <c r="D79" s="4">
        <f>INDEX($AD$5:$AR$19,MATCH(B79,$AD$5:$AD$19,0),MATCH(C79,$AD$5:$AR$5,0))</f>
        <v>0.2</v>
      </c>
      <c r="K79" t="s">
        <v>10</v>
      </c>
      <c r="L79" s="12">
        <v>0.05</v>
      </c>
      <c r="M79" s="13">
        <v>0.7</v>
      </c>
      <c r="N79" s="13">
        <v>0.62</v>
      </c>
      <c r="O79" s="13">
        <v>1.63</v>
      </c>
      <c r="P79" s="13"/>
      <c r="Q79" s="13">
        <v>0.18</v>
      </c>
      <c r="R79" s="13">
        <v>0.17</v>
      </c>
      <c r="S79" s="13">
        <v>0.1</v>
      </c>
      <c r="T79" s="13">
        <v>0.08</v>
      </c>
      <c r="U79" s="13">
        <v>0.04</v>
      </c>
      <c r="V79" s="13">
        <v>0.01</v>
      </c>
      <c r="W79" s="13">
        <v>2.0099999999999998</v>
      </c>
      <c r="X79" s="13">
        <v>0.91</v>
      </c>
      <c r="Y79" s="13">
        <v>0.14000000000000001</v>
      </c>
      <c r="Z79" s="13">
        <v>6.64</v>
      </c>
    </row>
    <row r="80" spans="2:26" x14ac:dyDescent="0.25">
      <c r="B80" s="5" t="str">
        <f t="shared" si="49"/>
        <v>Bay of Plenty</v>
      </c>
      <c r="C80" s="1" t="s">
        <v>5</v>
      </c>
      <c r="D80" s="4">
        <f>INDEX($AD$5:$AR$19,MATCH(B80,$AD$5:$AD$19,0),MATCH(C80,$AD$5:$AR$5,0))</f>
        <v>0.1</v>
      </c>
    </row>
    <row r="81" spans="2:26" x14ac:dyDescent="0.25">
      <c r="B81" s="5" t="str">
        <f t="shared" si="49"/>
        <v>Bay of Plenty</v>
      </c>
      <c r="C81" s="1" t="s">
        <v>6</v>
      </c>
      <c r="D81" s="4">
        <f>INDEX($AD$5:$AR$19,MATCH(B81,$AD$5:$AD$19,0),MATCH(C81,$AD$5:$AR$5,0))</f>
        <v>0</v>
      </c>
    </row>
    <row r="82" spans="2:26" ht="21" x14ac:dyDescent="0.35">
      <c r="B82" s="5" t="str">
        <f t="shared" si="49"/>
        <v>Bay of Plenty</v>
      </c>
      <c r="C82" s="1" t="s">
        <v>14</v>
      </c>
      <c r="D82" s="4">
        <f>INDEX($AD$5:$AR$19,MATCH(B82,$AD$5:$AD$19,0),MATCH(C82,$AD$5:$AR$5,0))</f>
        <v>0</v>
      </c>
      <c r="J82" s="8" t="s">
        <v>27</v>
      </c>
    </row>
    <row r="83" spans="2:26" x14ac:dyDescent="0.25">
      <c r="B83" s="5" t="str">
        <f t="shared" si="49"/>
        <v>Bay of Plenty</v>
      </c>
      <c r="C83" s="1" t="s">
        <v>7</v>
      </c>
      <c r="D83" s="4">
        <f>INDEX($AD$5:$AR$19,MATCH(B83,$AD$5:$AD$19,0),MATCH(C83,$AD$5:$AR$5,0))</f>
        <v>0</v>
      </c>
      <c r="L83" t="s">
        <v>16</v>
      </c>
    </row>
    <row r="84" spans="2:26" ht="15.75" thickBot="1" x14ac:dyDescent="0.3">
      <c r="B84" s="5" t="str">
        <f t="shared" si="49"/>
        <v>Bay of Plenty</v>
      </c>
      <c r="C84" s="1" t="s">
        <v>8</v>
      </c>
      <c r="D84" s="4">
        <f>INDEX($AD$5:$AR$19,MATCH(B84,$AD$5:$AD$19,0),MATCH(C84,$AD$5:$AR$5,0))</f>
        <v>0</v>
      </c>
      <c r="L84" t="s">
        <v>0</v>
      </c>
      <c r="M84" t="s">
        <v>1</v>
      </c>
      <c r="N84" t="s">
        <v>2</v>
      </c>
      <c r="O84" t="s">
        <v>11</v>
      </c>
      <c r="P84" t="s">
        <v>3</v>
      </c>
      <c r="Q84" t="s">
        <v>13</v>
      </c>
      <c r="R84" t="s">
        <v>4</v>
      </c>
      <c r="S84" t="s">
        <v>12</v>
      </c>
      <c r="T84" t="s">
        <v>5</v>
      </c>
      <c r="U84" t="s">
        <v>6</v>
      </c>
      <c r="V84" t="s">
        <v>14</v>
      </c>
      <c r="W84" t="s">
        <v>7</v>
      </c>
      <c r="X84" t="s">
        <v>8</v>
      </c>
      <c r="Y84" t="s">
        <v>9</v>
      </c>
      <c r="Z84" t="s">
        <v>10</v>
      </c>
    </row>
    <row r="85" spans="2:26" ht="15.75" thickBot="1" x14ac:dyDescent="0.3">
      <c r="B85" s="5" t="str">
        <f t="shared" si="49"/>
        <v>Bay of Plenty</v>
      </c>
      <c r="C85" s="1" t="s">
        <v>9</v>
      </c>
      <c r="D85" s="4">
        <f>INDEX($AD$5:$AR$19,MATCH(B85,$AD$5:$AD$19,0),MATCH(C85,$AD$5:$AR$5,0))</f>
        <v>0</v>
      </c>
      <c r="J85" t="s">
        <v>15</v>
      </c>
      <c r="K85" t="s">
        <v>0</v>
      </c>
      <c r="L85" s="10">
        <v>4.17</v>
      </c>
      <c r="M85" s="11"/>
      <c r="N85" s="11"/>
      <c r="O85" s="11">
        <v>0.14000000000000001</v>
      </c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4">
        <v>4.3099999999999996</v>
      </c>
    </row>
    <row r="86" spans="2:26" ht="15.75" thickBot="1" x14ac:dyDescent="0.3">
      <c r="B86" s="5" t="str">
        <f>AD10</f>
        <v>Gisborne</v>
      </c>
      <c r="C86" s="1" t="s">
        <v>0</v>
      </c>
      <c r="D86" s="4">
        <f>INDEX($AD$5:$AR$19,MATCH(B86,$AD$5:$AD$19,0),MATCH(C86,$AD$5:$AR$5,0))</f>
        <v>0</v>
      </c>
      <c r="K86" t="s">
        <v>1</v>
      </c>
      <c r="L86" s="12"/>
      <c r="M86" s="13">
        <v>0.12</v>
      </c>
      <c r="N86" s="13">
        <v>0.04</v>
      </c>
      <c r="O86" s="13">
        <v>0.41</v>
      </c>
      <c r="P86" s="13"/>
      <c r="Q86" s="13"/>
      <c r="R86" s="13"/>
      <c r="S86" s="13"/>
      <c r="T86" s="13"/>
      <c r="U86" s="13"/>
      <c r="V86" s="13"/>
      <c r="W86" s="13">
        <v>0</v>
      </c>
      <c r="X86" s="13"/>
      <c r="Y86" s="13"/>
      <c r="Z86" s="15">
        <v>0.57999999999999996</v>
      </c>
    </row>
    <row r="87" spans="2:26" ht="15.75" thickBot="1" x14ac:dyDescent="0.3">
      <c r="B87" s="5" t="str">
        <f>B86</f>
        <v>Gisborne</v>
      </c>
      <c r="C87" s="1" t="s">
        <v>1</v>
      </c>
      <c r="D87" s="4">
        <f>INDEX($AD$5:$AR$19,MATCH(B87,$AD$5:$AD$19,0),MATCH(C87,$AD$5:$AR$5,0))</f>
        <v>0.1</v>
      </c>
      <c r="K87" t="s">
        <v>2</v>
      </c>
      <c r="L87" s="12"/>
      <c r="M87" s="13"/>
      <c r="N87" s="13">
        <v>3.84</v>
      </c>
      <c r="O87" s="13">
        <v>4.0999999999999996</v>
      </c>
      <c r="P87" s="13"/>
      <c r="Q87" s="13"/>
      <c r="R87" s="13"/>
      <c r="S87" s="13"/>
      <c r="T87" s="13"/>
      <c r="U87" s="13"/>
      <c r="V87" s="13"/>
      <c r="W87" s="13">
        <v>0</v>
      </c>
      <c r="X87" s="13"/>
      <c r="Y87" s="13"/>
      <c r="Z87" s="15">
        <v>7.94</v>
      </c>
    </row>
    <row r="88" spans="2:26" ht="15.75" thickBot="1" x14ac:dyDescent="0.3">
      <c r="B88" s="5" t="str">
        <f t="shared" ref="B88:B99" si="50">B87</f>
        <v>Gisborne</v>
      </c>
      <c r="C88" s="1" t="s">
        <v>2</v>
      </c>
      <c r="D88" s="4">
        <f>INDEX($AD$5:$AR$19,MATCH(B88,$AD$5:$AD$19,0),MATCH(C88,$AD$5:$AR$5,0))</f>
        <v>0.1</v>
      </c>
      <c r="K88" t="s">
        <v>11</v>
      </c>
      <c r="L88" s="12"/>
      <c r="M88" s="13"/>
      <c r="N88" s="13">
        <v>0.04</v>
      </c>
      <c r="O88" s="13">
        <v>5.72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5">
        <v>5.76</v>
      </c>
    </row>
    <row r="89" spans="2:26" ht="15.75" thickBot="1" x14ac:dyDescent="0.3">
      <c r="B89" s="5" t="str">
        <f t="shared" si="50"/>
        <v>Gisborne</v>
      </c>
      <c r="C89" s="1" t="s">
        <v>11</v>
      </c>
      <c r="D89" s="4">
        <f>INDEX($AD$5:$AR$19,MATCH(B89,$AD$5:$AD$19,0),MATCH(C89,$AD$5:$AR$5,0))</f>
        <v>0.1</v>
      </c>
      <c r="K89" t="s">
        <v>3</v>
      </c>
      <c r="L89" s="12"/>
      <c r="M89" s="13"/>
      <c r="N89" s="13"/>
      <c r="O89" s="13"/>
      <c r="P89" s="13">
        <v>3.01</v>
      </c>
      <c r="Q89" s="13">
        <v>0.1</v>
      </c>
      <c r="R89" s="13"/>
      <c r="S89" s="13"/>
      <c r="T89" s="13"/>
      <c r="U89" s="13"/>
      <c r="V89" s="13"/>
      <c r="W89" s="13"/>
      <c r="X89" s="13"/>
      <c r="Y89" s="13"/>
      <c r="Z89" s="15">
        <v>3.11</v>
      </c>
    </row>
    <row r="90" spans="2:26" ht="15.75" thickBot="1" x14ac:dyDescent="0.3">
      <c r="B90" s="5" t="str">
        <f t="shared" si="50"/>
        <v>Gisborne</v>
      </c>
      <c r="C90" s="1" t="s">
        <v>3</v>
      </c>
      <c r="D90" s="4">
        <f>INDEX($AD$5:$AR$19,MATCH(B90,$AD$5:$AD$19,0),MATCH(C90,$AD$5:$AR$5,0))</f>
        <v>4.4000000000000004</v>
      </c>
      <c r="K90" t="s">
        <v>13</v>
      </c>
      <c r="L90" s="12"/>
      <c r="M90" s="13"/>
      <c r="N90" s="13"/>
      <c r="O90" s="13"/>
      <c r="P90" s="13">
        <v>0.13</v>
      </c>
      <c r="Q90" s="13">
        <v>2.0099999999999998</v>
      </c>
      <c r="R90" s="13"/>
      <c r="S90" s="13"/>
      <c r="T90" s="13">
        <v>0</v>
      </c>
      <c r="U90" s="13"/>
      <c r="V90" s="13"/>
      <c r="W90" s="13"/>
      <c r="X90" s="13"/>
      <c r="Y90" s="13"/>
      <c r="Z90" s="15">
        <v>2.14</v>
      </c>
    </row>
    <row r="91" spans="2:26" ht="15.75" thickBot="1" x14ac:dyDescent="0.3">
      <c r="B91" s="5" t="str">
        <f t="shared" si="50"/>
        <v>Gisborne</v>
      </c>
      <c r="C91" s="1" t="s">
        <v>13</v>
      </c>
      <c r="D91" s="4">
        <f>INDEX($AD$5:$AR$19,MATCH(B91,$AD$5:$AD$19,0),MATCH(C91,$AD$5:$AR$5,0))</f>
        <v>0.2</v>
      </c>
      <c r="K91" t="s">
        <v>4</v>
      </c>
      <c r="L91" s="12"/>
      <c r="M91" s="13"/>
      <c r="N91" s="13">
        <v>0.03</v>
      </c>
      <c r="O91" s="13"/>
      <c r="P91" s="13"/>
      <c r="Q91" s="13"/>
      <c r="R91" s="13">
        <v>0.54</v>
      </c>
      <c r="S91" s="13"/>
      <c r="T91" s="13"/>
      <c r="U91" s="13"/>
      <c r="V91" s="13"/>
      <c r="W91" s="13"/>
      <c r="X91" s="13"/>
      <c r="Y91" s="13"/>
      <c r="Z91" s="15">
        <v>0.56000000000000005</v>
      </c>
    </row>
    <row r="92" spans="2:26" ht="15.75" thickBot="1" x14ac:dyDescent="0.3">
      <c r="B92" s="5" t="str">
        <f t="shared" si="50"/>
        <v>Gisborne</v>
      </c>
      <c r="C92" s="1" t="s">
        <v>4</v>
      </c>
      <c r="D92" s="4">
        <f>INDEX($AD$5:$AR$19,MATCH(B92,$AD$5:$AD$19,0),MATCH(C92,$AD$5:$AR$5,0))</f>
        <v>0</v>
      </c>
      <c r="K92" t="s">
        <v>12</v>
      </c>
      <c r="L92" s="12"/>
      <c r="M92" s="13"/>
      <c r="N92" s="13">
        <v>0</v>
      </c>
      <c r="O92" s="13"/>
      <c r="P92" s="13"/>
      <c r="Q92" s="13">
        <v>0.82</v>
      </c>
      <c r="R92" s="13">
        <v>0.2</v>
      </c>
      <c r="S92" s="13">
        <v>0.88</v>
      </c>
      <c r="T92" s="13">
        <v>0.7</v>
      </c>
      <c r="U92" s="13"/>
      <c r="V92" s="13"/>
      <c r="W92" s="13"/>
      <c r="X92" s="13"/>
      <c r="Y92" s="13"/>
      <c r="Z92" s="15">
        <v>2.6</v>
      </c>
    </row>
    <row r="93" spans="2:26" ht="15.75" thickBot="1" x14ac:dyDescent="0.3">
      <c r="B93" s="5" t="str">
        <f t="shared" si="50"/>
        <v>Gisborne</v>
      </c>
      <c r="C93" s="1" t="s">
        <v>12</v>
      </c>
      <c r="D93" s="4">
        <f>INDEX($AD$5:$AR$19,MATCH(B93,$AD$5:$AD$19,0),MATCH(C93,$AD$5:$AR$5,0))</f>
        <v>0.1</v>
      </c>
      <c r="K93" t="s">
        <v>5</v>
      </c>
      <c r="L93" s="12"/>
      <c r="M93" s="13"/>
      <c r="N93" s="13"/>
      <c r="O93" s="13"/>
      <c r="P93" s="13"/>
      <c r="Q93" s="13">
        <v>0</v>
      </c>
      <c r="R93" s="13"/>
      <c r="S93" s="13">
        <v>0.08</v>
      </c>
      <c r="T93" s="13">
        <v>1.31</v>
      </c>
      <c r="U93" s="13"/>
      <c r="V93" s="13"/>
      <c r="W93" s="13"/>
      <c r="X93" s="13"/>
      <c r="Y93" s="13"/>
      <c r="Z93" s="15">
        <v>1.39</v>
      </c>
    </row>
    <row r="94" spans="2:26" ht="15.75" thickBot="1" x14ac:dyDescent="0.3">
      <c r="B94" s="5" t="str">
        <f t="shared" si="50"/>
        <v>Gisborne</v>
      </c>
      <c r="C94" s="1" t="s">
        <v>5</v>
      </c>
      <c r="D94" s="4">
        <f>INDEX($AD$5:$AR$19,MATCH(B94,$AD$5:$AD$19,0),MATCH(C94,$AD$5:$AR$5,0))</f>
        <v>0</v>
      </c>
      <c r="K94" t="s">
        <v>6</v>
      </c>
      <c r="L94" s="12"/>
      <c r="M94" s="13"/>
      <c r="N94" s="13"/>
      <c r="O94" s="13"/>
      <c r="P94" s="13"/>
      <c r="Q94" s="13"/>
      <c r="R94" s="13"/>
      <c r="S94" s="13"/>
      <c r="T94" s="13"/>
      <c r="U94" s="13">
        <v>3.49</v>
      </c>
      <c r="V94" s="13"/>
      <c r="W94" s="13"/>
      <c r="X94" s="13"/>
      <c r="Y94" s="13"/>
      <c r="Z94" s="15">
        <v>3.49</v>
      </c>
    </row>
    <row r="95" spans="2:26" ht="15.75" thickBot="1" x14ac:dyDescent="0.3">
      <c r="B95" s="5" t="str">
        <f t="shared" si="50"/>
        <v>Gisborne</v>
      </c>
      <c r="C95" s="1" t="s">
        <v>6</v>
      </c>
      <c r="D95" s="4">
        <f>INDEX($AD$5:$AR$19,MATCH(B95,$AD$5:$AD$19,0),MATCH(C95,$AD$5:$AR$5,0))</f>
        <v>0</v>
      </c>
      <c r="K95" t="s">
        <v>14</v>
      </c>
      <c r="L95" s="12"/>
      <c r="M95" s="13"/>
      <c r="N95" s="13"/>
      <c r="O95" s="13"/>
      <c r="P95" s="13"/>
      <c r="Q95" s="13"/>
      <c r="R95" s="13"/>
      <c r="S95" s="13"/>
      <c r="T95" s="13"/>
      <c r="U95" s="13"/>
      <c r="V95" s="13">
        <v>0.15</v>
      </c>
      <c r="W95" s="13">
        <v>0.08</v>
      </c>
      <c r="X95" s="13"/>
      <c r="Y95" s="13">
        <v>0</v>
      </c>
      <c r="Z95" s="15">
        <v>0.23</v>
      </c>
    </row>
    <row r="96" spans="2:26" ht="15.75" thickBot="1" x14ac:dyDescent="0.3">
      <c r="B96" s="5" t="str">
        <f t="shared" si="50"/>
        <v>Gisborne</v>
      </c>
      <c r="C96" s="1" t="s">
        <v>14</v>
      </c>
      <c r="D96" s="4">
        <f>INDEX($AD$5:$AR$19,MATCH(B96,$AD$5:$AD$19,0),MATCH(C96,$AD$5:$AR$5,0))</f>
        <v>0</v>
      </c>
      <c r="K96" t="s">
        <v>7</v>
      </c>
      <c r="L96" s="12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>
        <v>1.21</v>
      </c>
      <c r="X96" s="13">
        <v>0.02</v>
      </c>
      <c r="Y96" s="13"/>
      <c r="Z96" s="15">
        <v>1.23</v>
      </c>
    </row>
    <row r="97" spans="2:26" ht="15.75" thickBot="1" x14ac:dyDescent="0.3">
      <c r="B97" s="5" t="str">
        <f t="shared" si="50"/>
        <v>Gisborne</v>
      </c>
      <c r="C97" s="1" t="s">
        <v>7</v>
      </c>
      <c r="D97" s="4">
        <f>INDEX($AD$5:$AR$19,MATCH(B97,$AD$5:$AD$19,0),MATCH(C97,$AD$5:$AR$5,0))</f>
        <v>0</v>
      </c>
      <c r="K97" t="s">
        <v>8</v>
      </c>
      <c r="L97" s="12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>
        <v>1.34</v>
      </c>
      <c r="Y97" s="13">
        <v>0.67</v>
      </c>
      <c r="Z97" s="15">
        <v>2.0099999999999998</v>
      </c>
    </row>
    <row r="98" spans="2:26" ht="15.75" thickBot="1" x14ac:dyDescent="0.3">
      <c r="B98" s="5" t="str">
        <f t="shared" si="50"/>
        <v>Gisborne</v>
      </c>
      <c r="C98" s="1" t="s">
        <v>8</v>
      </c>
      <c r="D98" s="4">
        <f>INDEX($AD$5:$AR$19,MATCH(B98,$AD$5:$AD$19,0),MATCH(C98,$AD$5:$AR$5,0))</f>
        <v>0</v>
      </c>
      <c r="K98" t="s">
        <v>9</v>
      </c>
      <c r="L98" s="12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>
        <v>1.17</v>
      </c>
      <c r="Z98" s="15">
        <v>1.17</v>
      </c>
    </row>
    <row r="99" spans="2:26" ht="15.75" thickBot="1" x14ac:dyDescent="0.3">
      <c r="B99" s="5" t="str">
        <f t="shared" si="50"/>
        <v>Gisborne</v>
      </c>
      <c r="C99" s="1" t="s">
        <v>9</v>
      </c>
      <c r="D99" s="4">
        <f>INDEX($AD$5:$AR$19,MATCH(B99,$AD$5:$AD$19,0),MATCH(C99,$AD$5:$AR$5,0))</f>
        <v>0</v>
      </c>
      <c r="K99" t="s">
        <v>10</v>
      </c>
      <c r="L99" s="12">
        <v>4.17</v>
      </c>
      <c r="M99" s="13">
        <v>0.12</v>
      </c>
      <c r="N99" s="13">
        <v>3.95</v>
      </c>
      <c r="O99" s="13">
        <v>10.37</v>
      </c>
      <c r="P99" s="13">
        <v>3.14</v>
      </c>
      <c r="Q99" s="13">
        <v>2.94</v>
      </c>
      <c r="R99" s="13">
        <v>0.74</v>
      </c>
      <c r="S99" s="13">
        <v>0.96</v>
      </c>
      <c r="T99" s="13">
        <v>2.0099999999999998</v>
      </c>
      <c r="U99" s="13">
        <v>3.49</v>
      </c>
      <c r="V99" s="13">
        <v>0.15</v>
      </c>
      <c r="W99" s="13">
        <v>1.29</v>
      </c>
      <c r="X99" s="13">
        <v>1.35</v>
      </c>
      <c r="Y99" s="13">
        <v>1.84</v>
      </c>
      <c r="Z99" s="15">
        <v>36.520000000000003</v>
      </c>
    </row>
    <row r="100" spans="2:26" x14ac:dyDescent="0.25">
      <c r="B100" s="5" t="str">
        <f>AD11</f>
        <v>Hawke’s Bay</v>
      </c>
      <c r="C100" s="1" t="s">
        <v>0</v>
      </c>
      <c r="D100" s="4">
        <f>INDEX($AD$5:$AR$19,MATCH(B100,$AD$5:$AD$19,0),MATCH(C100,$AD$5:$AR$5,0))</f>
        <v>0</v>
      </c>
    </row>
    <row r="101" spans="2:26" x14ac:dyDescent="0.25">
      <c r="B101" s="5" t="str">
        <f>B100</f>
        <v>Hawke’s Bay</v>
      </c>
      <c r="C101" s="1" t="s">
        <v>1</v>
      </c>
      <c r="D101" s="4">
        <f>INDEX($AD$5:$AR$19,MATCH(B101,$AD$5:$AD$19,0),MATCH(C101,$AD$5:$AR$5,0))</f>
        <v>0.4</v>
      </c>
    </row>
    <row r="102" spans="2:26" ht="21" x14ac:dyDescent="0.35">
      <c r="B102" s="5" t="str">
        <f t="shared" ref="B102:B113" si="51">B101</f>
        <v>Hawke’s Bay</v>
      </c>
      <c r="C102" s="1" t="s">
        <v>2</v>
      </c>
      <c r="D102" s="4">
        <f>INDEX($AD$5:$AR$19,MATCH(B102,$AD$5:$AD$19,0),MATCH(C102,$AD$5:$AR$5,0))</f>
        <v>0.1</v>
      </c>
      <c r="J102" s="8" t="s">
        <v>28</v>
      </c>
    </row>
    <row r="103" spans="2:26" x14ac:dyDescent="0.25">
      <c r="B103" s="5" t="str">
        <f t="shared" si="51"/>
        <v>Hawke’s Bay</v>
      </c>
      <c r="C103" s="1" t="s">
        <v>11</v>
      </c>
      <c r="D103" s="4">
        <f>INDEX($AD$5:$AR$19,MATCH(B103,$AD$5:$AD$19,0),MATCH(C103,$AD$5:$AR$5,0))</f>
        <v>0.4</v>
      </c>
      <c r="L103" t="s">
        <v>16</v>
      </c>
    </row>
    <row r="104" spans="2:26" ht="15.75" thickBot="1" x14ac:dyDescent="0.3">
      <c r="B104" s="5" t="str">
        <f t="shared" si="51"/>
        <v>Hawke’s Bay</v>
      </c>
      <c r="C104" s="1" t="s">
        <v>3</v>
      </c>
      <c r="D104" s="4">
        <f>INDEX($AD$5:$AR$19,MATCH(B104,$AD$5:$AD$19,0),MATCH(C104,$AD$5:$AR$5,0))</f>
        <v>0.2</v>
      </c>
      <c r="L104" t="s">
        <v>0</v>
      </c>
      <c r="M104" t="s">
        <v>1</v>
      </c>
      <c r="N104" t="s">
        <v>2</v>
      </c>
      <c r="O104" t="s">
        <v>11</v>
      </c>
      <c r="P104" t="s">
        <v>3</v>
      </c>
      <c r="Q104" t="s">
        <v>13</v>
      </c>
      <c r="R104" t="s">
        <v>4</v>
      </c>
      <c r="S104" t="s">
        <v>12</v>
      </c>
      <c r="T104" t="s">
        <v>5</v>
      </c>
      <c r="U104" t="s">
        <v>6</v>
      </c>
      <c r="V104" t="s">
        <v>14</v>
      </c>
      <c r="W104" t="s">
        <v>7</v>
      </c>
      <c r="X104" t="s">
        <v>8</v>
      </c>
      <c r="Y104" t="s">
        <v>9</v>
      </c>
      <c r="Z104" t="s">
        <v>10</v>
      </c>
    </row>
    <row r="105" spans="2:26" ht="15.75" thickBot="1" x14ac:dyDescent="0.3">
      <c r="B105" s="5" t="str">
        <f t="shared" si="51"/>
        <v>Hawke’s Bay</v>
      </c>
      <c r="C105" s="1" t="s">
        <v>13</v>
      </c>
      <c r="D105" s="4">
        <f>INDEX($AD$5:$AR$19,MATCH(B105,$AD$5:$AD$19,0),MATCH(C105,$AD$5:$AR$5,0))</f>
        <v>7.3</v>
      </c>
      <c r="J105" t="s">
        <v>15</v>
      </c>
      <c r="K105" t="s">
        <v>0</v>
      </c>
      <c r="L105" s="16">
        <v>0.36</v>
      </c>
      <c r="M105" s="17">
        <v>0.36</v>
      </c>
      <c r="N105" s="17">
        <v>0.03</v>
      </c>
      <c r="O105" s="18">
        <v>0.03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9">
        <v>0</v>
      </c>
      <c r="V105" s="19">
        <v>0</v>
      </c>
      <c r="W105" s="17">
        <v>0</v>
      </c>
      <c r="X105" s="20">
        <v>0</v>
      </c>
      <c r="Y105" s="19">
        <v>0</v>
      </c>
      <c r="Z105" s="19">
        <v>0.78</v>
      </c>
    </row>
    <row r="106" spans="2:26" ht="15.75" thickBot="1" x14ac:dyDescent="0.3">
      <c r="B106" s="5" t="str">
        <f t="shared" si="51"/>
        <v>Hawke’s Bay</v>
      </c>
      <c r="C106" s="1" t="s">
        <v>4</v>
      </c>
      <c r="D106" s="4">
        <f>INDEX($AD$5:$AR$19,MATCH(B106,$AD$5:$AD$19,0),MATCH(C106,$AD$5:$AR$5,0))</f>
        <v>0</v>
      </c>
      <c r="K106" t="s">
        <v>1</v>
      </c>
      <c r="L106" s="21">
        <v>0.04</v>
      </c>
      <c r="M106" s="22">
        <v>0.32</v>
      </c>
      <c r="N106" s="22">
        <v>0.06</v>
      </c>
      <c r="O106" s="23">
        <v>0.01</v>
      </c>
      <c r="P106" s="22">
        <v>0.01</v>
      </c>
      <c r="Q106" s="22">
        <v>0.01</v>
      </c>
      <c r="R106" s="22">
        <v>0.02</v>
      </c>
      <c r="S106" s="22">
        <v>0.03</v>
      </c>
      <c r="T106" s="22">
        <v>7.0000000000000007E-2</v>
      </c>
      <c r="U106" s="24">
        <v>0</v>
      </c>
      <c r="V106" s="24">
        <v>0</v>
      </c>
      <c r="W106" s="22">
        <v>0.16</v>
      </c>
      <c r="X106" s="25">
        <v>0</v>
      </c>
      <c r="Y106" s="24">
        <v>0</v>
      </c>
      <c r="Z106" s="24">
        <v>0.73</v>
      </c>
    </row>
    <row r="107" spans="2:26" ht="15.75" thickBot="1" x14ac:dyDescent="0.3">
      <c r="B107" s="5" t="str">
        <f t="shared" si="51"/>
        <v>Hawke’s Bay</v>
      </c>
      <c r="C107" s="1" t="s">
        <v>12</v>
      </c>
      <c r="D107" s="4">
        <f>INDEX($AD$5:$AR$19,MATCH(B107,$AD$5:$AD$19,0),MATCH(C107,$AD$5:$AR$5,0))</f>
        <v>0.5</v>
      </c>
      <c r="K107" t="s">
        <v>2</v>
      </c>
      <c r="L107" s="21">
        <v>0.01</v>
      </c>
      <c r="M107" s="22">
        <v>0.39</v>
      </c>
      <c r="N107" s="22">
        <v>0.33</v>
      </c>
      <c r="O107" s="23">
        <v>0.57999999999999996</v>
      </c>
      <c r="P107" s="22">
        <v>0</v>
      </c>
      <c r="Q107" s="22">
        <v>0.03</v>
      </c>
      <c r="R107" s="22">
        <v>0.01</v>
      </c>
      <c r="S107" s="22">
        <v>0.03</v>
      </c>
      <c r="T107" s="22">
        <v>0.03</v>
      </c>
      <c r="U107" s="24">
        <v>0</v>
      </c>
      <c r="V107" s="24">
        <v>0</v>
      </c>
      <c r="W107" s="22">
        <v>0.01</v>
      </c>
      <c r="X107" s="25">
        <v>0</v>
      </c>
      <c r="Y107" s="24">
        <v>0</v>
      </c>
      <c r="Z107" s="24">
        <v>1.42</v>
      </c>
    </row>
    <row r="108" spans="2:26" ht="15.75" thickBot="1" x14ac:dyDescent="0.3">
      <c r="B108" s="5" t="str">
        <f t="shared" si="51"/>
        <v>Hawke’s Bay</v>
      </c>
      <c r="C108" s="1" t="s">
        <v>5</v>
      </c>
      <c r="D108" s="4">
        <f>INDEX($AD$5:$AR$19,MATCH(B108,$AD$5:$AD$19,0),MATCH(C108,$AD$5:$AR$5,0))</f>
        <v>0.1</v>
      </c>
      <c r="K108" t="s">
        <v>11</v>
      </c>
      <c r="L108" s="21">
        <v>0</v>
      </c>
      <c r="M108" s="22">
        <v>0.96</v>
      </c>
      <c r="N108" s="22">
        <v>0.16</v>
      </c>
      <c r="O108" s="23">
        <v>1.36</v>
      </c>
      <c r="P108" s="22">
        <v>0</v>
      </c>
      <c r="Q108" s="22">
        <v>0.03</v>
      </c>
      <c r="R108" s="22">
        <v>0.01</v>
      </c>
      <c r="S108" s="22">
        <v>0.01</v>
      </c>
      <c r="T108" s="22">
        <v>0.03</v>
      </c>
      <c r="U108" s="24">
        <v>0</v>
      </c>
      <c r="V108" s="24">
        <v>0</v>
      </c>
      <c r="W108" s="22">
        <v>0.02</v>
      </c>
      <c r="X108" s="25">
        <v>0.01</v>
      </c>
      <c r="Y108" s="24">
        <v>0</v>
      </c>
      <c r="Z108" s="24">
        <v>2.59</v>
      </c>
    </row>
    <row r="109" spans="2:26" ht="15.75" thickBot="1" x14ac:dyDescent="0.3">
      <c r="B109" s="5" t="str">
        <f t="shared" si="51"/>
        <v>Hawke’s Bay</v>
      </c>
      <c r="C109" s="1" t="s">
        <v>6</v>
      </c>
      <c r="D109" s="4">
        <f>INDEX($AD$5:$AR$19,MATCH(B109,$AD$5:$AD$19,0),MATCH(C109,$AD$5:$AR$5,0))</f>
        <v>0</v>
      </c>
      <c r="K109" t="s">
        <v>3</v>
      </c>
      <c r="L109" s="21">
        <v>0</v>
      </c>
      <c r="M109" s="22">
        <v>0</v>
      </c>
      <c r="N109" s="22">
        <v>0</v>
      </c>
      <c r="O109" s="23">
        <v>0.09</v>
      </c>
      <c r="P109" s="22">
        <v>0.04</v>
      </c>
      <c r="Q109" s="22">
        <v>0.02</v>
      </c>
      <c r="R109" s="22">
        <v>0</v>
      </c>
      <c r="S109" s="22">
        <v>0</v>
      </c>
      <c r="T109" s="22">
        <v>0</v>
      </c>
      <c r="U109" s="24">
        <v>0</v>
      </c>
      <c r="V109" s="24">
        <v>0</v>
      </c>
      <c r="W109" s="22">
        <v>0</v>
      </c>
      <c r="X109" s="25">
        <v>0</v>
      </c>
      <c r="Y109" s="24">
        <v>0</v>
      </c>
      <c r="Z109" s="24">
        <v>0.14000000000000001</v>
      </c>
    </row>
    <row r="110" spans="2:26" ht="15.75" thickBot="1" x14ac:dyDescent="0.3">
      <c r="B110" s="5" t="str">
        <f t="shared" si="51"/>
        <v>Hawke’s Bay</v>
      </c>
      <c r="C110" s="1" t="s">
        <v>14</v>
      </c>
      <c r="D110" s="4">
        <f>INDEX($AD$5:$AR$19,MATCH(B110,$AD$5:$AD$19,0),MATCH(C110,$AD$5:$AR$5,0))</f>
        <v>0</v>
      </c>
      <c r="K110" t="s">
        <v>13</v>
      </c>
      <c r="L110" s="21">
        <v>0</v>
      </c>
      <c r="M110" s="22">
        <v>0</v>
      </c>
      <c r="N110" s="22">
        <v>0.02</v>
      </c>
      <c r="O110" s="23">
        <v>0.2</v>
      </c>
      <c r="P110" s="22">
        <v>0</v>
      </c>
      <c r="Q110" s="22">
        <v>0.5</v>
      </c>
      <c r="R110" s="22">
        <v>0</v>
      </c>
      <c r="S110" s="22">
        <v>0</v>
      </c>
      <c r="T110" s="22">
        <v>0</v>
      </c>
      <c r="U110" s="24">
        <v>0</v>
      </c>
      <c r="V110" s="24">
        <v>0</v>
      </c>
      <c r="W110" s="22">
        <v>0</v>
      </c>
      <c r="X110" s="25">
        <v>0</v>
      </c>
      <c r="Y110" s="24">
        <v>0</v>
      </c>
      <c r="Z110" s="24">
        <v>0.72</v>
      </c>
    </row>
    <row r="111" spans="2:26" ht="15.75" thickBot="1" x14ac:dyDescent="0.3">
      <c r="B111" s="5" t="str">
        <f t="shared" si="51"/>
        <v>Hawke’s Bay</v>
      </c>
      <c r="C111" s="1" t="s">
        <v>7</v>
      </c>
      <c r="D111" s="4">
        <f>INDEX($AD$5:$AR$19,MATCH(B111,$AD$5:$AD$19,0),MATCH(C111,$AD$5:$AR$5,0))</f>
        <v>0.1</v>
      </c>
      <c r="K111" t="s">
        <v>4</v>
      </c>
      <c r="L111" s="21">
        <v>0</v>
      </c>
      <c r="M111" s="22">
        <v>0</v>
      </c>
      <c r="N111" s="22">
        <v>0</v>
      </c>
      <c r="O111" s="23">
        <v>0</v>
      </c>
      <c r="P111" s="22">
        <v>0</v>
      </c>
      <c r="Q111" s="22">
        <v>0</v>
      </c>
      <c r="R111" s="22">
        <v>0.04</v>
      </c>
      <c r="S111" s="22">
        <v>0</v>
      </c>
      <c r="T111" s="22">
        <v>0</v>
      </c>
      <c r="U111" s="24">
        <v>0</v>
      </c>
      <c r="V111" s="24">
        <v>0</v>
      </c>
      <c r="W111" s="22">
        <v>0</v>
      </c>
      <c r="X111" s="25">
        <v>0</v>
      </c>
      <c r="Y111" s="24">
        <v>0</v>
      </c>
      <c r="Z111" s="24">
        <v>0.05</v>
      </c>
    </row>
    <row r="112" spans="2:26" ht="15.75" thickBot="1" x14ac:dyDescent="0.3">
      <c r="B112" s="5" t="str">
        <f t="shared" si="51"/>
        <v>Hawke’s Bay</v>
      </c>
      <c r="C112" s="1" t="s">
        <v>8</v>
      </c>
      <c r="D112" s="4">
        <f>INDEX($AD$5:$AR$19,MATCH(B112,$AD$5:$AD$19,0),MATCH(C112,$AD$5:$AR$5,0))</f>
        <v>0</v>
      </c>
      <c r="K112" t="s">
        <v>12</v>
      </c>
      <c r="L112" s="21">
        <v>0</v>
      </c>
      <c r="M112" s="22">
        <v>0.02</v>
      </c>
      <c r="N112" s="22">
        <v>0.02</v>
      </c>
      <c r="O112" s="23">
        <v>0</v>
      </c>
      <c r="P112" s="22">
        <v>0</v>
      </c>
      <c r="Q112" s="22">
        <v>0.3</v>
      </c>
      <c r="R112" s="22">
        <v>0</v>
      </c>
      <c r="S112" s="22">
        <v>0.11</v>
      </c>
      <c r="T112" s="22">
        <v>0.15</v>
      </c>
      <c r="U112" s="24">
        <v>0</v>
      </c>
      <c r="V112" s="24">
        <v>0</v>
      </c>
      <c r="W112" s="22">
        <v>0</v>
      </c>
      <c r="X112" s="25">
        <v>0</v>
      </c>
      <c r="Y112" s="24">
        <v>0</v>
      </c>
      <c r="Z112" s="24">
        <v>0.6</v>
      </c>
    </row>
    <row r="113" spans="2:26" ht="15.75" thickBot="1" x14ac:dyDescent="0.3">
      <c r="B113" s="5" t="str">
        <f t="shared" si="51"/>
        <v>Hawke’s Bay</v>
      </c>
      <c r="C113" s="1" t="s">
        <v>9</v>
      </c>
      <c r="D113" s="4">
        <f>INDEX($AD$5:$AR$19,MATCH(B113,$AD$5:$AD$19,0),MATCH(C113,$AD$5:$AR$5,0))</f>
        <v>0</v>
      </c>
      <c r="K113" t="s">
        <v>5</v>
      </c>
      <c r="L113" s="21">
        <v>0</v>
      </c>
      <c r="M113" s="22">
        <v>0.01</v>
      </c>
      <c r="N113" s="22">
        <v>0.02</v>
      </c>
      <c r="O113" s="23">
        <v>0</v>
      </c>
      <c r="P113" s="22">
        <v>0</v>
      </c>
      <c r="Q113" s="22">
        <v>0</v>
      </c>
      <c r="R113" s="22">
        <v>0.01</v>
      </c>
      <c r="S113" s="22">
        <v>0.04</v>
      </c>
      <c r="T113" s="22">
        <v>0.46</v>
      </c>
      <c r="U113" s="24">
        <v>0</v>
      </c>
      <c r="V113" s="24">
        <v>0</v>
      </c>
      <c r="W113" s="22">
        <v>0</v>
      </c>
      <c r="X113" s="25">
        <v>0</v>
      </c>
      <c r="Y113" s="24">
        <v>0</v>
      </c>
      <c r="Z113" s="24">
        <v>0.54</v>
      </c>
    </row>
    <row r="114" spans="2:26" ht="15.75" thickBot="1" x14ac:dyDescent="0.3">
      <c r="B114" s="5" t="str">
        <f>AD12</f>
        <v>Taranaki</v>
      </c>
      <c r="C114" s="1" t="s">
        <v>0</v>
      </c>
      <c r="D114" s="4">
        <f>INDEX($AD$5:$AR$19,MATCH(B114,$AD$5:$AD$19,0),MATCH(C114,$AD$5:$AR$5,0))</f>
        <v>0</v>
      </c>
      <c r="K114" t="s">
        <v>6</v>
      </c>
      <c r="L114" s="21">
        <v>0</v>
      </c>
      <c r="M114" s="22">
        <v>0</v>
      </c>
      <c r="N114" s="22">
        <v>0.01</v>
      </c>
      <c r="O114" s="23">
        <v>0</v>
      </c>
      <c r="P114" s="22">
        <v>0</v>
      </c>
      <c r="Q114" s="22">
        <v>0</v>
      </c>
      <c r="R114" s="22">
        <v>0</v>
      </c>
      <c r="S114" s="22">
        <v>0</v>
      </c>
      <c r="T114" s="22">
        <v>0.03</v>
      </c>
      <c r="U114" s="24">
        <v>0.66</v>
      </c>
      <c r="V114" s="24">
        <v>0</v>
      </c>
      <c r="W114" s="22">
        <v>0.24</v>
      </c>
      <c r="X114" s="25">
        <v>0</v>
      </c>
      <c r="Y114" s="24">
        <v>0</v>
      </c>
      <c r="Z114" s="24">
        <v>0.95</v>
      </c>
    </row>
    <row r="115" spans="2:26" ht="15.75" thickBot="1" x14ac:dyDescent="0.3">
      <c r="B115" s="5" t="str">
        <f>B114</f>
        <v>Taranaki</v>
      </c>
      <c r="C115" s="1" t="s">
        <v>1</v>
      </c>
      <c r="D115" s="4">
        <f>INDEX($AD$5:$AR$19,MATCH(B115,$AD$5:$AD$19,0),MATCH(C115,$AD$5:$AR$5,0))</f>
        <v>0.3</v>
      </c>
      <c r="K115" t="s">
        <v>14</v>
      </c>
      <c r="L115" s="21">
        <v>0</v>
      </c>
      <c r="M115" s="22">
        <v>0</v>
      </c>
      <c r="N115" s="22">
        <v>0</v>
      </c>
      <c r="O115" s="23">
        <v>0</v>
      </c>
      <c r="P115" s="22">
        <v>0</v>
      </c>
      <c r="Q115" s="22">
        <v>0</v>
      </c>
      <c r="R115" s="22">
        <v>0</v>
      </c>
      <c r="S115" s="22">
        <v>0</v>
      </c>
      <c r="T115" s="22">
        <v>0</v>
      </c>
      <c r="U115" s="24">
        <v>0</v>
      </c>
      <c r="V115" s="24">
        <v>0.05</v>
      </c>
      <c r="W115" s="22">
        <v>0.09</v>
      </c>
      <c r="X115" s="25">
        <v>0</v>
      </c>
      <c r="Y115" s="24">
        <v>0</v>
      </c>
      <c r="Z115" s="24">
        <v>0.13</v>
      </c>
    </row>
    <row r="116" spans="2:26" ht="15.75" thickBot="1" x14ac:dyDescent="0.3">
      <c r="B116" s="5" t="str">
        <f t="shared" ref="B116:B127" si="52">B115</f>
        <v>Taranaki</v>
      </c>
      <c r="C116" s="1" t="s">
        <v>2</v>
      </c>
      <c r="D116" s="4">
        <f>INDEX($AD$5:$AR$19,MATCH(B116,$AD$5:$AD$19,0),MATCH(C116,$AD$5:$AR$5,0))</f>
        <v>0.2</v>
      </c>
      <c r="K116" t="s">
        <v>7</v>
      </c>
      <c r="L116" s="21">
        <v>0</v>
      </c>
      <c r="M116" s="22">
        <v>0.01</v>
      </c>
      <c r="N116" s="22">
        <v>0.01</v>
      </c>
      <c r="O116" s="23">
        <v>0</v>
      </c>
      <c r="P116" s="22">
        <v>0</v>
      </c>
      <c r="Q116" s="22">
        <v>0</v>
      </c>
      <c r="R116" s="22">
        <v>0</v>
      </c>
      <c r="S116" s="22">
        <v>0</v>
      </c>
      <c r="T116" s="22">
        <v>0</v>
      </c>
      <c r="U116" s="24">
        <v>0.03</v>
      </c>
      <c r="V116" s="24">
        <v>0.01</v>
      </c>
      <c r="W116" s="22">
        <v>0.63</v>
      </c>
      <c r="X116" s="25">
        <v>0.06</v>
      </c>
      <c r="Y116" s="24">
        <v>0.02</v>
      </c>
      <c r="Z116" s="24">
        <v>0.77</v>
      </c>
    </row>
    <row r="117" spans="2:26" ht="15.75" thickBot="1" x14ac:dyDescent="0.3">
      <c r="B117" s="5" t="str">
        <f t="shared" si="52"/>
        <v>Taranaki</v>
      </c>
      <c r="C117" s="1" t="s">
        <v>11</v>
      </c>
      <c r="D117" s="4">
        <f>INDEX($AD$5:$AR$19,MATCH(B117,$AD$5:$AD$19,0),MATCH(C117,$AD$5:$AR$5,0))</f>
        <v>0.2</v>
      </c>
      <c r="K117" t="s">
        <v>8</v>
      </c>
      <c r="L117" s="21">
        <v>0</v>
      </c>
      <c r="M117" s="22">
        <v>0</v>
      </c>
      <c r="N117" s="22">
        <v>0</v>
      </c>
      <c r="O117" s="23">
        <v>0</v>
      </c>
      <c r="P117" s="22">
        <v>0</v>
      </c>
      <c r="Q117" s="22">
        <v>0</v>
      </c>
      <c r="R117" s="22">
        <v>0</v>
      </c>
      <c r="S117" s="22">
        <v>0</v>
      </c>
      <c r="T117" s="22">
        <v>0</v>
      </c>
      <c r="U117" s="24">
        <v>0</v>
      </c>
      <c r="V117" s="24">
        <v>0</v>
      </c>
      <c r="W117" s="22">
        <v>0.06</v>
      </c>
      <c r="X117" s="25">
        <v>0.11</v>
      </c>
      <c r="Y117" s="24">
        <v>0.01</v>
      </c>
      <c r="Z117" s="24">
        <v>0.19</v>
      </c>
    </row>
    <row r="118" spans="2:26" ht="15.75" thickBot="1" x14ac:dyDescent="0.3">
      <c r="B118" s="5" t="str">
        <f t="shared" si="52"/>
        <v>Taranaki</v>
      </c>
      <c r="C118" s="1" t="s">
        <v>3</v>
      </c>
      <c r="D118" s="4">
        <f>INDEX($AD$5:$AR$19,MATCH(B118,$AD$5:$AD$19,0),MATCH(C118,$AD$5:$AR$5,0))</f>
        <v>0</v>
      </c>
      <c r="K118" t="s">
        <v>9</v>
      </c>
      <c r="L118" s="21">
        <v>0</v>
      </c>
      <c r="M118" s="22">
        <v>0</v>
      </c>
      <c r="N118" s="22">
        <v>0</v>
      </c>
      <c r="O118" s="23">
        <v>0</v>
      </c>
      <c r="P118" s="22">
        <v>0</v>
      </c>
      <c r="Q118" s="22">
        <v>0</v>
      </c>
      <c r="R118" s="22">
        <v>0</v>
      </c>
      <c r="S118" s="22">
        <v>0</v>
      </c>
      <c r="T118" s="22">
        <v>0</v>
      </c>
      <c r="U118" s="24">
        <v>0</v>
      </c>
      <c r="V118" s="24">
        <v>0</v>
      </c>
      <c r="W118" s="22">
        <v>0</v>
      </c>
      <c r="X118" s="25">
        <v>0.22</v>
      </c>
      <c r="Y118" s="24">
        <v>0.14000000000000001</v>
      </c>
      <c r="Z118" s="24">
        <v>0.37</v>
      </c>
    </row>
    <row r="119" spans="2:26" ht="15.75" thickBot="1" x14ac:dyDescent="0.3">
      <c r="B119" s="5" t="str">
        <f t="shared" si="52"/>
        <v>Taranaki</v>
      </c>
      <c r="C119" s="1" t="s">
        <v>13</v>
      </c>
      <c r="D119" s="4">
        <f>INDEX($AD$5:$AR$19,MATCH(B119,$AD$5:$AD$19,0),MATCH(C119,$AD$5:$AR$5,0))</f>
        <v>0.2</v>
      </c>
      <c r="K119" t="s">
        <v>10</v>
      </c>
      <c r="L119" s="21">
        <v>0.41</v>
      </c>
      <c r="M119" s="22">
        <v>2.08</v>
      </c>
      <c r="N119" s="22">
        <v>0.65</v>
      </c>
      <c r="O119" s="23">
        <v>2.27</v>
      </c>
      <c r="P119" s="22">
        <v>0.05</v>
      </c>
      <c r="Q119" s="22">
        <v>0.88</v>
      </c>
      <c r="R119" s="22">
        <v>0.1</v>
      </c>
      <c r="S119" s="22">
        <v>0.22</v>
      </c>
      <c r="T119" s="22">
        <v>0.78</v>
      </c>
      <c r="U119" s="24">
        <v>0.69</v>
      </c>
      <c r="V119" s="24">
        <v>0.05</v>
      </c>
      <c r="W119" s="22">
        <v>1.2</v>
      </c>
      <c r="X119" s="25">
        <v>0.4</v>
      </c>
      <c r="Y119" s="24">
        <v>0.17</v>
      </c>
      <c r="Z119" s="24">
        <v>9.9499999999999993</v>
      </c>
    </row>
    <row r="120" spans="2:26" x14ac:dyDescent="0.25">
      <c r="B120" s="5" t="str">
        <f t="shared" si="52"/>
        <v>Taranaki</v>
      </c>
      <c r="C120" s="1" t="s">
        <v>4</v>
      </c>
      <c r="D120" s="4">
        <f>INDEX($AD$5:$AR$19,MATCH(B120,$AD$5:$AD$19,0),MATCH(C120,$AD$5:$AR$5,0))</f>
        <v>5.4</v>
      </c>
    </row>
    <row r="121" spans="2:26" x14ac:dyDescent="0.25">
      <c r="B121" s="5" t="str">
        <f t="shared" si="52"/>
        <v>Taranaki</v>
      </c>
      <c r="C121" s="1" t="s">
        <v>12</v>
      </c>
      <c r="D121" s="4">
        <f>INDEX($AD$5:$AR$19,MATCH(B121,$AD$5:$AD$19,0),MATCH(C121,$AD$5:$AR$5,0))</f>
        <v>0.5</v>
      </c>
    </row>
    <row r="122" spans="2:26" ht="21" x14ac:dyDescent="0.35">
      <c r="B122" s="5" t="str">
        <f t="shared" si="52"/>
        <v>Taranaki</v>
      </c>
      <c r="C122" s="1" t="s">
        <v>5</v>
      </c>
      <c r="D122" s="4">
        <f>INDEX($AD$5:$AR$19,MATCH(B122,$AD$5:$AD$19,0),MATCH(C122,$AD$5:$AR$5,0))</f>
        <v>0</v>
      </c>
      <c r="J122" s="8" t="s">
        <v>46</v>
      </c>
    </row>
    <row r="123" spans="2:26" x14ac:dyDescent="0.25">
      <c r="B123" s="5" t="str">
        <f t="shared" si="52"/>
        <v>Taranaki</v>
      </c>
      <c r="C123" s="1" t="s">
        <v>6</v>
      </c>
      <c r="D123" s="4">
        <f>INDEX($AD$5:$AR$19,MATCH(B123,$AD$5:$AD$19,0),MATCH(C123,$AD$5:$AR$5,0))</f>
        <v>0</v>
      </c>
      <c r="L123" t="s">
        <v>16</v>
      </c>
    </row>
    <row r="124" spans="2:26" ht="15.75" thickBot="1" x14ac:dyDescent="0.3">
      <c r="B124" s="5" t="str">
        <f t="shared" si="52"/>
        <v>Taranaki</v>
      </c>
      <c r="C124" s="1" t="s">
        <v>14</v>
      </c>
      <c r="D124" s="4">
        <f>INDEX($AD$5:$AR$19,MATCH(B124,$AD$5:$AD$19,0),MATCH(C124,$AD$5:$AR$5,0))</f>
        <v>0</v>
      </c>
      <c r="L124" t="s">
        <v>0</v>
      </c>
      <c r="M124" t="s">
        <v>1</v>
      </c>
      <c r="N124" t="s">
        <v>2</v>
      </c>
      <c r="O124" t="s">
        <v>11</v>
      </c>
      <c r="P124" t="s">
        <v>3</v>
      </c>
      <c r="Q124" t="s">
        <v>13</v>
      </c>
      <c r="R124" t="s">
        <v>4</v>
      </c>
      <c r="S124" t="s">
        <v>12</v>
      </c>
      <c r="T124" t="s">
        <v>5</v>
      </c>
      <c r="U124" t="s">
        <v>6</v>
      </c>
      <c r="V124" t="s">
        <v>14</v>
      </c>
      <c r="W124" t="s">
        <v>7</v>
      </c>
      <c r="X124" t="s">
        <v>8</v>
      </c>
      <c r="Y124" t="s">
        <v>9</v>
      </c>
      <c r="Z124" t="s">
        <v>10</v>
      </c>
    </row>
    <row r="125" spans="2:26" ht="15.75" thickBot="1" x14ac:dyDescent="0.3">
      <c r="B125" s="5" t="str">
        <f t="shared" si="52"/>
        <v>Taranaki</v>
      </c>
      <c r="C125" s="1" t="s">
        <v>7</v>
      </c>
      <c r="D125" s="4">
        <f>INDEX($AD$5:$AR$19,MATCH(B125,$AD$5:$AD$19,0),MATCH(C125,$AD$5:$AR$5,0))</f>
        <v>0</v>
      </c>
      <c r="J125" t="s">
        <v>15</v>
      </c>
      <c r="K125" t="s">
        <v>0</v>
      </c>
      <c r="L125" s="16">
        <v>0.01</v>
      </c>
      <c r="M125" s="17">
        <v>0.03</v>
      </c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9">
        <v>0.04</v>
      </c>
    </row>
    <row r="126" spans="2:26" ht="15.75" thickBot="1" x14ac:dyDescent="0.3">
      <c r="B126" s="5" t="str">
        <f t="shared" si="52"/>
        <v>Taranaki</v>
      </c>
      <c r="C126" s="1" t="s">
        <v>8</v>
      </c>
      <c r="D126" s="4">
        <f>INDEX($AD$5:$AR$19,MATCH(B126,$AD$5:$AD$19,0),MATCH(C126,$AD$5:$AR$5,0))</f>
        <v>0</v>
      </c>
      <c r="K126" t="s">
        <v>1</v>
      </c>
      <c r="L126" s="21"/>
      <c r="M126" s="22">
        <v>0.08</v>
      </c>
      <c r="N126" s="22"/>
      <c r="O126" s="22"/>
      <c r="P126" s="22"/>
      <c r="Q126" s="22"/>
      <c r="R126" s="22"/>
      <c r="S126" s="22">
        <v>0</v>
      </c>
      <c r="T126" s="22">
        <v>0</v>
      </c>
      <c r="U126" s="22"/>
      <c r="V126" s="22"/>
      <c r="W126" s="22"/>
      <c r="X126" s="22"/>
      <c r="Y126" s="22"/>
      <c r="Z126" s="24">
        <v>0.08</v>
      </c>
    </row>
    <row r="127" spans="2:26" ht="15.75" thickBot="1" x14ac:dyDescent="0.3">
      <c r="B127" s="5" t="str">
        <f t="shared" si="52"/>
        <v>Taranaki</v>
      </c>
      <c r="C127" s="1" t="s">
        <v>9</v>
      </c>
      <c r="D127" s="4">
        <f>INDEX($AD$5:$AR$19,MATCH(B127,$AD$5:$AD$19,0),MATCH(C127,$AD$5:$AR$5,0))</f>
        <v>0</v>
      </c>
      <c r="K127" t="s">
        <v>2</v>
      </c>
      <c r="L127" s="21"/>
      <c r="M127" s="22">
        <v>7.0000000000000007E-2</v>
      </c>
      <c r="N127" s="22">
        <v>0.03</v>
      </c>
      <c r="O127" s="22">
        <v>0.05</v>
      </c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4">
        <v>0.16</v>
      </c>
    </row>
    <row r="128" spans="2:26" ht="15.75" thickBot="1" x14ac:dyDescent="0.3">
      <c r="B128" s="5" t="str">
        <f>AD13</f>
        <v>Manawatu-Wanganui</v>
      </c>
      <c r="C128" s="1" t="s">
        <v>0</v>
      </c>
      <c r="D128" s="4">
        <f>INDEX($AD$5:$AR$19,MATCH(B128,$AD$5:$AD$19,0),MATCH(C128,$AD$5:$AR$5,0))</f>
        <v>0</v>
      </c>
      <c r="K128" t="s">
        <v>11</v>
      </c>
      <c r="L128" s="21"/>
      <c r="M128" s="22">
        <v>0</v>
      </c>
      <c r="N128" s="22"/>
      <c r="O128" s="22">
        <v>0.05</v>
      </c>
      <c r="P128" s="22"/>
      <c r="Q128" s="22">
        <v>0</v>
      </c>
      <c r="R128" s="22"/>
      <c r="S128" s="22">
        <v>0</v>
      </c>
      <c r="T128" s="22">
        <v>0</v>
      </c>
      <c r="U128" s="22"/>
      <c r="V128" s="22"/>
      <c r="W128" s="22"/>
      <c r="X128" s="22"/>
      <c r="Y128" s="22"/>
      <c r="Z128" s="24">
        <v>0.05</v>
      </c>
    </row>
    <row r="129" spans="2:26" ht="15.75" thickBot="1" x14ac:dyDescent="0.3">
      <c r="B129" s="5" t="str">
        <f>B128</f>
        <v>Manawatu-Wanganui</v>
      </c>
      <c r="C129" s="1" t="s">
        <v>1</v>
      </c>
      <c r="D129" s="4">
        <f>INDEX($AD$5:$AR$19,MATCH(B129,$AD$5:$AD$19,0),MATCH(C129,$AD$5:$AR$5,0))</f>
        <v>0.5</v>
      </c>
      <c r="K129" t="s">
        <v>3</v>
      </c>
      <c r="L129" s="21"/>
      <c r="M129" s="22"/>
      <c r="N129" s="22"/>
      <c r="O129" s="22"/>
      <c r="P129" s="22">
        <v>0</v>
      </c>
      <c r="Q129" s="22">
        <v>0.01</v>
      </c>
      <c r="R129" s="22"/>
      <c r="S129" s="22"/>
      <c r="T129" s="22"/>
      <c r="U129" s="22"/>
      <c r="V129" s="22"/>
      <c r="W129" s="22"/>
      <c r="X129" s="22"/>
      <c r="Y129" s="22"/>
      <c r="Z129" s="24">
        <v>0.01</v>
      </c>
    </row>
    <row r="130" spans="2:26" ht="15.75" thickBot="1" x14ac:dyDescent="0.3">
      <c r="B130" s="5" t="str">
        <f t="shared" ref="B130:B141" si="53">B129</f>
        <v>Manawatu-Wanganui</v>
      </c>
      <c r="C130" s="1" t="s">
        <v>2</v>
      </c>
      <c r="D130" s="4">
        <f>INDEX($AD$5:$AR$19,MATCH(B130,$AD$5:$AD$19,0),MATCH(C130,$AD$5:$AR$5,0))</f>
        <v>0.1</v>
      </c>
      <c r="K130" t="s">
        <v>13</v>
      </c>
      <c r="L130" s="21"/>
      <c r="M130" s="22">
        <v>0</v>
      </c>
      <c r="N130" s="22"/>
      <c r="O130" s="22">
        <v>0</v>
      </c>
      <c r="P130" s="22"/>
      <c r="Q130" s="22">
        <v>0.13</v>
      </c>
      <c r="R130" s="22">
        <v>0</v>
      </c>
      <c r="S130" s="22">
        <v>0</v>
      </c>
      <c r="T130" s="22">
        <v>0.01</v>
      </c>
      <c r="U130" s="22"/>
      <c r="V130" s="22"/>
      <c r="W130" s="22"/>
      <c r="X130" s="22"/>
      <c r="Y130" s="22"/>
      <c r="Z130" s="24">
        <v>0.14000000000000001</v>
      </c>
    </row>
    <row r="131" spans="2:26" ht="15.75" thickBot="1" x14ac:dyDescent="0.3">
      <c r="B131" s="5" t="str">
        <f t="shared" si="53"/>
        <v>Manawatu-Wanganui</v>
      </c>
      <c r="C131" s="1" t="s">
        <v>11</v>
      </c>
      <c r="D131" s="4">
        <f>INDEX($AD$5:$AR$19,MATCH(B131,$AD$5:$AD$19,0),MATCH(C131,$AD$5:$AR$5,0))</f>
        <v>0.2</v>
      </c>
      <c r="K131" t="s">
        <v>4</v>
      </c>
      <c r="L131" s="21"/>
      <c r="M131" s="22">
        <v>0</v>
      </c>
      <c r="N131" s="22"/>
      <c r="O131" s="22">
        <v>0.08</v>
      </c>
      <c r="P131" s="22"/>
      <c r="Q131" s="22">
        <v>0</v>
      </c>
      <c r="R131" s="22">
        <v>0.01</v>
      </c>
      <c r="S131" s="22">
        <v>0</v>
      </c>
      <c r="T131" s="22">
        <v>0.02</v>
      </c>
      <c r="U131" s="22"/>
      <c r="V131" s="22"/>
      <c r="W131" s="22"/>
      <c r="X131" s="22"/>
      <c r="Y131" s="22"/>
      <c r="Z131" s="24">
        <v>0.12</v>
      </c>
    </row>
    <row r="132" spans="2:26" ht="15.75" thickBot="1" x14ac:dyDescent="0.3">
      <c r="B132" s="5" t="str">
        <f t="shared" si="53"/>
        <v>Manawatu-Wanganui</v>
      </c>
      <c r="C132" s="1" t="s">
        <v>3</v>
      </c>
      <c r="D132" s="4">
        <f>INDEX($AD$5:$AR$19,MATCH(B132,$AD$5:$AD$19,0),MATCH(C132,$AD$5:$AR$5,0))</f>
        <v>0</v>
      </c>
      <c r="K132" t="s">
        <v>12</v>
      </c>
      <c r="L132" s="21"/>
      <c r="M132" s="22">
        <v>0</v>
      </c>
      <c r="N132" s="22"/>
      <c r="O132" s="22">
        <v>0.09</v>
      </c>
      <c r="P132" s="22"/>
      <c r="Q132" s="22">
        <v>0.05</v>
      </c>
      <c r="R132" s="22">
        <v>0</v>
      </c>
      <c r="S132" s="22">
        <v>0.01</v>
      </c>
      <c r="T132" s="22">
        <v>0.04</v>
      </c>
      <c r="U132" s="22"/>
      <c r="V132" s="22"/>
      <c r="W132" s="22"/>
      <c r="X132" s="22"/>
      <c r="Y132" s="22"/>
      <c r="Z132" s="24">
        <v>0.19</v>
      </c>
    </row>
    <row r="133" spans="2:26" ht="15.75" thickBot="1" x14ac:dyDescent="0.3">
      <c r="B133" s="5" t="str">
        <f t="shared" si="53"/>
        <v>Manawatu-Wanganui</v>
      </c>
      <c r="C133" s="1" t="s">
        <v>13</v>
      </c>
      <c r="D133" s="4">
        <f>INDEX($AD$5:$AR$19,MATCH(B133,$AD$5:$AD$19,0),MATCH(C133,$AD$5:$AR$5,0))</f>
        <v>1.1000000000000001</v>
      </c>
      <c r="K133" t="s">
        <v>5</v>
      </c>
      <c r="L133" s="21"/>
      <c r="M133" s="22">
        <v>0</v>
      </c>
      <c r="N133" s="22"/>
      <c r="O133" s="22">
        <v>0</v>
      </c>
      <c r="P133" s="22"/>
      <c r="Q133" s="22">
        <v>0</v>
      </c>
      <c r="R133" s="22">
        <v>0</v>
      </c>
      <c r="S133" s="22">
        <v>0</v>
      </c>
      <c r="T133" s="22">
        <v>0.05</v>
      </c>
      <c r="U133" s="22"/>
      <c r="V133" s="22"/>
      <c r="W133" s="22"/>
      <c r="X133" s="22"/>
      <c r="Y133" s="22"/>
      <c r="Z133" s="24">
        <v>0.05</v>
      </c>
    </row>
    <row r="134" spans="2:26" ht="15.75" thickBot="1" x14ac:dyDescent="0.3">
      <c r="B134" s="5" t="str">
        <f t="shared" si="53"/>
        <v>Manawatu-Wanganui</v>
      </c>
      <c r="C134" s="1" t="s">
        <v>4</v>
      </c>
      <c r="D134" s="4">
        <f>INDEX($AD$5:$AR$19,MATCH(B134,$AD$5:$AD$19,0),MATCH(C134,$AD$5:$AR$5,0))</f>
        <v>1.6</v>
      </c>
      <c r="K134" t="s">
        <v>6</v>
      </c>
      <c r="L134" s="21"/>
      <c r="M134" s="22"/>
      <c r="N134" s="22"/>
      <c r="O134" s="22">
        <v>0</v>
      </c>
      <c r="P134" s="22"/>
      <c r="Q134" s="22">
        <v>0</v>
      </c>
      <c r="R134" s="22"/>
      <c r="S134" s="22"/>
      <c r="T134" s="22"/>
      <c r="U134" s="22">
        <v>0.03</v>
      </c>
      <c r="V134" s="22"/>
      <c r="W134" s="22">
        <v>0</v>
      </c>
      <c r="X134" s="22"/>
      <c r="Y134" s="22"/>
      <c r="Z134" s="24">
        <v>0.03</v>
      </c>
    </row>
    <row r="135" spans="2:26" ht="15.75" thickBot="1" x14ac:dyDescent="0.3">
      <c r="B135" s="5" t="str">
        <f t="shared" si="53"/>
        <v>Manawatu-Wanganui</v>
      </c>
      <c r="C135" s="1" t="s">
        <v>12</v>
      </c>
      <c r="D135" s="4">
        <f>INDEX($AD$5:$AR$19,MATCH(B135,$AD$5:$AD$19,0),MATCH(C135,$AD$5:$AR$5,0))</f>
        <v>7.2</v>
      </c>
      <c r="K135" t="s">
        <v>14</v>
      </c>
      <c r="L135" s="21"/>
      <c r="M135" s="22"/>
      <c r="N135" s="22"/>
      <c r="O135" s="22"/>
      <c r="P135" s="22"/>
      <c r="Q135" s="22"/>
      <c r="R135" s="22"/>
      <c r="S135" s="22"/>
      <c r="T135" s="22"/>
      <c r="U135" s="22"/>
      <c r="V135" s="22">
        <v>0</v>
      </c>
      <c r="W135" s="22">
        <v>0.02</v>
      </c>
      <c r="X135" s="25">
        <v>0</v>
      </c>
      <c r="Y135" s="22"/>
      <c r="Z135" s="24">
        <v>0.02</v>
      </c>
    </row>
    <row r="136" spans="2:26" ht="15.75" thickBot="1" x14ac:dyDescent="0.3">
      <c r="B136" s="5" t="str">
        <f t="shared" si="53"/>
        <v>Manawatu-Wanganui</v>
      </c>
      <c r="C136" s="1" t="s">
        <v>5</v>
      </c>
      <c r="D136" s="4">
        <f>INDEX($AD$5:$AR$19,MATCH(B136,$AD$5:$AD$19,0),MATCH(C136,$AD$5:$AR$5,0))</f>
        <v>1.8</v>
      </c>
      <c r="K136" t="s">
        <v>7</v>
      </c>
      <c r="L136" s="21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>
        <v>0.18</v>
      </c>
      <c r="X136" s="25">
        <v>0.03</v>
      </c>
      <c r="Y136" s="22"/>
      <c r="Z136" s="24">
        <v>0.21</v>
      </c>
    </row>
    <row r="137" spans="2:26" ht="15.75" thickBot="1" x14ac:dyDescent="0.3">
      <c r="B137" s="5" t="str">
        <f t="shared" si="53"/>
        <v>Manawatu-Wanganui</v>
      </c>
      <c r="C137" s="1" t="s">
        <v>6</v>
      </c>
      <c r="D137" s="4">
        <f>INDEX($AD$5:$AR$19,MATCH(B137,$AD$5:$AD$19,0),MATCH(C137,$AD$5:$AR$5,0))</f>
        <v>0</v>
      </c>
      <c r="K137" t="s">
        <v>8</v>
      </c>
      <c r="L137" s="21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>
        <v>0</v>
      </c>
      <c r="X137" s="25">
        <v>0.11</v>
      </c>
      <c r="Y137" s="22">
        <v>0</v>
      </c>
      <c r="Z137" s="24">
        <v>0.11</v>
      </c>
    </row>
    <row r="138" spans="2:26" ht="15.75" thickBot="1" x14ac:dyDescent="0.3">
      <c r="B138" s="5" t="str">
        <f t="shared" si="53"/>
        <v>Manawatu-Wanganui</v>
      </c>
      <c r="C138" s="1" t="s">
        <v>14</v>
      </c>
      <c r="D138" s="4">
        <f>INDEX($AD$5:$AR$19,MATCH(B138,$AD$5:$AD$19,0),MATCH(C138,$AD$5:$AR$5,0))</f>
        <v>0</v>
      </c>
      <c r="K138" t="s">
        <v>9</v>
      </c>
      <c r="L138" s="21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>
        <v>0</v>
      </c>
      <c r="X138" s="25">
        <v>0.1</v>
      </c>
      <c r="Y138" s="22">
        <v>0.03</v>
      </c>
      <c r="Z138" s="24">
        <v>0.12</v>
      </c>
    </row>
    <row r="139" spans="2:26" ht="15.75" thickBot="1" x14ac:dyDescent="0.3">
      <c r="B139" s="5" t="str">
        <f t="shared" si="53"/>
        <v>Manawatu-Wanganui</v>
      </c>
      <c r="C139" s="1" t="s">
        <v>7</v>
      </c>
      <c r="D139" s="4">
        <f>INDEX($AD$5:$AR$19,MATCH(B139,$AD$5:$AD$19,0),MATCH(C139,$AD$5:$AR$5,0))</f>
        <v>0</v>
      </c>
      <c r="K139" t="s">
        <v>10</v>
      </c>
      <c r="L139" s="21">
        <v>0.01</v>
      </c>
      <c r="M139" s="22">
        <v>0.19</v>
      </c>
      <c r="N139" s="22">
        <v>0.03</v>
      </c>
      <c r="O139" s="22">
        <v>0.28000000000000003</v>
      </c>
      <c r="P139" s="22">
        <v>0</v>
      </c>
      <c r="Q139" s="22">
        <v>0.19</v>
      </c>
      <c r="R139" s="22">
        <v>0.01</v>
      </c>
      <c r="S139" s="22">
        <v>0.02</v>
      </c>
      <c r="T139" s="22">
        <v>0.12</v>
      </c>
      <c r="U139" s="22">
        <v>0.03</v>
      </c>
      <c r="V139" s="22">
        <v>0</v>
      </c>
      <c r="W139" s="22">
        <v>0.21</v>
      </c>
      <c r="X139" s="25">
        <v>0.23</v>
      </c>
      <c r="Y139" s="22">
        <v>0.03</v>
      </c>
      <c r="Z139" s="24">
        <v>1.34</v>
      </c>
    </row>
    <row r="140" spans="2:26" x14ac:dyDescent="0.25">
      <c r="B140" s="5" t="str">
        <f t="shared" si="53"/>
        <v>Manawatu-Wanganui</v>
      </c>
      <c r="C140" s="1" t="s">
        <v>8</v>
      </c>
      <c r="D140" s="4">
        <f>INDEX($AD$5:$AR$19,MATCH(B140,$AD$5:$AD$19,0),MATCH(C140,$AD$5:$AR$5,0))</f>
        <v>0</v>
      </c>
    </row>
    <row r="141" spans="2:26" x14ac:dyDescent="0.25">
      <c r="B141" s="5" t="str">
        <f t="shared" si="53"/>
        <v>Manawatu-Wanganui</v>
      </c>
      <c r="C141" s="1" t="s">
        <v>9</v>
      </c>
      <c r="D141" s="4">
        <f>INDEX($AD$5:$AR$19,MATCH(B141,$AD$5:$AD$19,0),MATCH(C141,$AD$5:$AR$5,0))</f>
        <v>0</v>
      </c>
    </row>
    <row r="142" spans="2:26" ht="21" x14ac:dyDescent="0.35">
      <c r="B142" s="5" t="str">
        <f>AD14</f>
        <v>Wellington</v>
      </c>
      <c r="C142" s="1" t="s">
        <v>0</v>
      </c>
      <c r="D142" s="4">
        <f>INDEX($AD$5:$AR$19,MATCH(B142,$AD$5:$AD$19,0),MATCH(C142,$AD$5:$AR$5,0))</f>
        <v>0</v>
      </c>
      <c r="J142" s="8" t="s">
        <v>30</v>
      </c>
    </row>
    <row r="143" spans="2:26" x14ac:dyDescent="0.25">
      <c r="B143" s="5" t="str">
        <f>B142</f>
        <v>Wellington</v>
      </c>
      <c r="C143" s="1" t="s">
        <v>1</v>
      </c>
      <c r="D143" s="4">
        <f>INDEX($AD$5:$AR$19,MATCH(B143,$AD$5:$AD$19,0),MATCH(C143,$AD$5:$AR$5,0))</f>
        <v>0.9</v>
      </c>
      <c r="L143" t="s">
        <v>16</v>
      </c>
    </row>
    <row r="144" spans="2:26" ht="15.75" thickBot="1" x14ac:dyDescent="0.3">
      <c r="B144" s="5" t="str">
        <f t="shared" ref="B144:B155" si="54">B143</f>
        <v>Wellington</v>
      </c>
      <c r="C144" s="1" t="s">
        <v>2</v>
      </c>
      <c r="D144" s="4">
        <f>INDEX($AD$5:$AR$19,MATCH(B144,$AD$5:$AD$19,0),MATCH(C144,$AD$5:$AR$5,0))</f>
        <v>0.1</v>
      </c>
      <c r="L144" t="s">
        <v>0</v>
      </c>
      <c r="M144" t="s">
        <v>1</v>
      </c>
      <c r="N144" t="s">
        <v>2</v>
      </c>
      <c r="O144" t="s">
        <v>11</v>
      </c>
      <c r="P144" t="s">
        <v>3</v>
      </c>
      <c r="Q144" t="s">
        <v>13</v>
      </c>
      <c r="R144" t="s">
        <v>4</v>
      </c>
      <c r="S144" t="s">
        <v>12</v>
      </c>
      <c r="T144" t="s">
        <v>5</v>
      </c>
      <c r="U144" t="s">
        <v>6</v>
      </c>
      <c r="V144" t="s">
        <v>14</v>
      </c>
      <c r="W144" t="s">
        <v>7</v>
      </c>
      <c r="X144" t="s">
        <v>8</v>
      </c>
      <c r="Y144" t="s">
        <v>9</v>
      </c>
      <c r="Z144" t="s">
        <v>10</v>
      </c>
    </row>
    <row r="145" spans="2:26" ht="15.75" thickBot="1" x14ac:dyDescent="0.3">
      <c r="B145" s="5" t="str">
        <f t="shared" si="54"/>
        <v>Wellington</v>
      </c>
      <c r="C145" s="1" t="s">
        <v>11</v>
      </c>
      <c r="D145" s="4">
        <f>INDEX($AD$5:$AR$19,MATCH(B145,$AD$5:$AD$19,0),MATCH(C145,$AD$5:$AR$5,0))</f>
        <v>0</v>
      </c>
      <c r="J145" t="s">
        <v>15</v>
      </c>
      <c r="K145" t="s">
        <v>0</v>
      </c>
      <c r="L145" s="16">
        <v>0.22</v>
      </c>
      <c r="M145" s="17">
        <v>0.05</v>
      </c>
      <c r="N145" s="17">
        <v>0.04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9">
        <v>0</v>
      </c>
      <c r="V145" s="17"/>
      <c r="W145" s="17">
        <v>0</v>
      </c>
      <c r="X145" s="20">
        <v>0</v>
      </c>
      <c r="Y145" s="19">
        <v>0</v>
      </c>
      <c r="Z145" s="17">
        <v>0.32</v>
      </c>
    </row>
    <row r="146" spans="2:26" ht="15.75" thickBot="1" x14ac:dyDescent="0.3">
      <c r="B146" s="5" t="str">
        <f t="shared" si="54"/>
        <v>Wellington</v>
      </c>
      <c r="C146" s="1" t="s">
        <v>3</v>
      </c>
      <c r="D146" s="4">
        <f>INDEX($AD$5:$AR$19,MATCH(B146,$AD$5:$AD$19,0),MATCH(C146,$AD$5:$AR$5,0))</f>
        <v>0</v>
      </c>
      <c r="K146" t="s">
        <v>1</v>
      </c>
      <c r="L146" s="21">
        <v>0.02</v>
      </c>
      <c r="M146" s="22">
        <v>0.15</v>
      </c>
      <c r="N146" s="22">
        <v>0.05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4">
        <v>0</v>
      </c>
      <c r="V146" s="22">
        <v>0</v>
      </c>
      <c r="W146" s="22">
        <v>0</v>
      </c>
      <c r="X146" s="25">
        <v>0</v>
      </c>
      <c r="Y146" s="24">
        <v>0</v>
      </c>
      <c r="Z146" s="22">
        <v>0.23</v>
      </c>
    </row>
    <row r="147" spans="2:26" ht="15.75" thickBot="1" x14ac:dyDescent="0.3">
      <c r="B147" s="5" t="str">
        <f t="shared" si="54"/>
        <v>Wellington</v>
      </c>
      <c r="C147" s="1" t="s">
        <v>13</v>
      </c>
      <c r="D147" s="4">
        <f>INDEX($AD$5:$AR$19,MATCH(B147,$AD$5:$AD$19,0),MATCH(C147,$AD$5:$AR$5,0))</f>
        <v>0.1</v>
      </c>
      <c r="K147" t="s">
        <v>2</v>
      </c>
      <c r="L147" s="21">
        <v>0.01</v>
      </c>
      <c r="M147" s="22">
        <v>7.0000000000000007E-2</v>
      </c>
      <c r="N147" s="22">
        <v>0.79</v>
      </c>
      <c r="O147" s="22">
        <v>0.03</v>
      </c>
      <c r="P147" s="22">
        <v>0</v>
      </c>
      <c r="Q147" s="22">
        <v>0.03</v>
      </c>
      <c r="R147" s="22">
        <v>0.05</v>
      </c>
      <c r="S147" s="22">
        <v>0.03</v>
      </c>
      <c r="T147" s="22">
        <v>0</v>
      </c>
      <c r="U147" s="24">
        <v>0</v>
      </c>
      <c r="V147" s="22">
        <v>0</v>
      </c>
      <c r="W147" s="22">
        <v>0.01</v>
      </c>
      <c r="X147" s="25">
        <v>0</v>
      </c>
      <c r="Y147" s="24">
        <v>0</v>
      </c>
      <c r="Z147" s="22">
        <v>1.03</v>
      </c>
    </row>
    <row r="148" spans="2:26" ht="15.75" thickBot="1" x14ac:dyDescent="0.3">
      <c r="B148" s="5" t="str">
        <f t="shared" si="54"/>
        <v>Wellington</v>
      </c>
      <c r="C148" s="1" t="s">
        <v>4</v>
      </c>
      <c r="D148" s="4">
        <f>INDEX($AD$5:$AR$19,MATCH(B148,$AD$5:$AD$19,0),MATCH(C148,$AD$5:$AR$5,0))</f>
        <v>0</v>
      </c>
      <c r="K148" t="s">
        <v>11</v>
      </c>
      <c r="L148" s="21">
        <v>0</v>
      </c>
      <c r="M148" s="22">
        <v>0.01</v>
      </c>
      <c r="N148" s="22">
        <v>0.08</v>
      </c>
      <c r="O148" s="22">
        <v>0.1</v>
      </c>
      <c r="P148" s="22">
        <v>0</v>
      </c>
      <c r="Q148" s="22">
        <v>0.01</v>
      </c>
      <c r="R148" s="22">
        <v>0.01</v>
      </c>
      <c r="S148" s="22">
        <v>0.01</v>
      </c>
      <c r="T148" s="22">
        <v>0</v>
      </c>
      <c r="U148" s="24">
        <v>0</v>
      </c>
      <c r="V148" s="22">
        <v>0</v>
      </c>
      <c r="W148" s="22">
        <v>0</v>
      </c>
      <c r="X148" s="25">
        <v>0</v>
      </c>
      <c r="Y148" s="24">
        <v>0</v>
      </c>
      <c r="Z148" s="22">
        <v>0.22</v>
      </c>
    </row>
    <row r="149" spans="2:26" ht="15.75" thickBot="1" x14ac:dyDescent="0.3">
      <c r="B149" s="5" t="str">
        <f t="shared" si="54"/>
        <v>Wellington</v>
      </c>
      <c r="C149" s="1" t="s">
        <v>12</v>
      </c>
      <c r="D149" s="4">
        <f>INDEX($AD$5:$AR$19,MATCH(B149,$AD$5:$AD$19,0),MATCH(C149,$AD$5:$AR$5,0))</f>
        <v>1</v>
      </c>
      <c r="K149" t="s">
        <v>3</v>
      </c>
      <c r="L149" s="21">
        <v>0</v>
      </c>
      <c r="M149" s="22">
        <v>0</v>
      </c>
      <c r="N149" s="22">
        <v>0.02</v>
      </c>
      <c r="O149" s="22">
        <v>0.01</v>
      </c>
      <c r="P149" s="22">
        <v>0.05</v>
      </c>
      <c r="Q149" s="22">
        <v>0.04</v>
      </c>
      <c r="R149" s="22">
        <v>0</v>
      </c>
      <c r="S149" s="22">
        <v>0.01</v>
      </c>
      <c r="T149" s="22">
        <v>0</v>
      </c>
      <c r="U149" s="24">
        <v>0</v>
      </c>
      <c r="V149" s="22"/>
      <c r="W149" s="22">
        <v>0</v>
      </c>
      <c r="X149" s="22"/>
      <c r="Y149" s="24">
        <v>0</v>
      </c>
      <c r="Z149" s="22">
        <v>0.13</v>
      </c>
    </row>
    <row r="150" spans="2:26" ht="15.75" thickBot="1" x14ac:dyDescent="0.3">
      <c r="B150" s="5" t="str">
        <f t="shared" si="54"/>
        <v>Wellington</v>
      </c>
      <c r="C150" s="1" t="s">
        <v>5</v>
      </c>
      <c r="D150" s="4">
        <f>INDEX($AD$5:$AR$19,MATCH(B150,$AD$5:$AD$19,0),MATCH(C150,$AD$5:$AR$5,0))</f>
        <v>8.5</v>
      </c>
      <c r="K150" t="s">
        <v>13</v>
      </c>
      <c r="L150" s="21">
        <v>0</v>
      </c>
      <c r="M150" s="22">
        <v>0</v>
      </c>
      <c r="N150" s="22">
        <v>0.03</v>
      </c>
      <c r="O150" s="22">
        <v>0</v>
      </c>
      <c r="P150" s="22">
        <v>0</v>
      </c>
      <c r="Q150" s="22">
        <v>0.23</v>
      </c>
      <c r="R150" s="22">
        <v>0.02</v>
      </c>
      <c r="S150" s="22">
        <v>0.04</v>
      </c>
      <c r="T150" s="22">
        <v>0.01</v>
      </c>
      <c r="U150" s="24">
        <v>0</v>
      </c>
      <c r="V150" s="22">
        <v>0</v>
      </c>
      <c r="W150" s="22">
        <v>0</v>
      </c>
      <c r="X150" s="25">
        <v>0</v>
      </c>
      <c r="Y150" s="24">
        <v>0</v>
      </c>
      <c r="Z150" s="22">
        <v>0.33</v>
      </c>
    </row>
    <row r="151" spans="2:26" ht="15.75" thickBot="1" x14ac:dyDescent="0.3">
      <c r="B151" s="5" t="str">
        <f t="shared" si="54"/>
        <v>Wellington</v>
      </c>
      <c r="C151" s="1" t="s">
        <v>6</v>
      </c>
      <c r="D151" s="4">
        <f>INDEX($AD$5:$AR$19,MATCH(B151,$AD$5:$AD$19,0),MATCH(C151,$AD$5:$AR$5,0))</f>
        <v>0</v>
      </c>
      <c r="K151" t="s">
        <v>4</v>
      </c>
      <c r="L151" s="21">
        <v>0</v>
      </c>
      <c r="M151" s="22">
        <v>0</v>
      </c>
      <c r="N151" s="22">
        <v>0.01</v>
      </c>
      <c r="O151" s="22">
        <v>0</v>
      </c>
      <c r="P151" s="22">
        <v>0</v>
      </c>
      <c r="Q151" s="22">
        <v>0.01</v>
      </c>
      <c r="R151" s="22">
        <v>0.21</v>
      </c>
      <c r="S151" s="22">
        <v>0.04</v>
      </c>
      <c r="T151" s="22">
        <v>0</v>
      </c>
      <c r="U151" s="24">
        <v>0</v>
      </c>
      <c r="V151" s="22">
        <v>0</v>
      </c>
      <c r="W151" s="22">
        <v>0</v>
      </c>
      <c r="X151" s="25">
        <v>0</v>
      </c>
      <c r="Y151" s="24">
        <v>0</v>
      </c>
      <c r="Z151" s="22">
        <v>0.28999999999999998</v>
      </c>
    </row>
    <row r="152" spans="2:26" ht="15.75" thickBot="1" x14ac:dyDescent="0.3">
      <c r="B152" s="5" t="str">
        <f t="shared" si="54"/>
        <v>Wellington</v>
      </c>
      <c r="C152" s="1" t="s">
        <v>14</v>
      </c>
      <c r="D152" s="4">
        <f>INDEX($AD$5:$AR$19,MATCH(B152,$AD$5:$AD$19,0),MATCH(C152,$AD$5:$AR$5,0))</f>
        <v>0</v>
      </c>
      <c r="K152" t="s">
        <v>12</v>
      </c>
      <c r="L152" s="21">
        <v>0</v>
      </c>
      <c r="M152" s="22">
        <v>0.01</v>
      </c>
      <c r="N152" s="22">
        <v>0.04</v>
      </c>
      <c r="O152" s="22">
        <v>0</v>
      </c>
      <c r="P152" s="22">
        <v>0</v>
      </c>
      <c r="Q152" s="22">
        <v>0.08</v>
      </c>
      <c r="R152" s="22">
        <v>7.0000000000000007E-2</v>
      </c>
      <c r="S152" s="22">
        <v>0.43</v>
      </c>
      <c r="T152" s="22">
        <v>0.04</v>
      </c>
      <c r="U152" s="24">
        <v>0</v>
      </c>
      <c r="V152" s="22">
        <v>0</v>
      </c>
      <c r="W152" s="22">
        <v>0.01</v>
      </c>
      <c r="X152" s="25">
        <v>0</v>
      </c>
      <c r="Y152" s="24">
        <v>0</v>
      </c>
      <c r="Z152" s="22">
        <v>0.69</v>
      </c>
    </row>
    <row r="153" spans="2:26" ht="15.75" thickBot="1" x14ac:dyDescent="0.3">
      <c r="B153" s="5" t="str">
        <f t="shared" si="54"/>
        <v>Wellington</v>
      </c>
      <c r="C153" s="1" t="s">
        <v>7</v>
      </c>
      <c r="D153" s="4">
        <f>INDEX($AD$5:$AR$19,MATCH(B153,$AD$5:$AD$19,0),MATCH(C153,$AD$5:$AR$5,0))</f>
        <v>0.1</v>
      </c>
      <c r="K153" t="s">
        <v>5</v>
      </c>
      <c r="L153" s="21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0.02</v>
      </c>
      <c r="R153" s="22">
        <v>0.01</v>
      </c>
      <c r="S153" s="22">
        <v>0.05</v>
      </c>
      <c r="T153" s="22">
        <v>0.06</v>
      </c>
      <c r="U153" s="24">
        <v>0</v>
      </c>
      <c r="V153" s="22">
        <v>0</v>
      </c>
      <c r="W153" s="22">
        <v>0</v>
      </c>
      <c r="X153" s="25">
        <v>0</v>
      </c>
      <c r="Y153" s="24">
        <v>0</v>
      </c>
      <c r="Z153" s="22">
        <v>0.15</v>
      </c>
    </row>
    <row r="154" spans="2:26" ht="15.75" thickBot="1" x14ac:dyDescent="0.3">
      <c r="B154" s="5" t="str">
        <f t="shared" si="54"/>
        <v>Wellington</v>
      </c>
      <c r="C154" s="1" t="s">
        <v>8</v>
      </c>
      <c r="D154" s="4">
        <f>INDEX($AD$5:$AR$19,MATCH(B154,$AD$5:$AD$19,0),MATCH(C154,$AD$5:$AR$5,0))</f>
        <v>0</v>
      </c>
      <c r="K154" t="s">
        <v>6</v>
      </c>
      <c r="L154" s="21">
        <v>0</v>
      </c>
      <c r="M154" s="22">
        <v>0</v>
      </c>
      <c r="N154" s="22">
        <v>0</v>
      </c>
      <c r="O154" s="22">
        <v>0</v>
      </c>
      <c r="P154" s="22"/>
      <c r="Q154" s="22">
        <v>0</v>
      </c>
      <c r="R154" s="22">
        <v>0</v>
      </c>
      <c r="S154" s="22">
        <v>0</v>
      </c>
      <c r="T154" s="22">
        <v>0.02</v>
      </c>
      <c r="U154" s="24">
        <v>0.05</v>
      </c>
      <c r="V154" s="22">
        <v>0.01</v>
      </c>
      <c r="W154" s="22">
        <v>0.02</v>
      </c>
      <c r="X154" s="25">
        <v>0</v>
      </c>
      <c r="Y154" s="24">
        <v>0</v>
      </c>
      <c r="Z154" s="22">
        <v>0.1</v>
      </c>
    </row>
    <row r="155" spans="2:26" ht="15.75" thickBot="1" x14ac:dyDescent="0.3">
      <c r="B155" s="5" t="str">
        <f t="shared" si="54"/>
        <v>Wellington</v>
      </c>
      <c r="C155" s="1" t="s">
        <v>9</v>
      </c>
      <c r="D155" s="4">
        <f>INDEX($AD$5:$AR$19,MATCH(B155,$AD$5:$AD$19,0),MATCH(C155,$AD$5:$AR$5,0))</f>
        <v>0</v>
      </c>
      <c r="K155" t="s">
        <v>14</v>
      </c>
      <c r="L155" s="21"/>
      <c r="M155" s="22">
        <v>0</v>
      </c>
      <c r="N155" s="22">
        <v>0</v>
      </c>
      <c r="O155" s="22">
        <v>0</v>
      </c>
      <c r="P155" s="22"/>
      <c r="Q155" s="22">
        <v>0</v>
      </c>
      <c r="R155" s="22">
        <v>0</v>
      </c>
      <c r="S155" s="22">
        <v>0</v>
      </c>
      <c r="T155" s="22">
        <v>0</v>
      </c>
      <c r="U155" s="24">
        <v>0.01</v>
      </c>
      <c r="V155" s="22">
        <v>0.04</v>
      </c>
      <c r="W155" s="22">
        <v>0.02</v>
      </c>
      <c r="X155" s="25">
        <v>0</v>
      </c>
      <c r="Y155" s="24">
        <v>0</v>
      </c>
      <c r="Z155" s="22">
        <v>7.0000000000000007E-2</v>
      </c>
    </row>
    <row r="156" spans="2:26" ht="15.75" thickBot="1" x14ac:dyDescent="0.3">
      <c r="B156" s="5" t="str">
        <f>AD15</f>
        <v>TNM</v>
      </c>
      <c r="C156" s="1" t="s">
        <v>0</v>
      </c>
      <c r="D156" s="4">
        <f>INDEX($AD$5:$AR$19,MATCH(B156,$AD$5:$AD$19,0),MATCH(C156,$AD$5:$AR$5,0))</f>
        <v>0</v>
      </c>
      <c r="K156" t="s">
        <v>7</v>
      </c>
      <c r="L156" s="21">
        <v>0</v>
      </c>
      <c r="M156" s="22">
        <v>0</v>
      </c>
      <c r="N156" s="22">
        <v>0.01</v>
      </c>
      <c r="O156" s="22">
        <v>0</v>
      </c>
      <c r="P156" s="22">
        <v>0</v>
      </c>
      <c r="Q156" s="22">
        <v>0.01</v>
      </c>
      <c r="R156" s="22">
        <v>0</v>
      </c>
      <c r="S156" s="22">
        <v>0.01</v>
      </c>
      <c r="T156" s="22">
        <v>0.01</v>
      </c>
      <c r="U156" s="24">
        <v>0.04</v>
      </c>
      <c r="V156" s="22">
        <v>0.03</v>
      </c>
      <c r="W156" s="22">
        <v>0.94</v>
      </c>
      <c r="X156" s="25">
        <v>0.03</v>
      </c>
      <c r="Y156" s="24">
        <v>0.03</v>
      </c>
      <c r="Z156" s="22">
        <v>1.1000000000000001</v>
      </c>
    </row>
    <row r="157" spans="2:26" ht="15.75" thickBot="1" x14ac:dyDescent="0.3">
      <c r="B157" s="5" t="str">
        <f>B156</f>
        <v>TNM</v>
      </c>
      <c r="C157" s="1" t="s">
        <v>1</v>
      </c>
      <c r="D157" s="4">
        <f>INDEX($AD$5:$AR$19,MATCH(B157,$AD$5:$AD$19,0),MATCH(C157,$AD$5:$AR$5,0))</f>
        <v>0.1</v>
      </c>
      <c r="K157" t="s">
        <v>8</v>
      </c>
      <c r="L157" s="21">
        <v>0</v>
      </c>
      <c r="M157" s="22">
        <v>0</v>
      </c>
      <c r="N157" s="22">
        <v>0</v>
      </c>
      <c r="O157" s="22"/>
      <c r="P157" s="22"/>
      <c r="Q157" s="22">
        <v>0</v>
      </c>
      <c r="R157" s="22">
        <v>0</v>
      </c>
      <c r="S157" s="22">
        <v>0</v>
      </c>
      <c r="T157" s="22">
        <v>0</v>
      </c>
      <c r="U157" s="24">
        <v>0</v>
      </c>
      <c r="V157" s="22">
        <v>0.01</v>
      </c>
      <c r="W157" s="22">
        <v>0.08</v>
      </c>
      <c r="X157" s="25">
        <v>0.22</v>
      </c>
      <c r="Y157" s="24">
        <v>0.06</v>
      </c>
      <c r="Z157" s="22">
        <v>0.37</v>
      </c>
    </row>
    <row r="158" spans="2:26" ht="15.75" thickBot="1" x14ac:dyDescent="0.3">
      <c r="B158" s="5" t="str">
        <f t="shared" ref="B158:B169" si="55">B157</f>
        <v>TNM</v>
      </c>
      <c r="C158" s="1" t="s">
        <v>2</v>
      </c>
      <c r="D158" s="4">
        <f>INDEX($AD$5:$AR$19,MATCH(B158,$AD$5:$AD$19,0),MATCH(C158,$AD$5:$AR$5,0))</f>
        <v>0</v>
      </c>
      <c r="K158" t="s">
        <v>9</v>
      </c>
      <c r="L158" s="21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4">
        <v>0</v>
      </c>
      <c r="V158" s="22">
        <v>0</v>
      </c>
      <c r="W158" s="22">
        <v>0.04</v>
      </c>
      <c r="X158" s="25">
        <v>0.06</v>
      </c>
      <c r="Y158" s="24">
        <v>0.43</v>
      </c>
      <c r="Z158" s="22">
        <v>0.55000000000000004</v>
      </c>
    </row>
    <row r="159" spans="2:26" ht="15.75" thickBot="1" x14ac:dyDescent="0.3">
      <c r="B159" s="5" t="str">
        <f t="shared" si="55"/>
        <v>TNM</v>
      </c>
      <c r="C159" s="1" t="s">
        <v>11</v>
      </c>
      <c r="D159" s="4">
        <f>INDEX($AD$5:$AR$19,MATCH(B159,$AD$5:$AD$19,0),MATCH(C159,$AD$5:$AR$5,0))</f>
        <v>0.1</v>
      </c>
      <c r="K159" t="s">
        <v>10</v>
      </c>
      <c r="L159" s="21">
        <v>0.26</v>
      </c>
      <c r="M159" s="22">
        <v>0.28999999999999998</v>
      </c>
      <c r="N159" s="22">
        <v>1.07</v>
      </c>
      <c r="O159" s="22">
        <v>0.14000000000000001</v>
      </c>
      <c r="P159" s="22">
        <v>7.0000000000000007E-2</v>
      </c>
      <c r="Q159" s="22">
        <v>0.45</v>
      </c>
      <c r="R159" s="22">
        <v>0.37</v>
      </c>
      <c r="S159" s="22">
        <v>0.62</v>
      </c>
      <c r="T159" s="22">
        <v>0.14000000000000001</v>
      </c>
      <c r="U159" s="24">
        <v>0.11</v>
      </c>
      <c r="V159" s="22">
        <v>0.08</v>
      </c>
      <c r="W159" s="22">
        <v>1.1200000000000001</v>
      </c>
      <c r="X159" s="25">
        <v>0.31</v>
      </c>
      <c r="Y159" s="24">
        <v>0.52</v>
      </c>
      <c r="Z159" s="22">
        <v>5.57</v>
      </c>
    </row>
    <row r="160" spans="2:26" x14ac:dyDescent="0.25">
      <c r="B160" s="5" t="str">
        <f t="shared" si="55"/>
        <v>TNM</v>
      </c>
      <c r="C160" s="1" t="s">
        <v>3</v>
      </c>
      <c r="D160" s="4">
        <f>INDEX($AD$5:$AR$19,MATCH(B160,$AD$5:$AD$19,0),MATCH(C160,$AD$5:$AR$5,0))</f>
        <v>0</v>
      </c>
    </row>
    <row r="161" spans="2:26" x14ac:dyDescent="0.25">
      <c r="B161" s="5" t="str">
        <f t="shared" si="55"/>
        <v>TNM</v>
      </c>
      <c r="C161" s="1" t="s">
        <v>13</v>
      </c>
      <c r="D161" s="4">
        <f>INDEX($AD$5:$AR$19,MATCH(B161,$AD$5:$AD$19,0),MATCH(C161,$AD$5:$AR$5,0))</f>
        <v>0</v>
      </c>
    </row>
    <row r="162" spans="2:26" ht="21" x14ac:dyDescent="0.35">
      <c r="B162" s="5" t="str">
        <f t="shared" si="55"/>
        <v>TNM</v>
      </c>
      <c r="C162" s="1" t="s">
        <v>4</v>
      </c>
      <c r="D162" s="4">
        <f>INDEX($AD$5:$AR$19,MATCH(B162,$AD$5:$AD$19,0),MATCH(C162,$AD$5:$AR$5,0))</f>
        <v>0</v>
      </c>
      <c r="J162" s="8" t="s">
        <v>31</v>
      </c>
    </row>
    <row r="163" spans="2:26" x14ac:dyDescent="0.25">
      <c r="B163" s="5" t="str">
        <f t="shared" si="55"/>
        <v>TNM</v>
      </c>
      <c r="C163" s="1" t="s">
        <v>12</v>
      </c>
      <c r="D163" s="4">
        <f>INDEX($AD$5:$AR$19,MATCH(B163,$AD$5:$AD$19,0),MATCH(C163,$AD$5:$AR$5,0))</f>
        <v>0</v>
      </c>
      <c r="L163" t="s">
        <v>16</v>
      </c>
    </row>
    <row r="164" spans="2:26" ht="15.75" thickBot="1" x14ac:dyDescent="0.3">
      <c r="B164" s="5" t="str">
        <f t="shared" si="55"/>
        <v>TNM</v>
      </c>
      <c r="C164" s="1" t="s">
        <v>5</v>
      </c>
      <c r="D164" s="4">
        <f>INDEX($AD$5:$AR$19,MATCH(B164,$AD$5:$AD$19,0),MATCH(C164,$AD$5:$AR$5,0))</f>
        <v>0.1</v>
      </c>
      <c r="L164" t="s">
        <v>0</v>
      </c>
      <c r="M164" t="s">
        <v>1</v>
      </c>
      <c r="N164" t="s">
        <v>2</v>
      </c>
      <c r="O164" t="s">
        <v>11</v>
      </c>
      <c r="P164" t="s">
        <v>3</v>
      </c>
      <c r="Q164" t="s">
        <v>13</v>
      </c>
      <c r="R164" t="s">
        <v>4</v>
      </c>
      <c r="S164" t="s">
        <v>12</v>
      </c>
      <c r="T164" t="s">
        <v>5</v>
      </c>
      <c r="U164" t="s">
        <v>6</v>
      </c>
      <c r="V164" t="s">
        <v>14</v>
      </c>
      <c r="W164" t="s">
        <v>7</v>
      </c>
      <c r="X164" t="s">
        <v>8</v>
      </c>
      <c r="Y164" t="s">
        <v>9</v>
      </c>
      <c r="Z164" t="s">
        <v>10</v>
      </c>
    </row>
    <row r="165" spans="2:26" ht="15.75" thickBot="1" x14ac:dyDescent="0.3">
      <c r="B165" s="5" t="str">
        <f t="shared" si="55"/>
        <v>TNM</v>
      </c>
      <c r="C165" s="1" t="s">
        <v>6</v>
      </c>
      <c r="D165" s="4">
        <f>INDEX($AD$5:$AR$19,MATCH(B165,$AD$5:$AD$19,0),MATCH(C165,$AD$5:$AR$5,0))</f>
        <v>8.1999999999999993</v>
      </c>
      <c r="J165" t="s">
        <v>15</v>
      </c>
      <c r="K165" t="s">
        <v>0</v>
      </c>
      <c r="L165" s="16"/>
      <c r="M165" s="17"/>
      <c r="N165" s="17"/>
      <c r="O165" s="26"/>
      <c r="P165" s="17"/>
      <c r="Q165" s="17">
        <v>0</v>
      </c>
      <c r="R165" s="17"/>
      <c r="S165" s="17"/>
      <c r="T165" s="17"/>
      <c r="U165" s="17"/>
      <c r="V165" s="17"/>
      <c r="W165" s="17"/>
      <c r="X165" s="17"/>
      <c r="Y165" s="19"/>
      <c r="Z165" s="17">
        <v>0</v>
      </c>
    </row>
    <row r="166" spans="2:26" ht="15.75" thickBot="1" x14ac:dyDescent="0.3">
      <c r="B166" s="5" t="str">
        <f t="shared" si="55"/>
        <v>TNM</v>
      </c>
      <c r="C166" s="1" t="s">
        <v>14</v>
      </c>
      <c r="D166" s="4">
        <f>INDEX($AD$5:$AR$19,MATCH(B166,$AD$5:$AD$19,0),MATCH(C166,$AD$5:$AR$5,0))</f>
        <v>0.1</v>
      </c>
      <c r="K166" t="s">
        <v>1</v>
      </c>
      <c r="L166" s="21"/>
      <c r="M166" s="22"/>
      <c r="N166" s="22"/>
      <c r="O166" s="27"/>
      <c r="P166" s="22"/>
      <c r="Q166" s="22">
        <v>0</v>
      </c>
      <c r="R166" s="22"/>
      <c r="S166" s="22"/>
      <c r="T166" s="22"/>
      <c r="U166" s="22"/>
      <c r="V166" s="22"/>
      <c r="W166" s="22"/>
      <c r="X166" s="22"/>
      <c r="Y166" s="24"/>
      <c r="Z166" s="22">
        <v>0</v>
      </c>
    </row>
    <row r="167" spans="2:26" ht="15.75" thickBot="1" x14ac:dyDescent="0.3">
      <c r="B167" s="5" t="str">
        <f t="shared" si="55"/>
        <v>TNM</v>
      </c>
      <c r="C167" s="1" t="s">
        <v>7</v>
      </c>
      <c r="D167" s="4">
        <f>INDEX($AD$5:$AR$19,MATCH(B167,$AD$5:$AD$19,0),MATCH(C167,$AD$5:$AR$5,0))</f>
        <v>0.5</v>
      </c>
      <c r="K167" t="s">
        <v>2</v>
      </c>
      <c r="L167" s="21"/>
      <c r="M167" s="22"/>
      <c r="N167" s="22"/>
      <c r="O167" s="27"/>
      <c r="P167" s="22"/>
      <c r="Q167" s="22">
        <v>0.01</v>
      </c>
      <c r="R167" s="22"/>
      <c r="S167" s="22"/>
      <c r="T167" s="22"/>
      <c r="U167" s="22"/>
      <c r="V167" s="22"/>
      <c r="W167" s="22"/>
      <c r="X167" s="22"/>
      <c r="Y167" s="24"/>
      <c r="Z167" s="22">
        <v>0.01</v>
      </c>
    </row>
    <row r="168" spans="2:26" ht="15.75" thickBot="1" x14ac:dyDescent="0.3">
      <c r="B168" s="5" t="str">
        <f t="shared" si="55"/>
        <v>TNM</v>
      </c>
      <c r="C168" s="1" t="s">
        <v>8</v>
      </c>
      <c r="D168" s="4">
        <f>INDEX($AD$5:$AR$19,MATCH(B168,$AD$5:$AD$19,0),MATCH(C168,$AD$5:$AR$5,0))</f>
        <v>0</v>
      </c>
      <c r="K168" t="s">
        <v>11</v>
      </c>
      <c r="L168" s="21"/>
      <c r="M168" s="22"/>
      <c r="N168" s="22"/>
      <c r="O168" s="27"/>
      <c r="P168" s="22"/>
      <c r="Q168" s="22">
        <v>0</v>
      </c>
      <c r="R168" s="22"/>
      <c r="S168" s="22"/>
      <c r="T168" s="22"/>
      <c r="U168" s="22"/>
      <c r="V168" s="22"/>
      <c r="W168" s="22"/>
      <c r="X168" s="22"/>
      <c r="Y168" s="24"/>
      <c r="Z168" s="22">
        <v>0</v>
      </c>
    </row>
    <row r="169" spans="2:26" ht="15.75" thickBot="1" x14ac:dyDescent="0.3">
      <c r="B169" s="5" t="str">
        <f t="shared" si="55"/>
        <v>TNM</v>
      </c>
      <c r="C169" s="1" t="s">
        <v>9</v>
      </c>
      <c r="D169" s="4">
        <f>INDEX($AD$5:$AR$19,MATCH(B169,$AD$5:$AD$19,0),MATCH(C169,$AD$5:$AR$5,0))</f>
        <v>0</v>
      </c>
      <c r="K169" t="s">
        <v>3</v>
      </c>
      <c r="L169" s="21"/>
      <c r="M169" s="22"/>
      <c r="N169" s="22"/>
      <c r="O169" s="27"/>
      <c r="P169" s="22"/>
      <c r="Q169" s="22">
        <v>0.01</v>
      </c>
      <c r="R169" s="22"/>
      <c r="S169" s="22"/>
      <c r="T169" s="22"/>
      <c r="U169" s="22"/>
      <c r="V169" s="22"/>
      <c r="W169" s="22"/>
      <c r="X169" s="22"/>
      <c r="Y169" s="24"/>
      <c r="Z169" s="22">
        <v>0.01</v>
      </c>
    </row>
    <row r="170" spans="2:26" ht="15.75" thickBot="1" x14ac:dyDescent="0.3">
      <c r="B170" s="5" t="str">
        <f>AD16</f>
        <v>West Coast</v>
      </c>
      <c r="C170" s="1" t="s">
        <v>0</v>
      </c>
      <c r="D170" s="4">
        <f>INDEX($AD$5:$AR$19,MATCH(B170,$AD$5:$AD$19,0),MATCH(C170,$AD$5:$AR$5,0))</f>
        <v>0</v>
      </c>
      <c r="K170" t="s">
        <v>13</v>
      </c>
      <c r="L170" s="21"/>
      <c r="M170" s="22"/>
      <c r="N170" s="22"/>
      <c r="O170" s="27"/>
      <c r="P170" s="22"/>
      <c r="Q170" s="22">
        <v>7.0000000000000007E-2</v>
      </c>
      <c r="R170" s="22"/>
      <c r="S170" s="22">
        <v>0</v>
      </c>
      <c r="T170" s="22">
        <v>0.01</v>
      </c>
      <c r="U170" s="22"/>
      <c r="V170" s="22"/>
      <c r="W170" s="22"/>
      <c r="X170" s="22"/>
      <c r="Y170" s="24"/>
      <c r="Z170" s="22">
        <v>0.08</v>
      </c>
    </row>
    <row r="171" spans="2:26" ht="15.75" thickBot="1" x14ac:dyDescent="0.3">
      <c r="B171" s="5" t="str">
        <f>B170</f>
        <v>West Coast</v>
      </c>
      <c r="C171" s="1" t="s">
        <v>1</v>
      </c>
      <c r="D171" s="4">
        <f>INDEX($AD$5:$AR$19,MATCH(B171,$AD$5:$AD$19,0),MATCH(C171,$AD$5:$AR$5,0))</f>
        <v>0</v>
      </c>
      <c r="K171" t="s">
        <v>4</v>
      </c>
      <c r="L171" s="21"/>
      <c r="M171" s="22"/>
      <c r="N171" s="22"/>
      <c r="O171" s="27"/>
      <c r="P171" s="22"/>
      <c r="Q171" s="22">
        <v>0</v>
      </c>
      <c r="R171" s="22"/>
      <c r="S171" s="22"/>
      <c r="T171" s="22"/>
      <c r="U171" s="22"/>
      <c r="V171" s="22"/>
      <c r="W171" s="22"/>
      <c r="X171" s="22"/>
      <c r="Y171" s="24"/>
      <c r="Z171" s="22">
        <v>0</v>
      </c>
    </row>
    <row r="172" spans="2:26" ht="15.75" thickBot="1" x14ac:dyDescent="0.3">
      <c r="B172" s="5" t="str">
        <f t="shared" ref="B172:B183" si="56">B171</f>
        <v>West Coast</v>
      </c>
      <c r="C172" s="1" t="s">
        <v>2</v>
      </c>
      <c r="D172" s="4">
        <f>INDEX($AD$5:$AR$19,MATCH(B172,$AD$5:$AD$19,0),MATCH(C172,$AD$5:$AR$5,0))</f>
        <v>0</v>
      </c>
      <c r="K172" t="s">
        <v>12</v>
      </c>
      <c r="L172" s="21"/>
      <c r="M172" s="22">
        <v>0</v>
      </c>
      <c r="N172" s="22"/>
      <c r="O172" s="27"/>
      <c r="P172" s="22"/>
      <c r="Q172" s="22">
        <v>0.03</v>
      </c>
      <c r="R172" s="22"/>
      <c r="S172" s="22"/>
      <c r="T172" s="22"/>
      <c r="U172" s="22"/>
      <c r="V172" s="22"/>
      <c r="W172" s="22"/>
      <c r="X172" s="22"/>
      <c r="Y172" s="24"/>
      <c r="Z172" s="22">
        <v>0.03</v>
      </c>
    </row>
    <row r="173" spans="2:26" ht="15.75" thickBot="1" x14ac:dyDescent="0.3">
      <c r="B173" s="5" t="str">
        <f t="shared" si="56"/>
        <v>West Coast</v>
      </c>
      <c r="C173" s="1" t="s">
        <v>11</v>
      </c>
      <c r="D173" s="4">
        <f>INDEX($AD$5:$AR$19,MATCH(B173,$AD$5:$AD$19,0),MATCH(C173,$AD$5:$AR$5,0))</f>
        <v>0</v>
      </c>
      <c r="K173" t="s">
        <v>5</v>
      </c>
      <c r="L173" s="21"/>
      <c r="M173" s="22">
        <v>0.01</v>
      </c>
      <c r="N173" s="22"/>
      <c r="O173" s="27"/>
      <c r="P173" s="22"/>
      <c r="Q173" s="22">
        <v>0.01</v>
      </c>
      <c r="R173" s="22"/>
      <c r="S173" s="22"/>
      <c r="T173" s="22">
        <v>0</v>
      </c>
      <c r="U173" s="22"/>
      <c r="V173" s="22"/>
      <c r="W173" s="22"/>
      <c r="X173" s="22"/>
      <c r="Y173" s="24"/>
      <c r="Z173" s="22">
        <v>0.02</v>
      </c>
    </row>
    <row r="174" spans="2:26" ht="15.75" thickBot="1" x14ac:dyDescent="0.3">
      <c r="B174" s="5" t="str">
        <f t="shared" si="56"/>
        <v>West Coast</v>
      </c>
      <c r="C174" s="1" t="s">
        <v>3</v>
      </c>
      <c r="D174" s="4">
        <f>INDEX($AD$5:$AR$19,MATCH(B174,$AD$5:$AD$19,0),MATCH(C174,$AD$5:$AR$5,0))</f>
        <v>0</v>
      </c>
      <c r="K174" t="s">
        <v>6</v>
      </c>
      <c r="L174" s="21"/>
      <c r="M174" s="22"/>
      <c r="N174" s="22"/>
      <c r="O174" s="27"/>
      <c r="P174" s="22"/>
      <c r="Q174" s="22"/>
      <c r="R174" s="22"/>
      <c r="S174" s="22"/>
      <c r="T174" s="22"/>
      <c r="U174" s="22"/>
      <c r="V174" s="22"/>
      <c r="W174" s="22">
        <v>0</v>
      </c>
      <c r="X174" s="22"/>
      <c r="Y174" s="24"/>
      <c r="Z174" s="22">
        <v>0</v>
      </c>
    </row>
    <row r="175" spans="2:26" ht="15.75" thickBot="1" x14ac:dyDescent="0.3">
      <c r="B175" s="5" t="str">
        <f t="shared" si="56"/>
        <v>West Coast</v>
      </c>
      <c r="C175" s="1" t="s">
        <v>13</v>
      </c>
      <c r="D175" s="4">
        <f>INDEX($AD$5:$AR$19,MATCH(B175,$AD$5:$AD$19,0),MATCH(C175,$AD$5:$AR$5,0))</f>
        <v>0</v>
      </c>
      <c r="K175" t="s">
        <v>14</v>
      </c>
      <c r="L175" s="21"/>
      <c r="M175" s="22"/>
      <c r="N175" s="22"/>
      <c r="O175" s="27"/>
      <c r="P175" s="22"/>
      <c r="Q175" s="22"/>
      <c r="R175" s="22"/>
      <c r="S175" s="22"/>
      <c r="T175" s="22"/>
      <c r="U175" s="22"/>
      <c r="V175" s="22"/>
      <c r="W175" s="22">
        <v>0</v>
      </c>
      <c r="X175" s="22"/>
      <c r="Y175" s="24"/>
      <c r="Z175" s="22">
        <v>0</v>
      </c>
    </row>
    <row r="176" spans="2:26" ht="15.75" thickBot="1" x14ac:dyDescent="0.3">
      <c r="B176" s="5" t="str">
        <f t="shared" si="56"/>
        <v>West Coast</v>
      </c>
      <c r="C176" s="1" t="s">
        <v>4</v>
      </c>
      <c r="D176" s="4">
        <f>INDEX($AD$5:$AR$19,MATCH(B176,$AD$5:$AD$19,0),MATCH(C176,$AD$5:$AR$5,0))</f>
        <v>0</v>
      </c>
      <c r="K176" t="s">
        <v>7</v>
      </c>
      <c r="L176" s="21"/>
      <c r="M176" s="22"/>
      <c r="N176" s="22"/>
      <c r="O176" s="27"/>
      <c r="P176" s="22"/>
      <c r="Q176" s="22"/>
      <c r="R176" s="22"/>
      <c r="S176" s="22"/>
      <c r="T176" s="22"/>
      <c r="U176" s="22"/>
      <c r="V176" s="22"/>
      <c r="W176" s="22">
        <v>0.08</v>
      </c>
      <c r="X176" s="22"/>
      <c r="Y176" s="24"/>
      <c r="Z176" s="22">
        <v>0.08</v>
      </c>
    </row>
    <row r="177" spans="2:26" ht="15.75" thickBot="1" x14ac:dyDescent="0.3">
      <c r="B177" s="5" t="str">
        <f t="shared" si="56"/>
        <v>West Coast</v>
      </c>
      <c r="C177" s="1" t="s">
        <v>12</v>
      </c>
      <c r="D177" s="4">
        <f>INDEX($AD$5:$AR$19,MATCH(B177,$AD$5:$AD$19,0),MATCH(C177,$AD$5:$AR$5,0))</f>
        <v>0</v>
      </c>
      <c r="K177" t="s">
        <v>8</v>
      </c>
      <c r="L177" s="21"/>
      <c r="M177" s="22"/>
      <c r="N177" s="22"/>
      <c r="O177" s="27"/>
      <c r="P177" s="22"/>
      <c r="Q177" s="22"/>
      <c r="R177" s="22"/>
      <c r="S177" s="22"/>
      <c r="T177" s="22"/>
      <c r="U177" s="22"/>
      <c r="V177" s="22"/>
      <c r="W177" s="22">
        <v>0.02</v>
      </c>
      <c r="X177" s="25">
        <v>0</v>
      </c>
      <c r="Y177" s="24"/>
      <c r="Z177" s="22">
        <v>0.03</v>
      </c>
    </row>
    <row r="178" spans="2:26" ht="15.75" thickBot="1" x14ac:dyDescent="0.3">
      <c r="B178" s="5" t="str">
        <f t="shared" si="56"/>
        <v>West Coast</v>
      </c>
      <c r="C178" s="1" t="s">
        <v>5</v>
      </c>
      <c r="D178" s="4">
        <f>INDEX($AD$5:$AR$19,MATCH(B178,$AD$5:$AD$19,0),MATCH(C178,$AD$5:$AR$5,0))</f>
        <v>0</v>
      </c>
      <c r="K178" t="s">
        <v>9</v>
      </c>
      <c r="L178" s="21"/>
      <c r="M178" s="22"/>
      <c r="N178" s="22"/>
      <c r="O178" s="27"/>
      <c r="P178" s="22"/>
      <c r="Q178" s="22"/>
      <c r="R178" s="22"/>
      <c r="S178" s="22"/>
      <c r="T178" s="22"/>
      <c r="U178" s="22"/>
      <c r="V178" s="22"/>
      <c r="W178" s="22">
        <v>0.02</v>
      </c>
      <c r="X178" s="22"/>
      <c r="Y178" s="24"/>
      <c r="Z178" s="22">
        <v>0.02</v>
      </c>
    </row>
    <row r="179" spans="2:26" ht="15.75" thickBot="1" x14ac:dyDescent="0.3">
      <c r="B179" s="5" t="str">
        <f t="shared" si="56"/>
        <v>West Coast</v>
      </c>
      <c r="C179" s="1" t="s">
        <v>6</v>
      </c>
      <c r="D179" s="4">
        <f>INDEX($AD$5:$AR$19,MATCH(B179,$AD$5:$AD$19,0),MATCH(C179,$AD$5:$AR$5,0))</f>
        <v>0</v>
      </c>
      <c r="K179" t="s">
        <v>10</v>
      </c>
      <c r="L179" s="21"/>
      <c r="M179" s="22">
        <v>0.01</v>
      </c>
      <c r="N179" s="22"/>
      <c r="O179" s="27"/>
      <c r="P179" s="22"/>
      <c r="Q179" s="22">
        <v>0.13</v>
      </c>
      <c r="R179" s="22"/>
      <c r="S179" s="22">
        <v>0</v>
      </c>
      <c r="T179" s="22">
        <v>0.01</v>
      </c>
      <c r="U179" s="22"/>
      <c r="V179" s="22"/>
      <c r="W179" s="22">
        <v>0.13</v>
      </c>
      <c r="X179" s="25">
        <v>0</v>
      </c>
      <c r="Y179" s="24"/>
      <c r="Z179" s="22">
        <v>0.28000000000000003</v>
      </c>
    </row>
    <row r="180" spans="2:26" x14ac:dyDescent="0.25">
      <c r="B180" s="5" t="str">
        <f t="shared" si="56"/>
        <v>West Coast</v>
      </c>
      <c r="C180" s="1" t="s">
        <v>14</v>
      </c>
      <c r="D180" s="4">
        <f>INDEX($AD$5:$AR$19,MATCH(B180,$AD$5:$AD$19,0),MATCH(C180,$AD$5:$AR$5,0))</f>
        <v>1.3</v>
      </c>
    </row>
    <row r="181" spans="2:26" x14ac:dyDescent="0.25">
      <c r="B181" s="5" t="str">
        <f t="shared" si="56"/>
        <v>West Coast</v>
      </c>
      <c r="C181" s="1" t="s">
        <v>7</v>
      </c>
      <c r="D181" s="4">
        <f>INDEX($AD$5:$AR$19,MATCH(B181,$AD$5:$AD$19,0),MATCH(C181,$AD$5:$AR$5,0))</f>
        <v>0.3</v>
      </c>
    </row>
    <row r="182" spans="2:26" ht="21" x14ac:dyDescent="0.35">
      <c r="B182" s="5" t="str">
        <f t="shared" si="56"/>
        <v>West Coast</v>
      </c>
      <c r="C182" s="1" t="s">
        <v>8</v>
      </c>
      <c r="D182" s="4">
        <f>INDEX($AD$5:$AR$19,MATCH(B182,$AD$5:$AD$19,0),MATCH(C182,$AD$5:$AR$5,0))</f>
        <v>0</v>
      </c>
      <c r="J182" s="8" t="s">
        <v>32</v>
      </c>
    </row>
    <row r="183" spans="2:26" x14ac:dyDescent="0.25">
      <c r="B183" s="5" t="str">
        <f t="shared" si="56"/>
        <v>West Coast</v>
      </c>
      <c r="C183" s="1" t="s">
        <v>9</v>
      </c>
      <c r="D183" s="4">
        <f>INDEX($AD$5:$AR$19,MATCH(B183,$AD$5:$AD$19,0),MATCH(C183,$AD$5:$AR$5,0))</f>
        <v>0</v>
      </c>
      <c r="L183" t="s">
        <v>16</v>
      </c>
    </row>
    <row r="184" spans="2:26" ht="15.75" thickBot="1" x14ac:dyDescent="0.3">
      <c r="B184" s="5" t="str">
        <f>AD17</f>
        <v>Canterbury</v>
      </c>
      <c r="C184" s="1" t="s">
        <v>0</v>
      </c>
      <c r="D184" s="4">
        <f>INDEX($AD$5:$AR$19,MATCH(B184,$AD$5:$AD$19,0),MATCH(C184,$AD$5:$AR$5,0))</f>
        <v>0</v>
      </c>
      <c r="L184" t="s">
        <v>0</v>
      </c>
      <c r="M184" t="s">
        <v>1</v>
      </c>
      <c r="N184" t="s">
        <v>2</v>
      </c>
      <c r="O184" t="s">
        <v>11</v>
      </c>
      <c r="P184" t="s">
        <v>3</v>
      </c>
      <c r="Q184" t="s">
        <v>13</v>
      </c>
      <c r="R184" t="s">
        <v>4</v>
      </c>
      <c r="S184" t="s">
        <v>12</v>
      </c>
      <c r="T184" t="s">
        <v>5</v>
      </c>
      <c r="U184" t="s">
        <v>6</v>
      </c>
      <c r="V184" t="s">
        <v>14</v>
      </c>
      <c r="W184" t="s">
        <v>7</v>
      </c>
      <c r="X184" t="s">
        <v>8</v>
      </c>
      <c r="Y184" t="s">
        <v>9</v>
      </c>
      <c r="Z184" t="s">
        <v>10</v>
      </c>
    </row>
    <row r="185" spans="2:26" ht="15.75" thickBot="1" x14ac:dyDescent="0.3">
      <c r="B185" s="5" t="str">
        <f>B184</f>
        <v>Canterbury</v>
      </c>
      <c r="C185" s="1" t="s">
        <v>1</v>
      </c>
      <c r="D185" s="4">
        <f>INDEX($AD$5:$AR$19,MATCH(B185,$AD$5:$AD$19,0),MATCH(C185,$AD$5:$AR$5,0))</f>
        <v>0.6</v>
      </c>
      <c r="J185" t="s">
        <v>15</v>
      </c>
      <c r="K185" t="s">
        <v>0</v>
      </c>
      <c r="L185" s="16"/>
      <c r="M185" s="17">
        <v>0</v>
      </c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>
        <v>0</v>
      </c>
    </row>
    <row r="186" spans="2:26" ht="15.75" thickBot="1" x14ac:dyDescent="0.3">
      <c r="B186" s="5" t="str">
        <f t="shared" ref="B186:B197" si="57">B185</f>
        <v>Canterbury</v>
      </c>
      <c r="C186" s="1" t="s">
        <v>2</v>
      </c>
      <c r="D186" s="4">
        <f>INDEX($AD$5:$AR$19,MATCH(B186,$AD$5:$AD$19,0),MATCH(C186,$AD$5:$AR$5,0))</f>
        <v>0</v>
      </c>
      <c r="K186" t="s">
        <v>1</v>
      </c>
      <c r="L186" s="21"/>
      <c r="M186" s="22">
        <v>0.01</v>
      </c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>
        <v>0.01</v>
      </c>
    </row>
    <row r="187" spans="2:26" ht="15.75" thickBot="1" x14ac:dyDescent="0.3">
      <c r="B187" s="5" t="str">
        <f t="shared" si="57"/>
        <v>Canterbury</v>
      </c>
      <c r="C187" s="1" t="s">
        <v>11</v>
      </c>
      <c r="D187" s="4">
        <f>INDEX($AD$5:$AR$19,MATCH(B187,$AD$5:$AD$19,0),MATCH(C187,$AD$5:$AR$5,0))</f>
        <v>0</v>
      </c>
      <c r="K187" t="s">
        <v>2</v>
      </c>
      <c r="L187" s="21"/>
      <c r="M187" s="22"/>
      <c r="N187" s="22"/>
      <c r="O187" s="22">
        <v>0.01</v>
      </c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>
        <v>0.01</v>
      </c>
    </row>
    <row r="188" spans="2:26" ht="15.75" thickBot="1" x14ac:dyDescent="0.3">
      <c r="B188" s="5" t="str">
        <f t="shared" si="57"/>
        <v>Canterbury</v>
      </c>
      <c r="C188" s="1" t="s">
        <v>3</v>
      </c>
      <c r="D188" s="4">
        <f>INDEX($AD$5:$AR$19,MATCH(B188,$AD$5:$AD$19,0),MATCH(C188,$AD$5:$AR$5,0))</f>
        <v>0</v>
      </c>
      <c r="K188" t="s">
        <v>11</v>
      </c>
      <c r="L188" s="21"/>
      <c r="M188" s="22"/>
      <c r="N188" s="22"/>
      <c r="O188" s="22">
        <v>0.02</v>
      </c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>
        <v>0.02</v>
      </c>
    </row>
    <row r="189" spans="2:26" ht="15.75" thickBot="1" x14ac:dyDescent="0.3">
      <c r="B189" s="5" t="str">
        <f t="shared" si="57"/>
        <v>Canterbury</v>
      </c>
      <c r="C189" s="1" t="s">
        <v>13</v>
      </c>
      <c r="D189" s="4">
        <f>INDEX($AD$5:$AR$19,MATCH(B189,$AD$5:$AD$19,0),MATCH(C189,$AD$5:$AR$5,0))</f>
        <v>0</v>
      </c>
      <c r="K189" t="s">
        <v>3</v>
      </c>
      <c r="L189" s="21"/>
      <c r="M189" s="22"/>
      <c r="N189" s="22"/>
      <c r="O189" s="22">
        <v>0</v>
      </c>
      <c r="P189" s="22"/>
      <c r="Q189" s="22">
        <v>0</v>
      </c>
      <c r="R189" s="22"/>
      <c r="S189" s="22"/>
      <c r="T189" s="22"/>
      <c r="U189" s="22"/>
      <c r="V189" s="22"/>
      <c r="W189" s="22"/>
      <c r="X189" s="22"/>
      <c r="Y189" s="22"/>
      <c r="Z189" s="22">
        <v>0</v>
      </c>
    </row>
    <row r="190" spans="2:26" ht="15.75" thickBot="1" x14ac:dyDescent="0.3">
      <c r="B190" s="5" t="str">
        <f t="shared" si="57"/>
        <v>Canterbury</v>
      </c>
      <c r="C190" s="1" t="s">
        <v>4</v>
      </c>
      <c r="D190" s="4">
        <f>INDEX($AD$5:$AR$19,MATCH(B190,$AD$5:$AD$19,0),MATCH(C190,$AD$5:$AR$5,0))</f>
        <v>0</v>
      </c>
      <c r="K190" t="s">
        <v>13</v>
      </c>
      <c r="L190" s="21"/>
      <c r="M190" s="22"/>
      <c r="N190" s="22"/>
      <c r="O190" s="22">
        <v>0</v>
      </c>
      <c r="P190" s="22"/>
      <c r="Q190" s="22">
        <v>0</v>
      </c>
      <c r="R190" s="22"/>
      <c r="S190" s="22"/>
      <c r="T190" s="22"/>
      <c r="U190" s="22"/>
      <c r="V190" s="22"/>
      <c r="W190" s="22"/>
      <c r="X190" s="22"/>
      <c r="Y190" s="22"/>
      <c r="Z190" s="22">
        <v>0</v>
      </c>
    </row>
    <row r="191" spans="2:26" ht="15.75" thickBot="1" x14ac:dyDescent="0.3">
      <c r="B191" s="5" t="str">
        <f t="shared" si="57"/>
        <v>Canterbury</v>
      </c>
      <c r="C191" s="1" t="s">
        <v>12</v>
      </c>
      <c r="D191" s="4">
        <f>INDEX($AD$5:$AR$19,MATCH(B191,$AD$5:$AD$19,0),MATCH(C191,$AD$5:$AR$5,0))</f>
        <v>0.1</v>
      </c>
      <c r="K191" t="s">
        <v>4</v>
      </c>
      <c r="L191" s="21"/>
      <c r="M191" s="22"/>
      <c r="N191" s="22"/>
      <c r="O191" s="22"/>
      <c r="P191" s="22"/>
      <c r="Q191" s="22">
        <v>0</v>
      </c>
      <c r="R191" s="22"/>
      <c r="S191" s="22"/>
      <c r="T191" s="22"/>
      <c r="U191" s="22"/>
      <c r="V191" s="22"/>
      <c r="W191" s="22"/>
      <c r="X191" s="22"/>
      <c r="Y191" s="22"/>
      <c r="Z191" s="22">
        <v>0</v>
      </c>
    </row>
    <row r="192" spans="2:26" ht="15.75" thickBot="1" x14ac:dyDescent="0.3">
      <c r="B192" s="5" t="str">
        <f t="shared" si="57"/>
        <v>Canterbury</v>
      </c>
      <c r="C192" s="1" t="s">
        <v>5</v>
      </c>
      <c r="D192" s="4">
        <f>INDEX($AD$5:$AR$19,MATCH(B192,$AD$5:$AD$19,0),MATCH(C192,$AD$5:$AR$5,0))</f>
        <v>0.1</v>
      </c>
      <c r="K192" t="s">
        <v>12</v>
      </c>
      <c r="L192" s="21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2:26" ht="15.75" thickBot="1" x14ac:dyDescent="0.3">
      <c r="B193" s="5" t="str">
        <f t="shared" si="57"/>
        <v>Canterbury</v>
      </c>
      <c r="C193" s="1" t="s">
        <v>6</v>
      </c>
      <c r="D193" s="4">
        <f>INDEX($AD$5:$AR$19,MATCH(B193,$AD$5:$AD$19,0),MATCH(C193,$AD$5:$AR$5,0))</f>
        <v>0.9</v>
      </c>
      <c r="K193" t="s">
        <v>5</v>
      </c>
      <c r="L193" s="21"/>
      <c r="M193" s="22"/>
      <c r="N193" s="22"/>
      <c r="O193" s="22"/>
      <c r="P193" s="22"/>
      <c r="Q193" s="22">
        <v>0</v>
      </c>
      <c r="R193" s="22"/>
      <c r="S193" s="22"/>
      <c r="T193" s="22"/>
      <c r="U193" s="22"/>
      <c r="V193" s="22"/>
      <c r="W193" s="22"/>
      <c r="X193" s="22"/>
      <c r="Y193" s="22"/>
      <c r="Z193" s="22">
        <v>0</v>
      </c>
    </row>
    <row r="194" spans="2:26" ht="15.75" thickBot="1" x14ac:dyDescent="0.3">
      <c r="B194" s="5" t="str">
        <f t="shared" si="57"/>
        <v>Canterbury</v>
      </c>
      <c r="C194" s="1" t="s">
        <v>14</v>
      </c>
      <c r="D194" s="4">
        <f>INDEX($AD$5:$AR$19,MATCH(B194,$AD$5:$AD$19,0),MATCH(C194,$AD$5:$AR$5,0))</f>
        <v>0.7</v>
      </c>
      <c r="K194" t="s">
        <v>6</v>
      </c>
      <c r="L194" s="21"/>
      <c r="M194" s="22"/>
      <c r="N194" s="22"/>
      <c r="O194" s="22"/>
      <c r="P194" s="22"/>
      <c r="Q194" s="22"/>
      <c r="R194" s="22"/>
      <c r="S194" s="22"/>
      <c r="T194" s="22"/>
      <c r="U194" s="22">
        <v>0.13</v>
      </c>
      <c r="V194" s="22"/>
      <c r="W194" s="22"/>
      <c r="X194" s="22"/>
      <c r="Y194" s="22"/>
      <c r="Z194" s="22">
        <v>0.13</v>
      </c>
    </row>
    <row r="195" spans="2:26" ht="15.75" thickBot="1" x14ac:dyDescent="0.3">
      <c r="B195" s="5" t="str">
        <f t="shared" si="57"/>
        <v>Canterbury</v>
      </c>
      <c r="C195" s="1" t="s">
        <v>7</v>
      </c>
      <c r="D195" s="4">
        <f>INDEX($AD$5:$AR$19,MATCH(B195,$AD$5:$AD$19,0),MATCH(C195,$AD$5:$AR$5,0))</f>
        <v>38.299999999999997</v>
      </c>
      <c r="K195" t="s">
        <v>14</v>
      </c>
      <c r="L195" s="21"/>
      <c r="M195" s="22"/>
      <c r="N195" s="22"/>
      <c r="O195" s="22"/>
      <c r="P195" s="22"/>
      <c r="Q195" s="22"/>
      <c r="R195" s="22"/>
      <c r="S195" s="22"/>
      <c r="T195" s="22"/>
      <c r="U195" s="22">
        <v>0.01</v>
      </c>
      <c r="V195" s="22"/>
      <c r="W195" s="22"/>
      <c r="X195" s="22"/>
      <c r="Y195" s="22"/>
      <c r="Z195" s="22">
        <v>0.01</v>
      </c>
    </row>
    <row r="196" spans="2:26" ht="15.75" thickBot="1" x14ac:dyDescent="0.3">
      <c r="B196" s="5" t="str">
        <f t="shared" si="57"/>
        <v>Canterbury</v>
      </c>
      <c r="C196" s="1" t="s">
        <v>8</v>
      </c>
      <c r="D196" s="4">
        <f>INDEX($AD$5:$AR$19,MATCH(B196,$AD$5:$AD$19,0),MATCH(C196,$AD$5:$AR$5,0))</f>
        <v>0.9</v>
      </c>
      <c r="K196" t="s">
        <v>7</v>
      </c>
      <c r="L196" s="21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>
        <v>0.14000000000000001</v>
      </c>
      <c r="X196" s="22"/>
      <c r="Y196" s="22"/>
      <c r="Z196" s="22">
        <v>0.14000000000000001</v>
      </c>
    </row>
    <row r="197" spans="2:26" ht="15.75" thickBot="1" x14ac:dyDescent="0.3">
      <c r="B197" s="5" t="str">
        <f t="shared" si="57"/>
        <v>Canterbury</v>
      </c>
      <c r="C197" s="1" t="s">
        <v>9</v>
      </c>
      <c r="D197" s="4">
        <f>INDEX($AD$5:$AR$19,MATCH(B197,$AD$5:$AD$19,0),MATCH(C197,$AD$5:$AR$5,0))</f>
        <v>0.3</v>
      </c>
      <c r="K197" t="s">
        <v>8</v>
      </c>
      <c r="L197" s="21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5">
        <v>0.04</v>
      </c>
      <c r="Y197" s="22"/>
      <c r="Z197" s="22">
        <v>0.04</v>
      </c>
    </row>
    <row r="198" spans="2:26" ht="15.75" thickBot="1" x14ac:dyDescent="0.3">
      <c r="B198" s="5" t="str">
        <f>AD18</f>
        <v>Otago</v>
      </c>
      <c r="C198" s="1" t="s">
        <v>0</v>
      </c>
      <c r="D198" s="4">
        <f>INDEX($AD$5:$AR$19,MATCH(B198,$AD$5:$AD$19,0),MATCH(C198,$AD$5:$AR$5,0))</f>
        <v>0</v>
      </c>
      <c r="K198" t="s">
        <v>9</v>
      </c>
      <c r="L198" s="21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>
        <v>0.03</v>
      </c>
      <c r="Z198" s="22">
        <v>0.03</v>
      </c>
    </row>
    <row r="199" spans="2:26" ht="15.75" thickBot="1" x14ac:dyDescent="0.3">
      <c r="B199" s="5" t="str">
        <f>B198</f>
        <v>Otago</v>
      </c>
      <c r="C199" s="1" t="s">
        <v>1</v>
      </c>
      <c r="D199" s="4">
        <f>INDEX($AD$5:$AR$19,MATCH(B199,$AD$5:$AD$19,0),MATCH(C199,$AD$5:$AR$5,0))</f>
        <v>0.1</v>
      </c>
      <c r="K199" t="s">
        <v>10</v>
      </c>
      <c r="L199" s="21"/>
      <c r="M199" s="22">
        <v>0.02</v>
      </c>
      <c r="N199" s="22"/>
      <c r="O199" s="22">
        <v>0.03</v>
      </c>
      <c r="P199" s="22"/>
      <c r="Q199" s="22">
        <v>0.01</v>
      </c>
      <c r="R199" s="22"/>
      <c r="S199" s="22"/>
      <c r="T199" s="22"/>
      <c r="U199" s="22">
        <v>0.14000000000000001</v>
      </c>
      <c r="V199" s="22"/>
      <c r="W199" s="22">
        <v>0.14000000000000001</v>
      </c>
      <c r="X199" s="25">
        <v>0.04</v>
      </c>
      <c r="Y199" s="22">
        <v>0.03</v>
      </c>
      <c r="Z199" s="22">
        <v>0.41</v>
      </c>
    </row>
    <row r="200" spans="2:26" x14ac:dyDescent="0.25">
      <c r="B200" s="5" t="str">
        <f t="shared" ref="B200:B211" si="58">B199</f>
        <v>Otago</v>
      </c>
      <c r="C200" s="1" t="s">
        <v>2</v>
      </c>
      <c r="D200" s="4">
        <f>INDEX($AD$5:$AR$19,MATCH(B200,$AD$5:$AD$19,0),MATCH(C200,$AD$5:$AR$5,0))</f>
        <v>0</v>
      </c>
    </row>
    <row r="201" spans="2:26" x14ac:dyDescent="0.25">
      <c r="B201" s="5" t="str">
        <f t="shared" si="58"/>
        <v>Otago</v>
      </c>
      <c r="C201" s="1" t="s">
        <v>11</v>
      </c>
      <c r="D201" s="4">
        <f>INDEX($AD$5:$AR$19,MATCH(B201,$AD$5:$AD$19,0),MATCH(C201,$AD$5:$AR$5,0))</f>
        <v>0</v>
      </c>
    </row>
    <row r="202" spans="2:26" ht="21" x14ac:dyDescent="0.35">
      <c r="B202" s="5" t="str">
        <f t="shared" si="58"/>
        <v>Otago</v>
      </c>
      <c r="C202" s="1" t="s">
        <v>3</v>
      </c>
      <c r="D202" s="4">
        <f>INDEX($AD$5:$AR$19,MATCH(B202,$AD$5:$AD$19,0),MATCH(C202,$AD$5:$AR$5,0))</f>
        <v>0</v>
      </c>
      <c r="J202" s="8" t="s">
        <v>33</v>
      </c>
    </row>
    <row r="203" spans="2:26" x14ac:dyDescent="0.25">
      <c r="B203" s="5" t="str">
        <f t="shared" si="58"/>
        <v>Otago</v>
      </c>
      <c r="C203" s="1" t="s">
        <v>13</v>
      </c>
      <c r="D203" s="4">
        <f>INDEX($AD$5:$AR$19,MATCH(B203,$AD$5:$AD$19,0),MATCH(C203,$AD$5:$AR$5,0))</f>
        <v>0</v>
      </c>
      <c r="L203" t="s">
        <v>16</v>
      </c>
    </row>
    <row r="204" spans="2:26" ht="15.75" thickBot="1" x14ac:dyDescent="0.3">
      <c r="B204" s="5" t="str">
        <f t="shared" si="58"/>
        <v>Otago</v>
      </c>
      <c r="C204" s="1" t="s">
        <v>4</v>
      </c>
      <c r="D204" s="4">
        <f>INDEX($AD$5:$AR$19,MATCH(B204,$AD$5:$AD$19,0),MATCH(C204,$AD$5:$AR$5,0))</f>
        <v>0</v>
      </c>
      <c r="L204" t="s">
        <v>0</v>
      </c>
      <c r="M204" t="s">
        <v>1</v>
      </c>
      <c r="N204" t="s">
        <v>2</v>
      </c>
      <c r="O204" t="s">
        <v>11</v>
      </c>
      <c r="P204" t="s">
        <v>3</v>
      </c>
      <c r="Q204" t="s">
        <v>13</v>
      </c>
      <c r="R204" t="s">
        <v>4</v>
      </c>
      <c r="S204" t="s">
        <v>12</v>
      </c>
      <c r="T204" t="s">
        <v>5</v>
      </c>
      <c r="U204" t="s">
        <v>6</v>
      </c>
      <c r="V204" t="s">
        <v>14</v>
      </c>
      <c r="W204" t="s">
        <v>7</v>
      </c>
      <c r="X204" t="s">
        <v>8</v>
      </c>
      <c r="Y204" t="s">
        <v>9</v>
      </c>
      <c r="Z204" t="s">
        <v>10</v>
      </c>
    </row>
    <row r="205" spans="2:26" ht="15.75" thickBot="1" x14ac:dyDescent="0.3">
      <c r="B205" s="5" t="str">
        <f t="shared" si="58"/>
        <v>Otago</v>
      </c>
      <c r="C205" s="1" t="s">
        <v>12</v>
      </c>
      <c r="D205" s="4">
        <f>INDEX($AD$5:$AR$19,MATCH(B205,$AD$5:$AD$19,0),MATCH(C205,$AD$5:$AR$5,0))</f>
        <v>0</v>
      </c>
      <c r="J205" t="s">
        <v>15</v>
      </c>
      <c r="K205" t="s">
        <v>0</v>
      </c>
      <c r="L205" s="16">
        <v>7.0000000000000007E-2</v>
      </c>
      <c r="M205" s="17">
        <v>0.05</v>
      </c>
      <c r="N205" s="17">
        <v>0</v>
      </c>
      <c r="O205" s="17">
        <v>0.01</v>
      </c>
      <c r="P205" s="17">
        <v>0</v>
      </c>
      <c r="Q205" s="17">
        <v>0</v>
      </c>
      <c r="R205" s="17">
        <v>0</v>
      </c>
      <c r="S205" s="17">
        <v>0</v>
      </c>
      <c r="T205" s="18">
        <v>0</v>
      </c>
      <c r="U205" s="17">
        <v>0</v>
      </c>
      <c r="V205" s="17">
        <v>0</v>
      </c>
      <c r="W205" s="17">
        <v>0</v>
      </c>
      <c r="X205" s="19">
        <v>0</v>
      </c>
      <c r="Y205" s="17">
        <v>0</v>
      </c>
      <c r="Z205" s="17">
        <v>0.13</v>
      </c>
    </row>
    <row r="206" spans="2:26" ht="15.75" thickBot="1" x14ac:dyDescent="0.3">
      <c r="B206" s="5" t="str">
        <f t="shared" si="58"/>
        <v>Otago</v>
      </c>
      <c r="C206" s="1" t="s">
        <v>5</v>
      </c>
      <c r="D206" s="4">
        <f>INDEX($AD$5:$AR$19,MATCH(B206,$AD$5:$AD$19,0),MATCH(C206,$AD$5:$AR$5,0))</f>
        <v>0</v>
      </c>
      <c r="K206" t="s">
        <v>1</v>
      </c>
      <c r="L206" s="21">
        <v>0.03</v>
      </c>
      <c r="M206" s="22">
        <v>0.81</v>
      </c>
      <c r="N206" s="22">
        <v>0.06</v>
      </c>
      <c r="O206" s="22">
        <v>0.06</v>
      </c>
      <c r="P206" s="22">
        <v>0.02</v>
      </c>
      <c r="Q206" s="22">
        <v>0</v>
      </c>
      <c r="R206" s="22">
        <v>0</v>
      </c>
      <c r="S206" s="22">
        <v>0.01</v>
      </c>
      <c r="T206" s="23">
        <v>0.01</v>
      </c>
      <c r="U206" s="22">
        <v>0.05</v>
      </c>
      <c r="V206" s="22">
        <v>0</v>
      </c>
      <c r="W206" s="22">
        <v>0.01</v>
      </c>
      <c r="X206" s="24">
        <v>0</v>
      </c>
      <c r="Y206" s="22">
        <v>0</v>
      </c>
      <c r="Z206" s="22">
        <v>1.06</v>
      </c>
    </row>
    <row r="207" spans="2:26" ht="15.75" thickBot="1" x14ac:dyDescent="0.3">
      <c r="B207" s="5" t="str">
        <f t="shared" si="58"/>
        <v>Otago</v>
      </c>
      <c r="C207" s="1" t="s">
        <v>6</v>
      </c>
      <c r="D207" s="4">
        <f>INDEX($AD$5:$AR$19,MATCH(B207,$AD$5:$AD$19,0),MATCH(C207,$AD$5:$AR$5,0))</f>
        <v>0</v>
      </c>
      <c r="K207" t="s">
        <v>2</v>
      </c>
      <c r="L207" s="21">
        <v>0</v>
      </c>
      <c r="M207" s="22">
        <v>0.17</v>
      </c>
      <c r="N207" s="22">
        <v>0.15</v>
      </c>
      <c r="O207" s="22">
        <v>0.08</v>
      </c>
      <c r="P207" s="22">
        <v>0</v>
      </c>
      <c r="Q207" s="22">
        <v>0</v>
      </c>
      <c r="R207" s="22">
        <v>0</v>
      </c>
      <c r="S207" s="22">
        <v>0</v>
      </c>
      <c r="T207" s="23">
        <v>0</v>
      </c>
      <c r="U207" s="22">
        <v>0</v>
      </c>
      <c r="V207" s="22">
        <v>0</v>
      </c>
      <c r="W207" s="22">
        <v>0</v>
      </c>
      <c r="X207" s="24">
        <v>0</v>
      </c>
      <c r="Y207" s="22">
        <v>0</v>
      </c>
      <c r="Z207" s="22">
        <v>0.39</v>
      </c>
    </row>
    <row r="208" spans="2:26" ht="15.75" thickBot="1" x14ac:dyDescent="0.3">
      <c r="B208" s="5" t="str">
        <f t="shared" si="58"/>
        <v>Otago</v>
      </c>
      <c r="C208" s="1" t="s">
        <v>14</v>
      </c>
      <c r="D208" s="4">
        <f>INDEX($AD$5:$AR$19,MATCH(B208,$AD$5:$AD$19,0),MATCH(C208,$AD$5:$AR$5,0))</f>
        <v>0</v>
      </c>
      <c r="K208" t="s">
        <v>11</v>
      </c>
      <c r="L208" s="21">
        <v>0</v>
      </c>
      <c r="M208" s="22">
        <v>0.03</v>
      </c>
      <c r="N208" s="22">
        <v>0</v>
      </c>
      <c r="O208" s="22">
        <v>0.89</v>
      </c>
      <c r="P208" s="22">
        <v>0</v>
      </c>
      <c r="Q208" s="22">
        <v>0</v>
      </c>
      <c r="R208" s="22">
        <v>0</v>
      </c>
      <c r="S208" s="22">
        <v>0.02</v>
      </c>
      <c r="T208" s="23">
        <v>0</v>
      </c>
      <c r="U208" s="22">
        <v>0</v>
      </c>
      <c r="V208" s="22">
        <v>0</v>
      </c>
      <c r="W208" s="22">
        <v>0.01</v>
      </c>
      <c r="X208" s="24">
        <v>0</v>
      </c>
      <c r="Y208" s="22">
        <v>0</v>
      </c>
      <c r="Z208" s="22">
        <v>0.95</v>
      </c>
    </row>
    <row r="209" spans="2:26" ht="15.75" thickBot="1" x14ac:dyDescent="0.3">
      <c r="B209" s="5" t="str">
        <f t="shared" si="58"/>
        <v>Otago</v>
      </c>
      <c r="C209" s="1" t="s">
        <v>7</v>
      </c>
      <c r="D209" s="4">
        <f>INDEX($AD$5:$AR$19,MATCH(B209,$AD$5:$AD$19,0),MATCH(C209,$AD$5:$AR$5,0))</f>
        <v>0.6</v>
      </c>
      <c r="K209" t="s">
        <v>3</v>
      </c>
      <c r="L209" s="21">
        <v>0</v>
      </c>
      <c r="M209" s="22">
        <v>7.0000000000000007E-2</v>
      </c>
      <c r="N209" s="22">
        <v>0.01</v>
      </c>
      <c r="O209" s="22">
        <v>0.01</v>
      </c>
      <c r="P209" s="22">
        <v>0.16</v>
      </c>
      <c r="Q209" s="22">
        <v>0.04</v>
      </c>
      <c r="R209" s="22">
        <v>0</v>
      </c>
      <c r="S209" s="22">
        <v>0.04</v>
      </c>
      <c r="T209" s="23">
        <v>0</v>
      </c>
      <c r="U209" s="22">
        <v>0</v>
      </c>
      <c r="V209" s="22">
        <v>0</v>
      </c>
      <c r="W209" s="22">
        <v>0.01</v>
      </c>
      <c r="X209" s="24">
        <v>0</v>
      </c>
      <c r="Y209" s="22">
        <v>0</v>
      </c>
      <c r="Z209" s="22">
        <v>0.34</v>
      </c>
    </row>
    <row r="210" spans="2:26" ht="15.75" thickBot="1" x14ac:dyDescent="0.3">
      <c r="B210" s="5" t="str">
        <f t="shared" si="58"/>
        <v>Otago</v>
      </c>
      <c r="C210" s="1" t="s">
        <v>8</v>
      </c>
      <c r="D210" s="4">
        <f>INDEX($AD$5:$AR$19,MATCH(B210,$AD$5:$AD$19,0),MATCH(C210,$AD$5:$AR$5,0))</f>
        <v>7.4</v>
      </c>
      <c r="K210" t="s">
        <v>13</v>
      </c>
      <c r="L210" s="21">
        <v>0</v>
      </c>
      <c r="M210" s="22">
        <v>0.05</v>
      </c>
      <c r="N210" s="22">
        <v>0.01</v>
      </c>
      <c r="O210" s="22">
        <v>0.04</v>
      </c>
      <c r="P210" s="22">
        <v>0</v>
      </c>
      <c r="Q210" s="22">
        <v>0.7</v>
      </c>
      <c r="R210" s="22">
        <v>0</v>
      </c>
      <c r="S210" s="22">
        <v>0.08</v>
      </c>
      <c r="T210" s="23">
        <v>0</v>
      </c>
      <c r="U210" s="22">
        <v>0</v>
      </c>
      <c r="V210" s="22">
        <v>0</v>
      </c>
      <c r="W210" s="22">
        <v>0.02</v>
      </c>
      <c r="X210" s="24">
        <v>0</v>
      </c>
      <c r="Y210" s="22">
        <v>0</v>
      </c>
      <c r="Z210" s="22">
        <v>0.9</v>
      </c>
    </row>
    <row r="211" spans="2:26" ht="15.75" thickBot="1" x14ac:dyDescent="0.3">
      <c r="B211" s="5" t="str">
        <f t="shared" si="58"/>
        <v>Otago</v>
      </c>
      <c r="C211" s="1" t="s">
        <v>9</v>
      </c>
      <c r="D211" s="4">
        <f>INDEX($AD$5:$AR$19,MATCH(B211,$AD$5:$AD$19,0),MATCH(C211,$AD$5:$AR$5,0))</f>
        <v>1.3</v>
      </c>
      <c r="K211" t="s">
        <v>4</v>
      </c>
      <c r="L211" s="21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3">
        <v>0</v>
      </c>
      <c r="U211" s="22">
        <v>0</v>
      </c>
      <c r="V211" s="22">
        <v>0</v>
      </c>
      <c r="W211" s="22">
        <v>0</v>
      </c>
      <c r="X211" s="24">
        <v>0</v>
      </c>
      <c r="Y211" s="22">
        <v>0</v>
      </c>
      <c r="Z211" s="22">
        <v>0</v>
      </c>
    </row>
    <row r="212" spans="2:26" ht="15.75" thickBot="1" x14ac:dyDescent="0.3">
      <c r="B212" s="5" t="str">
        <f>AD19</f>
        <v>Southland</v>
      </c>
      <c r="C212" s="1" t="s">
        <v>0</v>
      </c>
      <c r="D212" s="4">
        <f>INDEX($AD$5:$AR$19,MATCH(B212,$AD$5:$AD$19,0),MATCH(C212,$AD$5:$AR$5,0))</f>
        <v>0</v>
      </c>
      <c r="K212" t="s">
        <v>12</v>
      </c>
      <c r="L212" s="21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0.01</v>
      </c>
      <c r="R212" s="22">
        <v>0</v>
      </c>
      <c r="S212" s="22">
        <v>0.22</v>
      </c>
      <c r="T212" s="23">
        <v>0</v>
      </c>
      <c r="U212" s="22">
        <v>0</v>
      </c>
      <c r="V212" s="22">
        <v>0</v>
      </c>
      <c r="W212" s="22">
        <v>0</v>
      </c>
      <c r="X212" s="24">
        <v>0</v>
      </c>
      <c r="Y212" s="22">
        <v>0</v>
      </c>
      <c r="Z212" s="22">
        <v>0.24</v>
      </c>
    </row>
    <row r="213" spans="2:26" ht="15.75" thickBot="1" x14ac:dyDescent="0.3">
      <c r="B213" s="5" t="str">
        <f>B212</f>
        <v>Southland</v>
      </c>
      <c r="C213" s="1" t="s">
        <v>1</v>
      </c>
      <c r="D213" s="4">
        <f>INDEX($AD$5:$AR$19,MATCH(B213,$AD$5:$AD$19,0),MATCH(C213,$AD$5:$AR$5,0))</f>
        <v>0.1</v>
      </c>
      <c r="K213" t="s">
        <v>5</v>
      </c>
      <c r="L213" s="21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0.03</v>
      </c>
      <c r="T213" s="23">
        <v>0.02</v>
      </c>
      <c r="U213" s="22">
        <v>0</v>
      </c>
      <c r="V213" s="22">
        <v>0</v>
      </c>
      <c r="W213" s="22">
        <v>0</v>
      </c>
      <c r="X213" s="24">
        <v>0</v>
      </c>
      <c r="Y213" s="22">
        <v>0</v>
      </c>
      <c r="Z213" s="22">
        <v>0.05</v>
      </c>
    </row>
    <row r="214" spans="2:26" ht="15.75" thickBot="1" x14ac:dyDescent="0.3">
      <c r="B214" s="5" t="str">
        <f t="shared" ref="B214:B225" si="59">B213</f>
        <v>Southland</v>
      </c>
      <c r="C214" s="1" t="s">
        <v>2</v>
      </c>
      <c r="D214" s="4">
        <f>INDEX($AD$5:$AR$19,MATCH(B214,$AD$5:$AD$19,0),MATCH(C214,$AD$5:$AR$5,0))</f>
        <v>0</v>
      </c>
      <c r="K214" t="s">
        <v>6</v>
      </c>
      <c r="L214" s="21">
        <v>0</v>
      </c>
      <c r="M214" s="22">
        <v>0.14000000000000001</v>
      </c>
      <c r="N214" s="22">
        <v>0</v>
      </c>
      <c r="O214" s="22">
        <v>7.0000000000000007E-2</v>
      </c>
      <c r="P214" s="22">
        <v>0</v>
      </c>
      <c r="Q214" s="22">
        <v>0.02</v>
      </c>
      <c r="R214" s="22">
        <v>0</v>
      </c>
      <c r="S214" s="22">
        <v>0.01</v>
      </c>
      <c r="T214" s="23">
        <v>0</v>
      </c>
      <c r="U214" s="22">
        <v>0.41</v>
      </c>
      <c r="V214" s="22">
        <v>0</v>
      </c>
      <c r="W214" s="22">
        <v>0.05</v>
      </c>
      <c r="X214" s="24">
        <v>0</v>
      </c>
      <c r="Y214" s="22">
        <v>0</v>
      </c>
      <c r="Z214" s="22">
        <v>0.71</v>
      </c>
    </row>
    <row r="215" spans="2:26" ht="15.75" thickBot="1" x14ac:dyDescent="0.3">
      <c r="B215" s="5" t="str">
        <f t="shared" si="59"/>
        <v>Southland</v>
      </c>
      <c r="C215" s="1" t="s">
        <v>11</v>
      </c>
      <c r="D215" s="4">
        <f>INDEX($AD$5:$AR$19,MATCH(B215,$AD$5:$AD$19,0),MATCH(C215,$AD$5:$AR$5,0))</f>
        <v>0</v>
      </c>
      <c r="K215" t="s">
        <v>14</v>
      </c>
      <c r="L215" s="21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3">
        <v>0</v>
      </c>
      <c r="U215" s="22">
        <v>0</v>
      </c>
      <c r="V215" s="22">
        <v>0</v>
      </c>
      <c r="W215" s="22">
        <v>0</v>
      </c>
      <c r="X215" s="24">
        <v>0</v>
      </c>
      <c r="Y215" s="22">
        <v>0</v>
      </c>
      <c r="Z215" s="22">
        <v>0</v>
      </c>
    </row>
    <row r="216" spans="2:26" ht="15.75" thickBot="1" x14ac:dyDescent="0.3">
      <c r="B216" s="5" t="str">
        <f t="shared" si="59"/>
        <v>Southland</v>
      </c>
      <c r="C216" s="1" t="s">
        <v>3</v>
      </c>
      <c r="D216" s="4">
        <f>INDEX($AD$5:$AR$19,MATCH(B216,$AD$5:$AD$19,0),MATCH(C216,$AD$5:$AR$5,0))</f>
        <v>0</v>
      </c>
      <c r="K216" t="s">
        <v>7</v>
      </c>
      <c r="L216" s="21">
        <v>0</v>
      </c>
      <c r="M216" s="22">
        <v>0.02</v>
      </c>
      <c r="N216" s="22">
        <v>0</v>
      </c>
      <c r="O216" s="22">
        <v>0.01</v>
      </c>
      <c r="P216" s="22">
        <v>0</v>
      </c>
      <c r="Q216" s="22">
        <v>0.02</v>
      </c>
      <c r="R216" s="22">
        <v>0</v>
      </c>
      <c r="S216" s="22">
        <v>0</v>
      </c>
      <c r="T216" s="23">
        <v>0</v>
      </c>
      <c r="U216" s="22">
        <v>0</v>
      </c>
      <c r="V216" s="22">
        <v>0</v>
      </c>
      <c r="W216" s="22">
        <v>0.81</v>
      </c>
      <c r="X216" s="24">
        <v>0.01</v>
      </c>
      <c r="Y216" s="22">
        <v>0</v>
      </c>
      <c r="Z216" s="22">
        <v>0.86</v>
      </c>
    </row>
    <row r="217" spans="2:26" ht="15.75" thickBot="1" x14ac:dyDescent="0.3">
      <c r="B217" s="5" t="str">
        <f t="shared" si="59"/>
        <v>Southland</v>
      </c>
      <c r="C217" s="1" t="s">
        <v>13</v>
      </c>
      <c r="D217" s="4">
        <f>INDEX($AD$5:$AR$19,MATCH(B217,$AD$5:$AD$19,0),MATCH(C217,$AD$5:$AR$5,0))</f>
        <v>0</v>
      </c>
      <c r="K217" t="s">
        <v>8</v>
      </c>
      <c r="L217" s="21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3">
        <v>0</v>
      </c>
      <c r="U217" s="22">
        <v>0</v>
      </c>
      <c r="V217" s="22">
        <v>0</v>
      </c>
      <c r="W217" s="22">
        <v>0.02</v>
      </c>
      <c r="X217" s="24">
        <v>0.14000000000000001</v>
      </c>
      <c r="Y217" s="22">
        <v>0</v>
      </c>
      <c r="Z217" s="22">
        <v>0.17</v>
      </c>
    </row>
    <row r="218" spans="2:26" ht="15.75" thickBot="1" x14ac:dyDescent="0.3">
      <c r="B218" s="5" t="str">
        <f t="shared" si="59"/>
        <v>Southland</v>
      </c>
      <c r="C218" s="1" t="s">
        <v>4</v>
      </c>
      <c r="D218" s="4">
        <f>INDEX($AD$5:$AR$19,MATCH(B218,$AD$5:$AD$19,0),MATCH(C218,$AD$5:$AR$5,0))</f>
        <v>0</v>
      </c>
      <c r="K218" t="s">
        <v>9</v>
      </c>
      <c r="L218" s="21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3">
        <v>0</v>
      </c>
      <c r="U218" s="22">
        <v>0</v>
      </c>
      <c r="V218" s="22">
        <v>0</v>
      </c>
      <c r="W218" s="22">
        <v>0.02</v>
      </c>
      <c r="X218" s="24">
        <v>0</v>
      </c>
      <c r="Y218" s="22">
        <v>0.03</v>
      </c>
      <c r="Z218" s="22">
        <v>0.05</v>
      </c>
    </row>
    <row r="219" spans="2:26" ht="15.75" thickBot="1" x14ac:dyDescent="0.3">
      <c r="B219" s="5" t="str">
        <f t="shared" si="59"/>
        <v>Southland</v>
      </c>
      <c r="C219" s="1" t="s">
        <v>12</v>
      </c>
      <c r="D219" s="4">
        <f>INDEX($AD$5:$AR$19,MATCH(B219,$AD$5:$AD$19,0),MATCH(C219,$AD$5:$AR$5,0))</f>
        <v>0</v>
      </c>
      <c r="K219" t="s">
        <v>10</v>
      </c>
      <c r="L219" s="21">
        <v>0.11</v>
      </c>
      <c r="M219" s="22">
        <v>1.35</v>
      </c>
      <c r="N219" s="22">
        <v>0.22</v>
      </c>
      <c r="O219" s="22">
        <v>1.17</v>
      </c>
      <c r="P219" s="22">
        <v>0.18</v>
      </c>
      <c r="Q219" s="22">
        <v>0.8</v>
      </c>
      <c r="R219" s="22">
        <v>0</v>
      </c>
      <c r="S219" s="22">
        <v>0.41</v>
      </c>
      <c r="T219" s="23">
        <v>0.04</v>
      </c>
      <c r="U219" s="22">
        <v>0.46</v>
      </c>
      <c r="V219" s="22">
        <v>0</v>
      </c>
      <c r="W219" s="22">
        <v>0.97</v>
      </c>
      <c r="X219" s="24">
        <v>0.15</v>
      </c>
      <c r="Y219" s="22">
        <v>0.03</v>
      </c>
      <c r="Z219" s="22">
        <v>5.87</v>
      </c>
    </row>
    <row r="220" spans="2:26" x14ac:dyDescent="0.25">
      <c r="B220" s="5" t="str">
        <f t="shared" si="59"/>
        <v>Southland</v>
      </c>
      <c r="C220" s="1" t="s">
        <v>5</v>
      </c>
      <c r="D220" s="4">
        <f>INDEX($AD$5:$AR$19,MATCH(B220,$AD$5:$AD$19,0),MATCH(C220,$AD$5:$AR$5,0))</f>
        <v>0</v>
      </c>
    </row>
    <row r="221" spans="2:26" x14ac:dyDescent="0.25">
      <c r="B221" s="5" t="str">
        <f t="shared" si="59"/>
        <v>Southland</v>
      </c>
      <c r="C221" s="1" t="s">
        <v>6</v>
      </c>
      <c r="D221" s="4">
        <f>INDEX($AD$5:$AR$19,MATCH(B221,$AD$5:$AD$19,0),MATCH(C221,$AD$5:$AR$5,0))</f>
        <v>0</v>
      </c>
    </row>
    <row r="222" spans="2:26" ht="21" x14ac:dyDescent="0.35">
      <c r="B222" s="5" t="str">
        <f t="shared" si="59"/>
        <v>Southland</v>
      </c>
      <c r="C222" s="1" t="s">
        <v>14</v>
      </c>
      <c r="D222" s="4">
        <f>INDEX($AD$5:$AR$19,MATCH(B222,$AD$5:$AD$19,0),MATCH(C222,$AD$5:$AR$5,0))</f>
        <v>0</v>
      </c>
      <c r="J222" s="8" t="s">
        <v>34</v>
      </c>
    </row>
    <row r="223" spans="2:26" x14ac:dyDescent="0.25">
      <c r="B223" s="5" t="str">
        <f t="shared" si="59"/>
        <v>Southland</v>
      </c>
      <c r="C223" s="1" t="s">
        <v>7</v>
      </c>
      <c r="D223" s="4">
        <f>INDEX($AD$5:$AR$19,MATCH(B223,$AD$5:$AD$19,0),MATCH(C223,$AD$5:$AR$5,0))</f>
        <v>0.3</v>
      </c>
      <c r="L223" t="s">
        <v>16</v>
      </c>
    </row>
    <row r="224" spans="2:26" ht="15.75" thickBot="1" x14ac:dyDescent="0.3">
      <c r="B224" s="5" t="str">
        <f t="shared" si="59"/>
        <v>Southland</v>
      </c>
      <c r="C224" s="1" t="s">
        <v>8</v>
      </c>
      <c r="D224" s="4">
        <f>INDEX($AD$5:$AR$19,MATCH(B224,$AD$5:$AD$19,0),MATCH(C224,$AD$5:$AR$5,0))</f>
        <v>1.2</v>
      </c>
      <c r="L224" t="s">
        <v>0</v>
      </c>
      <c r="M224" t="s">
        <v>1</v>
      </c>
      <c r="N224" t="s">
        <v>2</v>
      </c>
      <c r="O224" t="s">
        <v>11</v>
      </c>
      <c r="P224" t="s">
        <v>3</v>
      </c>
      <c r="Q224" t="s">
        <v>13</v>
      </c>
      <c r="R224" t="s">
        <v>4</v>
      </c>
      <c r="S224" t="s">
        <v>12</v>
      </c>
      <c r="T224" t="s">
        <v>5</v>
      </c>
      <c r="U224" t="s">
        <v>6</v>
      </c>
      <c r="V224" t="s">
        <v>14</v>
      </c>
      <c r="W224" t="s">
        <v>7</v>
      </c>
      <c r="X224" t="s">
        <v>8</v>
      </c>
      <c r="Y224" t="s">
        <v>9</v>
      </c>
      <c r="Z224" t="s">
        <v>10</v>
      </c>
    </row>
    <row r="225" spans="2:26" ht="15.75" thickBot="1" x14ac:dyDescent="0.3">
      <c r="B225" s="5" t="str">
        <f t="shared" si="59"/>
        <v>Southland</v>
      </c>
      <c r="C225" s="1" t="s">
        <v>9</v>
      </c>
      <c r="D225" s="4">
        <f>INDEX($AD$5:$AR$19,MATCH(B225,$AD$5:$AD$19,0),MATCH(C225,$AD$5:$AR$5,0))</f>
        <v>9.6</v>
      </c>
      <c r="J225" t="s">
        <v>15</v>
      </c>
      <c r="K225" t="s">
        <v>0</v>
      </c>
      <c r="L225" s="16">
        <v>0.17</v>
      </c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>
        <v>0.17</v>
      </c>
    </row>
    <row r="226" spans="2:26" ht="15.75" thickBot="1" x14ac:dyDescent="0.3">
      <c r="B226" s="3"/>
      <c r="K226" t="s">
        <v>1</v>
      </c>
      <c r="L226" s="21">
        <v>0.14000000000000001</v>
      </c>
      <c r="M226" s="22">
        <v>0.4</v>
      </c>
      <c r="N226" s="22">
        <v>0.02</v>
      </c>
      <c r="O226" s="22">
        <v>0.01</v>
      </c>
      <c r="P226" s="22">
        <v>0</v>
      </c>
      <c r="Q226" s="22">
        <v>0.01</v>
      </c>
      <c r="R226" s="22">
        <v>0.01</v>
      </c>
      <c r="S226" s="22">
        <v>0.01</v>
      </c>
      <c r="T226" s="22">
        <v>0.02</v>
      </c>
      <c r="U226" s="22">
        <v>0.01</v>
      </c>
      <c r="V226" s="22">
        <v>0</v>
      </c>
      <c r="W226" s="22">
        <v>0.03</v>
      </c>
      <c r="X226" s="24">
        <v>0.01</v>
      </c>
      <c r="Y226" s="22">
        <v>0</v>
      </c>
      <c r="Z226" s="22">
        <v>0.66</v>
      </c>
    </row>
    <row r="227" spans="2:26" ht="15.75" thickBot="1" x14ac:dyDescent="0.3">
      <c r="K227" t="s">
        <v>2</v>
      </c>
      <c r="L227" s="21"/>
      <c r="M227" s="22"/>
      <c r="N227" s="22">
        <v>0.06</v>
      </c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>
        <v>0.06</v>
      </c>
    </row>
    <row r="228" spans="2:26" ht="15.75" thickBot="1" x14ac:dyDescent="0.3">
      <c r="K228" t="s">
        <v>11</v>
      </c>
      <c r="L228" s="21"/>
      <c r="M228" s="22">
        <v>0.13</v>
      </c>
      <c r="N228" s="22">
        <v>1.1499999999999999</v>
      </c>
      <c r="O228" s="22">
        <v>0.45</v>
      </c>
      <c r="P228" s="22">
        <v>0.01</v>
      </c>
      <c r="Q228" s="22">
        <v>0.01</v>
      </c>
      <c r="R228" s="22">
        <v>0</v>
      </c>
      <c r="S228" s="22">
        <v>0</v>
      </c>
      <c r="T228" s="22">
        <v>0</v>
      </c>
      <c r="U228" s="22"/>
      <c r="V228" s="22"/>
      <c r="W228" s="22">
        <v>0</v>
      </c>
      <c r="X228" s="22"/>
      <c r="Y228" s="22"/>
      <c r="Z228" s="22">
        <v>1.76</v>
      </c>
    </row>
    <row r="229" spans="2:26" ht="15.75" thickBot="1" x14ac:dyDescent="0.3">
      <c r="K229" t="s">
        <v>3</v>
      </c>
      <c r="L229" s="21"/>
      <c r="M229" s="22"/>
      <c r="N229" s="22"/>
      <c r="O229" s="22"/>
      <c r="P229" s="22">
        <v>0.03</v>
      </c>
      <c r="Q229" s="22"/>
      <c r="R229" s="22"/>
      <c r="S229" s="22"/>
      <c r="T229" s="22"/>
      <c r="U229" s="22"/>
      <c r="V229" s="22"/>
      <c r="W229" s="22"/>
      <c r="X229" s="22"/>
      <c r="Y229" s="22"/>
      <c r="Z229" s="22">
        <v>0.03</v>
      </c>
    </row>
    <row r="230" spans="2:26" ht="15.75" thickBot="1" x14ac:dyDescent="0.3">
      <c r="K230" t="s">
        <v>13</v>
      </c>
      <c r="L230" s="21"/>
      <c r="M230" s="22"/>
      <c r="N230" s="22"/>
      <c r="O230" s="22"/>
      <c r="P230" s="22">
        <v>0</v>
      </c>
      <c r="Q230" s="22">
        <v>0.2</v>
      </c>
      <c r="R230" s="22"/>
      <c r="S230" s="22">
        <v>0</v>
      </c>
      <c r="T230" s="22"/>
      <c r="U230" s="22"/>
      <c r="V230" s="22"/>
      <c r="W230" s="22"/>
      <c r="X230" s="22"/>
      <c r="Y230" s="22"/>
      <c r="Z230" s="22">
        <v>0.2</v>
      </c>
    </row>
    <row r="231" spans="2:26" ht="15.75" thickBot="1" x14ac:dyDescent="0.3">
      <c r="K231" t="s">
        <v>4</v>
      </c>
      <c r="L231" s="21"/>
      <c r="M231" s="22">
        <v>0</v>
      </c>
      <c r="N231" s="22"/>
      <c r="O231" s="22">
        <v>0</v>
      </c>
      <c r="P231" s="22"/>
      <c r="Q231" s="22">
        <v>0.04</v>
      </c>
      <c r="R231" s="22">
        <v>0.39</v>
      </c>
      <c r="S231" s="22">
        <v>0.22</v>
      </c>
      <c r="T231" s="22"/>
      <c r="U231" s="22"/>
      <c r="V231" s="22"/>
      <c r="W231" s="22"/>
      <c r="X231" s="22"/>
      <c r="Y231" s="22"/>
      <c r="Z231" s="22">
        <v>0.65</v>
      </c>
    </row>
    <row r="232" spans="2:26" ht="15.75" thickBot="1" x14ac:dyDescent="0.3">
      <c r="K232" t="s">
        <v>12</v>
      </c>
      <c r="L232" s="21"/>
      <c r="M232" s="22">
        <v>0</v>
      </c>
      <c r="N232" s="22"/>
      <c r="O232" s="22">
        <v>0</v>
      </c>
      <c r="P232" s="22"/>
      <c r="Q232" s="22">
        <v>0</v>
      </c>
      <c r="R232" s="22"/>
      <c r="S232" s="22">
        <v>0.05</v>
      </c>
      <c r="T232" s="22">
        <v>0.01</v>
      </c>
      <c r="U232" s="22"/>
      <c r="V232" s="22"/>
      <c r="W232" s="22">
        <v>0</v>
      </c>
      <c r="X232" s="22"/>
      <c r="Y232" s="22"/>
      <c r="Z232" s="22">
        <v>0.06</v>
      </c>
    </row>
    <row r="233" spans="2:26" ht="15.75" thickBot="1" x14ac:dyDescent="0.3">
      <c r="K233" t="s">
        <v>5</v>
      </c>
      <c r="L233" s="21"/>
      <c r="M233" s="22"/>
      <c r="N233" s="22"/>
      <c r="O233" s="22"/>
      <c r="P233" s="22"/>
      <c r="Q233" s="22">
        <v>0</v>
      </c>
      <c r="R233" s="22"/>
      <c r="S233" s="22">
        <v>0.02</v>
      </c>
      <c r="T233" s="22">
        <v>0.14000000000000001</v>
      </c>
      <c r="U233" s="22"/>
      <c r="V233" s="22"/>
      <c r="W233" s="22"/>
      <c r="X233" s="22"/>
      <c r="Y233" s="22"/>
      <c r="Z233" s="22">
        <v>0.16</v>
      </c>
    </row>
    <row r="234" spans="2:26" ht="15.75" thickBot="1" x14ac:dyDescent="0.3">
      <c r="K234" t="s">
        <v>6</v>
      </c>
      <c r="L234" s="21"/>
      <c r="M234" s="22"/>
      <c r="N234" s="22">
        <v>0</v>
      </c>
      <c r="O234" s="22">
        <v>0</v>
      </c>
      <c r="P234" s="22"/>
      <c r="Q234" s="22">
        <v>0</v>
      </c>
      <c r="R234" s="22"/>
      <c r="S234" s="22">
        <v>0</v>
      </c>
      <c r="T234" s="22">
        <v>0</v>
      </c>
      <c r="U234" s="22">
        <v>0.01</v>
      </c>
      <c r="V234" s="22"/>
      <c r="W234" s="22"/>
      <c r="X234" s="22"/>
      <c r="Y234" s="22"/>
      <c r="Z234" s="22">
        <v>0.01</v>
      </c>
    </row>
    <row r="235" spans="2:26" ht="15.75" thickBot="1" x14ac:dyDescent="0.3">
      <c r="K235" t="s">
        <v>14</v>
      </c>
      <c r="L235" s="21"/>
      <c r="M235" s="22"/>
      <c r="N235" s="22"/>
      <c r="O235" s="22"/>
      <c r="P235" s="22"/>
      <c r="Q235" s="22"/>
      <c r="R235" s="22"/>
      <c r="S235" s="22"/>
      <c r="T235" s="22"/>
      <c r="U235" s="22"/>
      <c r="V235" s="22">
        <v>0</v>
      </c>
      <c r="W235" s="22">
        <v>0</v>
      </c>
      <c r="X235" s="22"/>
      <c r="Y235" s="22"/>
      <c r="Z235" s="22">
        <v>0</v>
      </c>
    </row>
    <row r="236" spans="2:26" ht="15.75" thickBot="1" x14ac:dyDescent="0.3">
      <c r="K236" t="s">
        <v>7</v>
      </c>
      <c r="L236" s="21"/>
      <c r="M236" s="22">
        <v>0</v>
      </c>
      <c r="N236" s="22">
        <v>0</v>
      </c>
      <c r="O236" s="22">
        <v>0</v>
      </c>
      <c r="P236" s="22"/>
      <c r="Q236" s="22">
        <v>0</v>
      </c>
      <c r="R236" s="22">
        <v>0</v>
      </c>
      <c r="S236" s="22">
        <v>0.03</v>
      </c>
      <c r="T236" s="22"/>
      <c r="U236" s="22">
        <v>7.0000000000000007E-2</v>
      </c>
      <c r="V236" s="22">
        <v>0.06</v>
      </c>
      <c r="W236" s="22">
        <v>1.01</v>
      </c>
      <c r="X236" s="24">
        <v>0.08</v>
      </c>
      <c r="Y236" s="22"/>
      <c r="Z236" s="22">
        <v>1.26</v>
      </c>
    </row>
    <row r="237" spans="2:26" ht="15.75" thickBot="1" x14ac:dyDescent="0.3">
      <c r="K237" t="s">
        <v>8</v>
      </c>
      <c r="L237" s="21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>
        <v>0</v>
      </c>
      <c r="X237" s="24">
        <v>0.11</v>
      </c>
      <c r="Y237" s="22">
        <v>0.02</v>
      </c>
      <c r="Z237" s="22">
        <v>0.13</v>
      </c>
    </row>
    <row r="238" spans="2:26" ht="15.75" thickBot="1" x14ac:dyDescent="0.3">
      <c r="K238" t="s">
        <v>9</v>
      </c>
      <c r="L238" s="21"/>
      <c r="M238" s="22">
        <v>0</v>
      </c>
      <c r="N238" s="22">
        <v>0</v>
      </c>
      <c r="O238" s="22"/>
      <c r="P238" s="22"/>
      <c r="Q238" s="22">
        <v>0</v>
      </c>
      <c r="R238" s="22"/>
      <c r="S238" s="22"/>
      <c r="T238" s="22">
        <v>0</v>
      </c>
      <c r="U238" s="22"/>
      <c r="V238" s="22"/>
      <c r="W238" s="22">
        <v>0</v>
      </c>
      <c r="X238" s="24">
        <v>7.0000000000000007E-2</v>
      </c>
      <c r="Y238" s="22">
        <v>0.28999999999999998</v>
      </c>
      <c r="Z238" s="22">
        <v>0.36</v>
      </c>
    </row>
    <row r="239" spans="2:26" ht="15.75" thickBot="1" x14ac:dyDescent="0.3">
      <c r="K239" t="s">
        <v>10</v>
      </c>
      <c r="L239" s="21">
        <v>0.31</v>
      </c>
      <c r="M239" s="22">
        <v>0.53</v>
      </c>
      <c r="N239" s="22">
        <v>1.23</v>
      </c>
      <c r="O239" s="22">
        <v>0.46</v>
      </c>
      <c r="P239" s="22">
        <v>0.04</v>
      </c>
      <c r="Q239" s="22">
        <v>0.25</v>
      </c>
      <c r="R239" s="22">
        <v>0.4</v>
      </c>
      <c r="S239" s="22">
        <v>0.33</v>
      </c>
      <c r="T239" s="22">
        <v>0.18</v>
      </c>
      <c r="U239" s="22">
        <v>0.08</v>
      </c>
      <c r="V239" s="22">
        <v>7.0000000000000007E-2</v>
      </c>
      <c r="W239" s="22">
        <v>1.03</v>
      </c>
      <c r="X239" s="24">
        <v>0.26</v>
      </c>
      <c r="Y239" s="22">
        <v>0.32</v>
      </c>
      <c r="Z239" s="22">
        <v>5.5</v>
      </c>
    </row>
    <row r="240" spans="2:26" x14ac:dyDescent="0.25">
      <c r="B240" s="3"/>
    </row>
    <row r="242" spans="10:26" ht="21" x14ac:dyDescent="0.35">
      <c r="J242" s="8" t="s">
        <v>47</v>
      </c>
    </row>
    <row r="243" spans="10:26" x14ac:dyDescent="0.25">
      <c r="L243" t="s">
        <v>16</v>
      </c>
    </row>
    <row r="244" spans="10:26" ht="15.75" thickBot="1" x14ac:dyDescent="0.3">
      <c r="L244" t="s">
        <v>0</v>
      </c>
      <c r="M244" t="s">
        <v>1</v>
      </c>
      <c r="N244" t="s">
        <v>2</v>
      </c>
      <c r="O244" t="s">
        <v>11</v>
      </c>
      <c r="P244" t="s">
        <v>3</v>
      </c>
      <c r="Q244" t="s">
        <v>13</v>
      </c>
      <c r="R244" t="s">
        <v>4</v>
      </c>
      <c r="S244" t="s">
        <v>12</v>
      </c>
      <c r="T244" t="s">
        <v>5</v>
      </c>
      <c r="U244" t="s">
        <v>6</v>
      </c>
      <c r="V244" t="s">
        <v>14</v>
      </c>
      <c r="W244" t="s">
        <v>7</v>
      </c>
      <c r="X244" t="s">
        <v>8</v>
      </c>
      <c r="Y244" t="s">
        <v>9</v>
      </c>
      <c r="Z244" t="s">
        <v>10</v>
      </c>
    </row>
    <row r="245" spans="10:26" ht="15.75" thickBot="1" x14ac:dyDescent="0.3">
      <c r="J245" t="s">
        <v>15</v>
      </c>
      <c r="K245" t="s">
        <v>0</v>
      </c>
      <c r="L245" s="10">
        <v>0.35</v>
      </c>
      <c r="M245" s="11">
        <v>0.18</v>
      </c>
      <c r="N245" s="11"/>
      <c r="O245" s="11">
        <v>0.52</v>
      </c>
      <c r="P245" s="11"/>
      <c r="Q245" s="11">
        <v>0.19</v>
      </c>
      <c r="R245" s="11">
        <v>0.05</v>
      </c>
      <c r="S245" s="11"/>
      <c r="T245" s="11">
        <v>0.21</v>
      </c>
      <c r="U245" s="11">
        <v>0.23</v>
      </c>
      <c r="V245" s="11"/>
      <c r="W245" s="11">
        <v>0.41</v>
      </c>
      <c r="X245" s="11">
        <v>0.27</v>
      </c>
      <c r="Y245" s="11">
        <v>0.18</v>
      </c>
      <c r="Z245" s="11">
        <v>2.59</v>
      </c>
    </row>
    <row r="246" spans="10:26" ht="15.75" thickBot="1" x14ac:dyDescent="0.3">
      <c r="K246" t="s">
        <v>1</v>
      </c>
      <c r="L246" s="12"/>
      <c r="M246" s="13">
        <v>1.61</v>
      </c>
      <c r="N246" s="13">
        <v>0.35</v>
      </c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>
        <v>1.96</v>
      </c>
    </row>
    <row r="247" spans="10:26" ht="15.75" thickBot="1" x14ac:dyDescent="0.3">
      <c r="K247" t="s">
        <v>2</v>
      </c>
      <c r="L247" s="12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0:26" ht="15.75" thickBot="1" x14ac:dyDescent="0.3">
      <c r="K248" t="s">
        <v>11</v>
      </c>
      <c r="L248" s="12"/>
      <c r="M248" s="13">
        <v>0.19</v>
      </c>
      <c r="N248" s="13">
        <v>0.25</v>
      </c>
      <c r="O248" s="13">
        <v>0.69</v>
      </c>
      <c r="P248" s="13">
        <v>0.02</v>
      </c>
      <c r="Q248" s="13"/>
      <c r="R248" s="13"/>
      <c r="S248" s="13"/>
      <c r="T248" s="13"/>
      <c r="U248" s="13"/>
      <c r="V248" s="13"/>
      <c r="W248" s="13"/>
      <c r="X248" s="13"/>
      <c r="Y248" s="13"/>
      <c r="Z248" s="13">
        <v>1.1499999999999999</v>
      </c>
    </row>
    <row r="249" spans="10:26" ht="15.75" thickBot="1" x14ac:dyDescent="0.3">
      <c r="K249" t="s">
        <v>3</v>
      </c>
      <c r="L249" s="12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0:26" ht="15.75" thickBot="1" x14ac:dyDescent="0.3">
      <c r="K250" t="s">
        <v>13</v>
      </c>
      <c r="L250" s="12"/>
      <c r="M250" s="13"/>
      <c r="N250" s="13"/>
      <c r="O250" s="13"/>
      <c r="P250" s="13">
        <v>0.02</v>
      </c>
      <c r="Q250" s="13">
        <v>0.15</v>
      </c>
      <c r="R250" s="13"/>
      <c r="S250" s="13"/>
      <c r="T250" s="13"/>
      <c r="U250" s="13"/>
      <c r="V250" s="13"/>
      <c r="W250" s="13"/>
      <c r="X250" s="13"/>
      <c r="Y250" s="13"/>
      <c r="Z250" s="13">
        <v>0.17</v>
      </c>
    </row>
    <row r="251" spans="10:26" ht="15.75" thickBot="1" x14ac:dyDescent="0.3">
      <c r="K251" t="s">
        <v>4</v>
      </c>
      <c r="L251" s="12">
        <v>0.1</v>
      </c>
      <c r="M251" s="13"/>
      <c r="N251" s="13"/>
      <c r="O251" s="13"/>
      <c r="P251" s="13"/>
      <c r="Q251" s="13"/>
      <c r="R251" s="13">
        <v>0.06</v>
      </c>
      <c r="S251" s="13"/>
      <c r="T251" s="13"/>
      <c r="U251" s="13"/>
      <c r="V251" s="13"/>
      <c r="W251" s="13"/>
      <c r="X251" s="13"/>
      <c r="Y251" s="13"/>
      <c r="Z251" s="13">
        <v>0.16</v>
      </c>
    </row>
    <row r="252" spans="10:26" ht="15.75" thickBot="1" x14ac:dyDescent="0.3">
      <c r="K252" t="s">
        <v>12</v>
      </c>
      <c r="L252" s="12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0:26" ht="15.75" thickBot="1" x14ac:dyDescent="0.3">
      <c r="K253" t="s">
        <v>5</v>
      </c>
      <c r="L253" s="12"/>
      <c r="M253" s="13"/>
      <c r="N253" s="13"/>
      <c r="O253" s="13"/>
      <c r="P253" s="13"/>
      <c r="Q253" s="13"/>
      <c r="R253" s="13"/>
      <c r="S253" s="13">
        <v>0.38</v>
      </c>
      <c r="T253" s="13">
        <v>0.8</v>
      </c>
      <c r="U253" s="13"/>
      <c r="V253" s="13"/>
      <c r="W253" s="13"/>
      <c r="X253" s="13"/>
      <c r="Y253" s="13"/>
      <c r="Z253" s="13">
        <v>1.18</v>
      </c>
    </row>
    <row r="254" spans="10:26" ht="15.75" thickBot="1" x14ac:dyDescent="0.3">
      <c r="K254" t="s">
        <v>6</v>
      </c>
      <c r="L254" s="12"/>
      <c r="M254" s="13"/>
      <c r="N254" s="13"/>
      <c r="O254" s="13"/>
      <c r="P254" s="13"/>
      <c r="Q254" s="13"/>
      <c r="R254" s="13"/>
      <c r="S254" s="13"/>
      <c r="T254" s="13"/>
      <c r="U254" s="13">
        <v>0.23</v>
      </c>
      <c r="V254" s="13"/>
      <c r="W254" s="13"/>
      <c r="X254" s="13"/>
      <c r="Y254" s="13"/>
      <c r="Z254" s="13">
        <v>0.23</v>
      </c>
    </row>
    <row r="255" spans="10:26" ht="15.75" thickBot="1" x14ac:dyDescent="0.3">
      <c r="K255" t="s">
        <v>14</v>
      </c>
      <c r="L255" s="12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0:26" ht="15.75" thickBot="1" x14ac:dyDescent="0.3">
      <c r="K256" t="s">
        <v>7</v>
      </c>
      <c r="L256" s="12"/>
      <c r="M256" s="13"/>
      <c r="N256" s="13"/>
      <c r="O256" s="13"/>
      <c r="P256" s="13"/>
      <c r="Q256" s="13"/>
      <c r="R256" s="13"/>
      <c r="S256" s="13"/>
      <c r="T256" s="13"/>
      <c r="U256" s="13"/>
      <c r="V256" s="13">
        <v>0.06</v>
      </c>
      <c r="W256" s="13">
        <v>1.18</v>
      </c>
      <c r="X256" s="13"/>
      <c r="Y256" s="13"/>
      <c r="Z256" s="13">
        <v>1.24</v>
      </c>
    </row>
    <row r="257" spans="2:26" ht="15.75" thickBot="1" x14ac:dyDescent="0.3">
      <c r="K257" t="s">
        <v>8</v>
      </c>
      <c r="L257" s="12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>
        <v>0.27</v>
      </c>
      <c r="Y257" s="13"/>
      <c r="Z257" s="13">
        <v>0.27</v>
      </c>
    </row>
    <row r="258" spans="2:26" ht="15.75" thickBot="1" x14ac:dyDescent="0.3">
      <c r="K258" t="s">
        <v>9</v>
      </c>
      <c r="L258" s="12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>
        <v>0.03</v>
      </c>
      <c r="Y258" s="13">
        <v>0.15</v>
      </c>
      <c r="Z258" s="13">
        <v>0.18</v>
      </c>
    </row>
    <row r="259" spans="2:26" ht="15.75" thickBot="1" x14ac:dyDescent="0.3">
      <c r="K259" t="s">
        <v>10</v>
      </c>
      <c r="L259" s="12">
        <v>0.45</v>
      </c>
      <c r="M259" s="13">
        <v>1.98</v>
      </c>
      <c r="N259" s="13">
        <v>0.59</v>
      </c>
      <c r="O259" s="13">
        <v>1.21</v>
      </c>
      <c r="P259" s="13">
        <v>0.04</v>
      </c>
      <c r="Q259" s="13">
        <v>0.34</v>
      </c>
      <c r="R259" s="13">
        <v>0.1</v>
      </c>
      <c r="S259" s="13">
        <v>0.38</v>
      </c>
      <c r="T259" s="13">
        <v>1.02</v>
      </c>
      <c r="U259" s="13">
        <v>0.46</v>
      </c>
      <c r="V259" s="13">
        <v>0.06</v>
      </c>
      <c r="W259" s="13">
        <v>1.59</v>
      </c>
      <c r="X259" s="13">
        <v>0.57999999999999996</v>
      </c>
      <c r="Y259" s="13">
        <v>0.33</v>
      </c>
      <c r="Z259" s="13">
        <v>9.14</v>
      </c>
    </row>
    <row r="262" spans="2:26" ht="21" x14ac:dyDescent="0.35">
      <c r="J262" s="8" t="s">
        <v>48</v>
      </c>
    </row>
    <row r="263" spans="2:26" x14ac:dyDescent="0.25">
      <c r="L263" t="s">
        <v>16</v>
      </c>
    </row>
    <row r="264" spans="2:26" ht="15.75" thickBot="1" x14ac:dyDescent="0.3">
      <c r="L264" t="s">
        <v>0</v>
      </c>
      <c r="M264" t="s">
        <v>1</v>
      </c>
      <c r="N264" t="s">
        <v>2</v>
      </c>
      <c r="O264" t="s">
        <v>11</v>
      </c>
      <c r="P264" t="s">
        <v>3</v>
      </c>
      <c r="Q264" t="s">
        <v>13</v>
      </c>
      <c r="R264" t="s">
        <v>4</v>
      </c>
      <c r="S264" t="s">
        <v>12</v>
      </c>
      <c r="T264" t="s">
        <v>5</v>
      </c>
      <c r="U264" t="s">
        <v>6</v>
      </c>
      <c r="V264" t="s">
        <v>14</v>
      </c>
      <c r="W264" t="s">
        <v>7</v>
      </c>
      <c r="X264" t="s">
        <v>8</v>
      </c>
      <c r="Y264" t="s">
        <v>9</v>
      </c>
      <c r="Z264" t="s">
        <v>10</v>
      </c>
    </row>
    <row r="265" spans="2:26" ht="15.75" thickBot="1" x14ac:dyDescent="0.3">
      <c r="J265" t="s">
        <v>15</v>
      </c>
      <c r="K265" t="s">
        <v>0</v>
      </c>
      <c r="L265" s="16">
        <v>0.08</v>
      </c>
      <c r="M265" s="17"/>
      <c r="N265" s="17"/>
      <c r="O265" s="17"/>
      <c r="P265" s="17"/>
      <c r="Q265" s="17"/>
      <c r="R265" s="17"/>
      <c r="S265" s="26"/>
      <c r="T265" s="17"/>
      <c r="U265" s="17"/>
      <c r="V265" s="17"/>
      <c r="W265" s="17"/>
      <c r="X265" s="17"/>
      <c r="Y265" s="17"/>
      <c r="Z265" s="17">
        <v>0.08</v>
      </c>
    </row>
    <row r="266" spans="2:26" ht="15.75" thickBot="1" x14ac:dyDescent="0.3">
      <c r="K266" t="s">
        <v>1</v>
      </c>
      <c r="L266" s="21"/>
      <c r="M266" s="22">
        <v>0.41</v>
      </c>
      <c r="N266" s="22"/>
      <c r="O266" s="22"/>
      <c r="P266" s="22"/>
      <c r="Q266" s="22"/>
      <c r="R266" s="22"/>
      <c r="S266" s="27"/>
      <c r="T266" s="22"/>
      <c r="U266" s="22"/>
      <c r="V266" s="22"/>
      <c r="W266" s="22"/>
      <c r="X266" s="22"/>
      <c r="Y266" s="22"/>
      <c r="Z266" s="22">
        <v>0.41</v>
      </c>
    </row>
    <row r="267" spans="2:26" ht="15.75" thickBot="1" x14ac:dyDescent="0.3">
      <c r="K267" t="s">
        <v>2</v>
      </c>
      <c r="L267" s="21">
        <v>0.01</v>
      </c>
      <c r="M267" s="22">
        <v>0.45</v>
      </c>
      <c r="N267" s="22">
        <v>0.37</v>
      </c>
      <c r="O267" s="22"/>
      <c r="P267" s="22"/>
      <c r="Q267" s="22"/>
      <c r="R267" s="22"/>
      <c r="S267" s="27"/>
      <c r="T267" s="22"/>
      <c r="U267" s="22"/>
      <c r="V267" s="22"/>
      <c r="W267" s="22"/>
      <c r="X267" s="22"/>
      <c r="Y267" s="22"/>
      <c r="Z267" s="22">
        <v>0.84</v>
      </c>
    </row>
    <row r="268" spans="2:26" ht="15.75" thickBot="1" x14ac:dyDescent="0.3">
      <c r="B268" s="3"/>
      <c r="K268" t="s">
        <v>11</v>
      </c>
      <c r="L268" s="21"/>
      <c r="M268" s="22"/>
      <c r="N268" s="22">
        <v>0.02</v>
      </c>
      <c r="O268" s="22"/>
      <c r="P268" s="22"/>
      <c r="Q268" s="22"/>
      <c r="R268" s="22"/>
      <c r="S268" s="27"/>
      <c r="T268" s="22"/>
      <c r="U268" s="22"/>
      <c r="V268" s="22"/>
      <c r="W268" s="22"/>
      <c r="X268" s="22"/>
      <c r="Y268" s="22"/>
      <c r="Z268" s="22">
        <v>0.02</v>
      </c>
    </row>
    <row r="269" spans="2:26" ht="15.75" thickBot="1" x14ac:dyDescent="0.3">
      <c r="B269" s="3"/>
      <c r="K269" t="s">
        <v>3</v>
      </c>
      <c r="L269" s="21"/>
      <c r="M269" s="22"/>
      <c r="N269" s="22"/>
      <c r="O269" s="22"/>
      <c r="P269" s="22"/>
      <c r="Q269" s="22"/>
      <c r="R269" s="22"/>
      <c r="S269" s="27"/>
      <c r="T269" s="22"/>
      <c r="U269" s="22"/>
      <c r="V269" s="22"/>
      <c r="W269" s="22"/>
      <c r="X269" s="22"/>
      <c r="Y269" s="22"/>
      <c r="Z269" s="22"/>
    </row>
    <row r="270" spans="2:26" ht="15.75" thickBot="1" x14ac:dyDescent="0.3">
      <c r="K270" t="s">
        <v>13</v>
      </c>
      <c r="L270" s="21"/>
      <c r="M270" s="22"/>
      <c r="N270" s="22"/>
      <c r="O270" s="22"/>
      <c r="P270" s="22"/>
      <c r="Q270" s="22"/>
      <c r="R270" s="22"/>
      <c r="S270" s="27"/>
      <c r="T270" s="22"/>
      <c r="U270" s="22"/>
      <c r="V270" s="22"/>
      <c r="W270" s="22"/>
      <c r="X270" s="22"/>
      <c r="Y270" s="22"/>
      <c r="Z270" s="22"/>
    </row>
    <row r="271" spans="2:26" ht="15.75" thickBot="1" x14ac:dyDescent="0.3">
      <c r="K271" t="s">
        <v>4</v>
      </c>
      <c r="L271" s="21"/>
      <c r="M271" s="22"/>
      <c r="N271" s="22"/>
      <c r="O271" s="22"/>
      <c r="P271" s="22"/>
      <c r="Q271" s="22"/>
      <c r="R271" s="22"/>
      <c r="S271" s="27"/>
      <c r="T271" s="22"/>
      <c r="U271" s="22"/>
      <c r="V271" s="22"/>
      <c r="W271" s="22"/>
      <c r="X271" s="22"/>
      <c r="Y271" s="22"/>
      <c r="Z271" s="22"/>
    </row>
    <row r="272" spans="2:26" ht="15.75" thickBot="1" x14ac:dyDescent="0.3">
      <c r="K272" t="s">
        <v>12</v>
      </c>
      <c r="L272" s="21"/>
      <c r="M272" s="22"/>
      <c r="N272" s="22"/>
      <c r="O272" s="22"/>
      <c r="P272" s="22"/>
      <c r="Q272" s="22"/>
      <c r="R272" s="22"/>
      <c r="S272" s="27"/>
      <c r="T272" s="22"/>
      <c r="U272" s="22"/>
      <c r="V272" s="22"/>
      <c r="W272" s="22"/>
      <c r="X272" s="22"/>
      <c r="Y272" s="22"/>
      <c r="Z272" s="22"/>
    </row>
    <row r="273" spans="10:26" ht="15.75" thickBot="1" x14ac:dyDescent="0.3">
      <c r="K273" t="s">
        <v>5</v>
      </c>
      <c r="L273" s="21"/>
      <c r="M273" s="22"/>
      <c r="N273" s="22"/>
      <c r="O273" s="22"/>
      <c r="P273" s="22"/>
      <c r="Q273" s="22"/>
      <c r="R273" s="22"/>
      <c r="S273" s="27"/>
      <c r="T273" s="22"/>
      <c r="U273" s="22"/>
      <c r="V273" s="22"/>
      <c r="W273" s="22"/>
      <c r="X273" s="22"/>
      <c r="Y273" s="22"/>
      <c r="Z273" s="22"/>
    </row>
    <row r="274" spans="10:26" ht="15.75" thickBot="1" x14ac:dyDescent="0.3">
      <c r="K274" t="s">
        <v>6</v>
      </c>
      <c r="L274" s="21"/>
      <c r="M274" s="22"/>
      <c r="N274" s="22"/>
      <c r="O274" s="22"/>
      <c r="P274" s="22"/>
      <c r="Q274" s="22"/>
      <c r="R274" s="22"/>
      <c r="S274" s="27"/>
      <c r="T274" s="22"/>
      <c r="U274" s="22"/>
      <c r="V274" s="22"/>
      <c r="W274" s="22"/>
      <c r="X274" s="22"/>
      <c r="Y274" s="22"/>
      <c r="Z274" s="22"/>
    </row>
    <row r="275" spans="10:26" ht="15.75" thickBot="1" x14ac:dyDescent="0.3">
      <c r="K275" t="s">
        <v>14</v>
      </c>
      <c r="L275" s="21"/>
      <c r="M275" s="22"/>
      <c r="N275" s="22"/>
      <c r="O275" s="22"/>
      <c r="P275" s="22"/>
      <c r="Q275" s="22"/>
      <c r="R275" s="22"/>
      <c r="S275" s="27"/>
      <c r="T275" s="22"/>
      <c r="U275" s="22"/>
      <c r="V275" s="22">
        <v>0.01</v>
      </c>
      <c r="W275" s="22">
        <v>1.34</v>
      </c>
      <c r="X275" s="24">
        <v>0.01</v>
      </c>
      <c r="Y275" s="22"/>
      <c r="Z275" s="22">
        <v>1.36</v>
      </c>
    </row>
    <row r="276" spans="10:26" ht="15.75" thickBot="1" x14ac:dyDescent="0.3">
      <c r="K276" t="s">
        <v>7</v>
      </c>
      <c r="L276" s="21"/>
      <c r="M276" s="22"/>
      <c r="N276" s="22"/>
      <c r="O276" s="22"/>
      <c r="P276" s="22"/>
      <c r="Q276" s="22"/>
      <c r="R276" s="22"/>
      <c r="S276" s="27"/>
      <c r="T276" s="22"/>
      <c r="U276" s="22"/>
      <c r="V276" s="22"/>
      <c r="W276" s="22">
        <v>0.12</v>
      </c>
      <c r="X276" s="22"/>
      <c r="Y276" s="22"/>
      <c r="Z276" s="22">
        <v>0.12</v>
      </c>
    </row>
    <row r="277" spans="10:26" ht="15.75" thickBot="1" x14ac:dyDescent="0.3">
      <c r="K277" t="s">
        <v>8</v>
      </c>
      <c r="L277" s="21"/>
      <c r="M277" s="22"/>
      <c r="N277" s="22"/>
      <c r="O277" s="22"/>
      <c r="P277" s="22"/>
      <c r="Q277" s="22"/>
      <c r="R277" s="22"/>
      <c r="S277" s="27"/>
      <c r="T277" s="22"/>
      <c r="U277" s="22"/>
      <c r="V277" s="22"/>
      <c r="W277" s="22">
        <v>0.01</v>
      </c>
      <c r="X277" s="24">
        <v>0.04</v>
      </c>
      <c r="Y277" s="22"/>
      <c r="Z277" s="22">
        <v>0.05</v>
      </c>
    </row>
    <row r="278" spans="10:26" ht="15.75" thickBot="1" x14ac:dyDescent="0.3">
      <c r="K278" t="s">
        <v>9</v>
      </c>
      <c r="L278" s="21"/>
      <c r="M278" s="22"/>
      <c r="N278" s="22"/>
      <c r="O278" s="22"/>
      <c r="P278" s="22"/>
      <c r="Q278" s="22"/>
      <c r="R278" s="22"/>
      <c r="S278" s="27"/>
      <c r="T278" s="22"/>
      <c r="U278" s="22"/>
      <c r="V278" s="22"/>
      <c r="W278" s="22">
        <v>0.09</v>
      </c>
      <c r="X278" s="22"/>
      <c r="Y278" s="22">
        <v>0.51</v>
      </c>
      <c r="Z278" s="22">
        <v>0.6</v>
      </c>
    </row>
    <row r="279" spans="10:26" ht="15.75" thickBot="1" x14ac:dyDescent="0.3">
      <c r="K279" t="s">
        <v>10</v>
      </c>
      <c r="L279" s="21">
        <v>0.09</v>
      </c>
      <c r="M279" s="22">
        <v>0.86</v>
      </c>
      <c r="N279" s="22">
        <v>0.39</v>
      </c>
      <c r="O279" s="22"/>
      <c r="P279" s="22"/>
      <c r="Q279" s="22"/>
      <c r="R279" s="22"/>
      <c r="S279" s="27"/>
      <c r="T279" s="22"/>
      <c r="U279" s="22"/>
      <c r="V279" s="22">
        <v>0.01</v>
      </c>
      <c r="W279" s="22">
        <v>1.56</v>
      </c>
      <c r="X279" s="24">
        <v>0.05</v>
      </c>
      <c r="Y279" s="22">
        <v>0.51</v>
      </c>
      <c r="Z279" s="22">
        <v>3.46</v>
      </c>
    </row>
    <row r="282" spans="10:26" ht="21" x14ac:dyDescent="0.35">
      <c r="J282" s="8" t="s">
        <v>37</v>
      </c>
    </row>
    <row r="283" spans="10:26" x14ac:dyDescent="0.25">
      <c r="L283" t="s">
        <v>16</v>
      </c>
    </row>
    <row r="284" spans="10:26" ht="15.75" thickBot="1" x14ac:dyDescent="0.3">
      <c r="L284" t="s">
        <v>0</v>
      </c>
      <c r="M284" t="s">
        <v>1</v>
      </c>
      <c r="N284" t="s">
        <v>2</v>
      </c>
      <c r="O284" t="s">
        <v>11</v>
      </c>
      <c r="P284" t="s">
        <v>3</v>
      </c>
      <c r="Q284" t="s">
        <v>13</v>
      </c>
      <c r="R284" t="s">
        <v>4</v>
      </c>
      <c r="S284" t="s">
        <v>12</v>
      </c>
      <c r="T284" t="s">
        <v>5</v>
      </c>
      <c r="U284" t="s">
        <v>6</v>
      </c>
      <c r="V284" t="s">
        <v>14</v>
      </c>
      <c r="W284" t="s">
        <v>7</v>
      </c>
      <c r="X284" t="s">
        <v>8</v>
      </c>
      <c r="Y284" t="s">
        <v>9</v>
      </c>
      <c r="Z284" t="s">
        <v>10</v>
      </c>
    </row>
    <row r="285" spans="10:26" ht="15.75" thickBot="1" x14ac:dyDescent="0.3">
      <c r="J285" t="s">
        <v>15</v>
      </c>
      <c r="K285" t="s">
        <v>0</v>
      </c>
      <c r="L285" s="16">
        <v>1.55</v>
      </c>
      <c r="M285" s="17">
        <v>0.06</v>
      </c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8">
        <v>1.61</v>
      </c>
    </row>
    <row r="286" spans="10:26" ht="15.75" thickBot="1" x14ac:dyDescent="0.3">
      <c r="K286" t="s">
        <v>1</v>
      </c>
      <c r="L286" s="21"/>
      <c r="M286" s="22">
        <v>9.98</v>
      </c>
      <c r="N286" s="22">
        <v>0.1</v>
      </c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5">
        <v>10.08</v>
      </c>
    </row>
    <row r="287" spans="10:26" ht="15.75" thickBot="1" x14ac:dyDescent="0.3">
      <c r="K287" t="s">
        <v>2</v>
      </c>
      <c r="L287" s="21"/>
      <c r="M287" s="22">
        <v>1.1499999999999999</v>
      </c>
      <c r="N287" s="22">
        <v>6.01</v>
      </c>
      <c r="O287" s="22">
        <v>1.1100000000000001</v>
      </c>
      <c r="P287" s="22"/>
      <c r="Q287" s="22"/>
      <c r="R287" s="22">
        <v>0.26</v>
      </c>
      <c r="S287" s="22"/>
      <c r="T287" s="22"/>
      <c r="U287" s="22"/>
      <c r="V287" s="22"/>
      <c r="W287" s="22"/>
      <c r="X287" s="22"/>
      <c r="Y287" s="22"/>
      <c r="Z287" s="23">
        <v>8.5299999999999994</v>
      </c>
    </row>
    <row r="288" spans="10:26" ht="15.75" thickBot="1" x14ac:dyDescent="0.3">
      <c r="K288" t="s">
        <v>11</v>
      </c>
      <c r="L288" s="21"/>
      <c r="M288" s="22"/>
      <c r="N288" s="22"/>
      <c r="O288" s="22">
        <v>1.61</v>
      </c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3">
        <v>1.61</v>
      </c>
    </row>
    <row r="289" spans="2:26" ht="15.75" thickBot="1" x14ac:dyDescent="0.3">
      <c r="K289" t="s">
        <v>3</v>
      </c>
      <c r="L289" s="21"/>
      <c r="M289" s="22"/>
      <c r="N289" s="22"/>
      <c r="O289" s="22"/>
      <c r="P289" s="22">
        <v>0.48</v>
      </c>
      <c r="Q289" s="22"/>
      <c r="R289" s="22"/>
      <c r="S289" s="22"/>
      <c r="T289" s="22"/>
      <c r="U289" s="22"/>
      <c r="V289" s="22"/>
      <c r="W289" s="22"/>
      <c r="X289" s="22"/>
      <c r="Y289" s="22"/>
      <c r="Z289" s="23">
        <v>0.48</v>
      </c>
    </row>
    <row r="290" spans="2:26" ht="15.75" thickBot="1" x14ac:dyDescent="0.3">
      <c r="K290" t="s">
        <v>13</v>
      </c>
      <c r="L290" s="21"/>
      <c r="M290" s="22"/>
      <c r="N290" s="22"/>
      <c r="O290" s="22"/>
      <c r="P290" s="22"/>
      <c r="Q290" s="22">
        <v>0.96</v>
      </c>
      <c r="R290" s="22"/>
      <c r="S290" s="22"/>
      <c r="T290" s="22"/>
      <c r="U290" s="22"/>
      <c r="V290" s="22"/>
      <c r="W290" s="22"/>
      <c r="X290" s="22"/>
      <c r="Y290" s="22"/>
      <c r="Z290" s="23">
        <v>0.96</v>
      </c>
    </row>
    <row r="291" spans="2:26" ht="15.75" thickBot="1" x14ac:dyDescent="0.3">
      <c r="K291" t="s">
        <v>4</v>
      </c>
      <c r="L291" s="21"/>
      <c r="M291" s="22"/>
      <c r="N291" s="22"/>
      <c r="O291" s="22"/>
      <c r="P291" s="22"/>
      <c r="Q291" s="22"/>
      <c r="R291" s="22">
        <v>0.47</v>
      </c>
      <c r="S291" s="22"/>
      <c r="T291" s="22"/>
      <c r="U291" s="22"/>
      <c r="V291" s="22"/>
      <c r="W291" s="22"/>
      <c r="X291" s="22"/>
      <c r="Y291" s="22"/>
      <c r="Z291" s="23">
        <v>0.47</v>
      </c>
    </row>
    <row r="292" spans="2:26" ht="15.75" thickBot="1" x14ac:dyDescent="0.3">
      <c r="K292" t="s">
        <v>12</v>
      </c>
      <c r="L292" s="21"/>
      <c r="M292" s="22"/>
      <c r="N292" s="22"/>
      <c r="O292" s="22"/>
      <c r="P292" s="22"/>
      <c r="Q292" s="22">
        <v>0.02</v>
      </c>
      <c r="R292" s="22">
        <v>0.06</v>
      </c>
      <c r="S292" s="22">
        <v>1.88</v>
      </c>
      <c r="T292" s="22">
        <v>0.15</v>
      </c>
      <c r="U292" s="22"/>
      <c r="V292" s="22"/>
      <c r="W292" s="22"/>
      <c r="X292" s="22"/>
      <c r="Y292" s="22"/>
      <c r="Z292" s="23">
        <v>2.12</v>
      </c>
    </row>
    <row r="293" spans="2:26" ht="15.75" thickBot="1" x14ac:dyDescent="0.3">
      <c r="K293" t="s">
        <v>5</v>
      </c>
      <c r="L293" s="21"/>
      <c r="M293" s="22"/>
      <c r="N293" s="22"/>
      <c r="O293" s="22"/>
      <c r="P293" s="22"/>
      <c r="Q293" s="22"/>
      <c r="R293" s="22"/>
      <c r="S293" s="22"/>
      <c r="T293" s="22">
        <v>1.69</v>
      </c>
      <c r="U293" s="22"/>
      <c r="V293" s="22"/>
      <c r="W293" s="22"/>
      <c r="X293" s="22"/>
      <c r="Y293" s="22"/>
      <c r="Z293" s="23">
        <v>1.69</v>
      </c>
    </row>
    <row r="294" spans="2:26" ht="15.75" thickBot="1" x14ac:dyDescent="0.3">
      <c r="K294" t="s">
        <v>6</v>
      </c>
      <c r="L294" s="21"/>
      <c r="M294" s="22"/>
      <c r="N294" s="22"/>
      <c r="O294" s="22"/>
      <c r="P294" s="22"/>
      <c r="Q294" s="22"/>
      <c r="R294" s="22"/>
      <c r="S294" s="22"/>
      <c r="T294" s="22"/>
      <c r="U294" s="22">
        <v>1.05</v>
      </c>
      <c r="V294" s="22">
        <v>0.09</v>
      </c>
      <c r="W294" s="22"/>
      <c r="X294" s="22"/>
      <c r="Y294" s="22"/>
      <c r="Z294" s="23">
        <v>1.1399999999999999</v>
      </c>
    </row>
    <row r="295" spans="2:26" ht="15.75" thickBot="1" x14ac:dyDescent="0.3">
      <c r="K295" t="s">
        <v>14</v>
      </c>
      <c r="L295" s="21"/>
      <c r="M295" s="22"/>
      <c r="N295" s="22"/>
      <c r="O295" s="22"/>
      <c r="P295" s="22"/>
      <c r="Q295" s="22"/>
      <c r="R295" s="22"/>
      <c r="S295" s="22"/>
      <c r="T295" s="22"/>
      <c r="U295" s="22"/>
      <c r="V295" s="22">
        <v>0.13</v>
      </c>
      <c r="W295" s="22"/>
      <c r="X295" s="22"/>
      <c r="Y295" s="22"/>
      <c r="Z295" s="23">
        <v>0.13</v>
      </c>
    </row>
    <row r="296" spans="2:26" ht="15.75" thickBot="1" x14ac:dyDescent="0.3">
      <c r="K296" t="s">
        <v>7</v>
      </c>
      <c r="L296" s="21"/>
      <c r="M296" s="22"/>
      <c r="N296" s="22"/>
      <c r="O296" s="22"/>
      <c r="P296" s="22"/>
      <c r="Q296" s="22"/>
      <c r="R296" s="22"/>
      <c r="S296" s="22"/>
      <c r="T296" s="22"/>
      <c r="U296" s="22">
        <v>0.09</v>
      </c>
      <c r="V296" s="22">
        <v>0.18</v>
      </c>
      <c r="W296" s="22">
        <v>8.67</v>
      </c>
      <c r="X296" s="22"/>
      <c r="Y296" s="22"/>
      <c r="Z296" s="23">
        <v>8.94</v>
      </c>
    </row>
    <row r="297" spans="2:26" ht="15.75" thickBot="1" x14ac:dyDescent="0.3">
      <c r="B297" s="3"/>
      <c r="K297" t="s">
        <v>8</v>
      </c>
      <c r="L297" s="21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>
        <v>0.11</v>
      </c>
      <c r="X297" s="24">
        <v>1.93</v>
      </c>
      <c r="Y297" s="22">
        <v>0.06</v>
      </c>
      <c r="Z297" s="23">
        <v>2.1</v>
      </c>
    </row>
    <row r="298" spans="2:26" ht="15.75" thickBot="1" x14ac:dyDescent="0.3">
      <c r="K298" t="s">
        <v>9</v>
      </c>
      <c r="L298" s="21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>
        <v>0.67</v>
      </c>
      <c r="Z298" s="23">
        <v>0.67</v>
      </c>
    </row>
    <row r="299" spans="2:26" ht="15.75" thickBot="1" x14ac:dyDescent="0.3">
      <c r="K299" t="s">
        <v>10</v>
      </c>
      <c r="L299" s="21">
        <v>1.55</v>
      </c>
      <c r="M299" s="22">
        <v>11.2</v>
      </c>
      <c r="N299" s="22">
        <v>6.11</v>
      </c>
      <c r="O299" s="22">
        <v>2.72</v>
      </c>
      <c r="P299" s="22">
        <v>0.48</v>
      </c>
      <c r="Q299" s="22">
        <v>0.98</v>
      </c>
      <c r="R299" s="22">
        <v>0.79</v>
      </c>
      <c r="S299" s="22">
        <v>1.88</v>
      </c>
      <c r="T299" s="22">
        <v>1.83</v>
      </c>
      <c r="U299" s="22">
        <v>1.1399999999999999</v>
      </c>
      <c r="V299" s="22">
        <v>0.4</v>
      </c>
      <c r="W299" s="22">
        <v>8.7799999999999994</v>
      </c>
      <c r="X299" s="24">
        <v>1.93</v>
      </c>
      <c r="Y299" s="22">
        <v>0.73</v>
      </c>
      <c r="Z299" s="25">
        <v>40.520000000000003</v>
      </c>
    </row>
    <row r="302" spans="2:26" ht="21" x14ac:dyDescent="0.35">
      <c r="J302" s="8" t="s">
        <v>49</v>
      </c>
    </row>
    <row r="303" spans="2:26" x14ac:dyDescent="0.25">
      <c r="L303" t="s">
        <v>16</v>
      </c>
    </row>
    <row r="304" spans="2:26" ht="15.75" thickBot="1" x14ac:dyDescent="0.3">
      <c r="L304" t="s">
        <v>0</v>
      </c>
      <c r="M304" t="s">
        <v>1</v>
      </c>
      <c r="N304" t="s">
        <v>2</v>
      </c>
      <c r="O304" t="s">
        <v>11</v>
      </c>
      <c r="P304" t="s">
        <v>3</v>
      </c>
      <c r="Q304" t="s">
        <v>13</v>
      </c>
      <c r="R304" t="s">
        <v>4</v>
      </c>
      <c r="S304" t="s">
        <v>12</v>
      </c>
      <c r="T304" t="s">
        <v>5</v>
      </c>
      <c r="U304" t="s">
        <v>6</v>
      </c>
      <c r="V304" t="s">
        <v>14</v>
      </c>
      <c r="W304" t="s">
        <v>7</v>
      </c>
      <c r="X304" t="s">
        <v>8</v>
      </c>
      <c r="Y304" t="s">
        <v>9</v>
      </c>
      <c r="Z304" t="s">
        <v>10</v>
      </c>
    </row>
    <row r="305" spans="2:26" ht="15.75" thickBot="1" x14ac:dyDescent="0.3">
      <c r="J305" t="s">
        <v>15</v>
      </c>
      <c r="K305" t="s">
        <v>0</v>
      </c>
      <c r="L305" s="16">
        <v>1.6</v>
      </c>
      <c r="M305" s="17">
        <v>0.47</v>
      </c>
      <c r="N305" s="17"/>
      <c r="O305" s="17">
        <v>0.1</v>
      </c>
      <c r="P305" s="17"/>
      <c r="Q305" s="17">
        <v>0.03</v>
      </c>
      <c r="R305" s="17">
        <v>0.02</v>
      </c>
      <c r="S305" s="17"/>
      <c r="T305" s="17">
        <v>0.1</v>
      </c>
      <c r="U305" s="17">
        <v>0.03</v>
      </c>
      <c r="V305" s="17"/>
      <c r="W305" s="17">
        <v>0.23</v>
      </c>
      <c r="X305" s="17"/>
      <c r="Y305" s="17"/>
      <c r="Z305" s="17">
        <v>2.58</v>
      </c>
    </row>
    <row r="306" spans="2:26" ht="15.75" thickBot="1" x14ac:dyDescent="0.3">
      <c r="K306" t="s">
        <v>1</v>
      </c>
      <c r="L306" s="21">
        <v>0.03</v>
      </c>
      <c r="M306" s="22">
        <v>0.72</v>
      </c>
      <c r="N306" s="22">
        <v>0.16</v>
      </c>
      <c r="O306" s="22">
        <v>0.03</v>
      </c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>
        <v>0.94</v>
      </c>
    </row>
    <row r="307" spans="2:26" ht="15.75" thickBot="1" x14ac:dyDescent="0.3">
      <c r="K307" t="s">
        <v>2</v>
      </c>
      <c r="L307" s="21"/>
      <c r="M307" s="22">
        <v>0.06</v>
      </c>
      <c r="N307" s="22">
        <v>0.88</v>
      </c>
      <c r="O307" s="22"/>
      <c r="P307" s="22"/>
      <c r="Q307" s="22"/>
      <c r="R307" s="22">
        <v>0.03</v>
      </c>
      <c r="S307" s="22"/>
      <c r="T307" s="22"/>
      <c r="U307" s="22"/>
      <c r="V307" s="22"/>
      <c r="W307" s="22"/>
      <c r="X307" s="22"/>
      <c r="Y307" s="22"/>
      <c r="Z307" s="22">
        <v>0.97</v>
      </c>
    </row>
    <row r="308" spans="2:26" ht="15.75" thickBot="1" x14ac:dyDescent="0.3">
      <c r="K308" t="s">
        <v>11</v>
      </c>
      <c r="L308" s="21">
        <v>0.08</v>
      </c>
      <c r="M308" s="22">
        <v>0.03</v>
      </c>
      <c r="N308" s="22">
        <v>0.36</v>
      </c>
      <c r="O308" s="22">
        <v>0.6</v>
      </c>
      <c r="P308" s="22">
        <v>0.02</v>
      </c>
      <c r="Q308" s="22">
        <v>0.02</v>
      </c>
      <c r="R308" s="22">
        <v>0.01</v>
      </c>
      <c r="S308" s="22">
        <v>7.0000000000000007E-2</v>
      </c>
      <c r="T308" s="22">
        <v>0.02</v>
      </c>
      <c r="U308" s="22"/>
      <c r="V308" s="22"/>
      <c r="W308" s="22"/>
      <c r="X308" s="22"/>
      <c r="Y308" s="22"/>
      <c r="Z308" s="22">
        <v>1.2</v>
      </c>
    </row>
    <row r="309" spans="2:26" ht="15.75" thickBot="1" x14ac:dyDescent="0.3">
      <c r="K309" t="s">
        <v>3</v>
      </c>
      <c r="L309" s="21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2:26" ht="15.75" thickBot="1" x14ac:dyDescent="0.3">
      <c r="K310" t="s">
        <v>13</v>
      </c>
      <c r="L310" s="21">
        <v>0</v>
      </c>
      <c r="M310" s="22">
        <v>0</v>
      </c>
      <c r="N310" s="22">
        <v>0.01</v>
      </c>
      <c r="O310" s="22">
        <v>0.02</v>
      </c>
      <c r="P310" s="22">
        <v>0.06</v>
      </c>
      <c r="Q310" s="22">
        <v>0.4</v>
      </c>
      <c r="R310" s="22">
        <v>0.04</v>
      </c>
      <c r="S310" s="22">
        <v>0.12</v>
      </c>
      <c r="T310" s="22">
        <v>0.04</v>
      </c>
      <c r="U310" s="22"/>
      <c r="V310" s="22"/>
      <c r="W310" s="22"/>
      <c r="X310" s="22"/>
      <c r="Y310" s="22"/>
      <c r="Z310" s="22">
        <v>0.69</v>
      </c>
    </row>
    <row r="311" spans="2:26" ht="15.75" thickBot="1" x14ac:dyDescent="0.3">
      <c r="B311" s="3"/>
      <c r="K311" t="s">
        <v>4</v>
      </c>
      <c r="L311" s="21">
        <v>0.02</v>
      </c>
      <c r="M311" s="22">
        <v>0.01</v>
      </c>
      <c r="N311" s="22">
        <v>0.1</v>
      </c>
      <c r="O311" s="22">
        <v>0.02</v>
      </c>
      <c r="P311" s="22">
        <v>0</v>
      </c>
      <c r="Q311" s="22">
        <v>0.01</v>
      </c>
      <c r="R311" s="22">
        <v>0.12</v>
      </c>
      <c r="S311" s="22">
        <v>0.06</v>
      </c>
      <c r="T311" s="22">
        <v>0.01</v>
      </c>
      <c r="U311" s="22">
        <v>0.02</v>
      </c>
      <c r="V311" s="22">
        <v>0.02</v>
      </c>
      <c r="W311" s="22"/>
      <c r="X311" s="22"/>
      <c r="Y311" s="22"/>
      <c r="Z311" s="22">
        <v>0.38</v>
      </c>
    </row>
    <row r="312" spans="2:26" ht="15.75" thickBot="1" x14ac:dyDescent="0.3">
      <c r="K312" t="s">
        <v>12</v>
      </c>
      <c r="L312" s="21"/>
      <c r="M312" s="22"/>
      <c r="N312" s="22"/>
      <c r="O312" s="22"/>
      <c r="P312" s="22"/>
      <c r="Q312" s="22"/>
      <c r="R312" s="22"/>
      <c r="S312" s="22">
        <v>0.08</v>
      </c>
      <c r="T312" s="22">
        <v>0.03</v>
      </c>
      <c r="U312" s="22"/>
      <c r="V312" s="22"/>
      <c r="W312" s="22"/>
      <c r="X312" s="22"/>
      <c r="Y312" s="22"/>
      <c r="Z312" s="22">
        <v>0.11</v>
      </c>
    </row>
    <row r="313" spans="2:26" ht="15.75" thickBot="1" x14ac:dyDescent="0.3">
      <c r="K313" t="s">
        <v>5</v>
      </c>
      <c r="L313" s="21"/>
      <c r="M313" s="22"/>
      <c r="N313" s="22"/>
      <c r="O313" s="22"/>
      <c r="P313" s="22"/>
      <c r="Q313" s="22"/>
      <c r="R313" s="22">
        <v>0.01</v>
      </c>
      <c r="S313" s="22">
        <v>0.05</v>
      </c>
      <c r="T313" s="22">
        <v>0.12</v>
      </c>
      <c r="U313" s="22"/>
      <c r="V313" s="22"/>
      <c r="W313" s="22"/>
      <c r="X313" s="22"/>
      <c r="Y313" s="22"/>
      <c r="Z313" s="22">
        <v>0.18</v>
      </c>
    </row>
    <row r="314" spans="2:26" ht="15.75" thickBot="1" x14ac:dyDescent="0.3">
      <c r="K314" t="s">
        <v>6</v>
      </c>
      <c r="L314" s="21"/>
      <c r="M314" s="22"/>
      <c r="N314" s="22"/>
      <c r="O314" s="22"/>
      <c r="P314" s="22"/>
      <c r="Q314" s="22"/>
      <c r="R314" s="22"/>
      <c r="S314" s="22"/>
      <c r="T314" s="22"/>
      <c r="U314" s="22">
        <v>0.14000000000000001</v>
      </c>
      <c r="V314" s="22"/>
      <c r="W314" s="22"/>
      <c r="X314" s="22"/>
      <c r="Y314" s="22"/>
      <c r="Z314" s="22">
        <v>0.14000000000000001</v>
      </c>
    </row>
    <row r="315" spans="2:26" ht="15.75" thickBot="1" x14ac:dyDescent="0.3">
      <c r="K315" t="s">
        <v>14</v>
      </c>
      <c r="L315" s="21"/>
      <c r="M315" s="22"/>
      <c r="N315" s="22"/>
      <c r="O315" s="22"/>
      <c r="P315" s="22"/>
      <c r="Q315" s="22"/>
      <c r="R315" s="22"/>
      <c r="S315" s="22"/>
      <c r="T315" s="22"/>
      <c r="U315" s="22"/>
      <c r="V315" s="22">
        <v>7.0000000000000007E-2</v>
      </c>
      <c r="W315" s="22"/>
      <c r="X315" s="22"/>
      <c r="Y315" s="22"/>
      <c r="Z315" s="22">
        <v>7.0000000000000007E-2</v>
      </c>
    </row>
    <row r="316" spans="2:26" ht="15.75" thickBot="1" x14ac:dyDescent="0.3">
      <c r="K316" t="s">
        <v>7</v>
      </c>
      <c r="L316" s="21"/>
      <c r="M316" s="22"/>
      <c r="N316" s="22"/>
      <c r="O316" s="22"/>
      <c r="P316" s="22"/>
      <c r="Q316" s="22">
        <v>0.02</v>
      </c>
      <c r="R316" s="22"/>
      <c r="S316" s="22"/>
      <c r="T316" s="22">
        <v>0.08</v>
      </c>
      <c r="U316" s="22">
        <v>0.01</v>
      </c>
      <c r="V316" s="22">
        <v>0.08</v>
      </c>
      <c r="W316" s="22">
        <v>1.37</v>
      </c>
      <c r="X316" s="22">
        <v>0.09</v>
      </c>
      <c r="Y316" s="22">
        <v>0.02</v>
      </c>
      <c r="Z316" s="22">
        <v>1.68</v>
      </c>
    </row>
    <row r="317" spans="2:26" ht="15.75" thickBot="1" x14ac:dyDescent="0.3">
      <c r="K317" t="s">
        <v>8</v>
      </c>
      <c r="L317" s="21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>
        <v>0.35</v>
      </c>
      <c r="Y317" s="22">
        <v>0.17</v>
      </c>
      <c r="Z317" s="22">
        <v>0.52</v>
      </c>
    </row>
    <row r="318" spans="2:26" ht="15.75" thickBot="1" x14ac:dyDescent="0.3">
      <c r="K318" t="s">
        <v>9</v>
      </c>
      <c r="L318" s="21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>
        <v>0.15</v>
      </c>
      <c r="Y318" s="22">
        <v>0.56000000000000005</v>
      </c>
      <c r="Z318" s="22">
        <v>0.71</v>
      </c>
    </row>
    <row r="319" spans="2:26" ht="15.75" thickBot="1" x14ac:dyDescent="0.3">
      <c r="K319" t="s">
        <v>10</v>
      </c>
      <c r="L319" s="21">
        <v>1.72</v>
      </c>
      <c r="M319" s="22">
        <v>1.29</v>
      </c>
      <c r="N319" s="22">
        <v>1.51</v>
      </c>
      <c r="O319" s="22">
        <v>0.77</v>
      </c>
      <c r="P319" s="22">
        <v>0.08</v>
      </c>
      <c r="Q319" s="22">
        <v>0.48</v>
      </c>
      <c r="R319" s="22">
        <v>0.22</v>
      </c>
      <c r="S319" s="22">
        <v>0.38</v>
      </c>
      <c r="T319" s="22">
        <v>0.39</v>
      </c>
      <c r="U319" s="22">
        <v>0.2</v>
      </c>
      <c r="V319" s="22">
        <v>0.16</v>
      </c>
      <c r="W319" s="22">
        <v>1.61</v>
      </c>
      <c r="X319" s="22">
        <v>0.57999999999999996</v>
      </c>
      <c r="Y319" s="22">
        <v>0.76</v>
      </c>
      <c r="Z319" s="22">
        <v>10.16</v>
      </c>
    </row>
    <row r="322" spans="10:26" ht="21" x14ac:dyDescent="0.35">
      <c r="J322" s="8" t="s">
        <v>50</v>
      </c>
    </row>
    <row r="323" spans="10:26" x14ac:dyDescent="0.25">
      <c r="L323" t="s">
        <v>16</v>
      </c>
    </row>
    <row r="324" spans="10:26" ht="15.75" thickBot="1" x14ac:dyDescent="0.3">
      <c r="L324" t="s">
        <v>0</v>
      </c>
      <c r="M324" t="s">
        <v>1</v>
      </c>
      <c r="N324" t="s">
        <v>2</v>
      </c>
      <c r="O324" t="s">
        <v>11</v>
      </c>
      <c r="P324" t="s">
        <v>3</v>
      </c>
      <c r="Q324" t="s">
        <v>13</v>
      </c>
      <c r="R324" t="s">
        <v>4</v>
      </c>
      <c r="S324" t="s">
        <v>12</v>
      </c>
      <c r="T324" t="s">
        <v>5</v>
      </c>
      <c r="U324" t="s">
        <v>6</v>
      </c>
      <c r="V324" t="s">
        <v>14</v>
      </c>
      <c r="W324" t="s">
        <v>7</v>
      </c>
      <c r="X324" t="s">
        <v>8</v>
      </c>
      <c r="Y324" t="s">
        <v>9</v>
      </c>
      <c r="Z324" t="s">
        <v>10</v>
      </c>
    </row>
    <row r="325" spans="10:26" ht="15.75" thickBot="1" x14ac:dyDescent="0.3">
      <c r="J325" t="s">
        <v>15</v>
      </c>
      <c r="K325" t="s">
        <v>0</v>
      </c>
      <c r="L325" s="16">
        <v>0.01</v>
      </c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>
        <v>0.01</v>
      </c>
    </row>
    <row r="326" spans="10:26" ht="15.75" thickBot="1" x14ac:dyDescent="0.3">
      <c r="K326" t="s">
        <v>1</v>
      </c>
      <c r="L326" s="21">
        <v>0.01</v>
      </c>
      <c r="M326" s="22">
        <v>1.22</v>
      </c>
      <c r="N326" s="22">
        <v>0.02</v>
      </c>
      <c r="O326" s="22">
        <v>0.17</v>
      </c>
      <c r="P326" s="22">
        <v>0</v>
      </c>
      <c r="Q326" s="22">
        <v>0.01</v>
      </c>
      <c r="R326" s="22">
        <v>0</v>
      </c>
      <c r="S326" s="22">
        <v>0.01</v>
      </c>
      <c r="T326" s="22">
        <v>0.02</v>
      </c>
      <c r="U326" s="22">
        <v>0.01</v>
      </c>
      <c r="V326" s="22">
        <v>0</v>
      </c>
      <c r="W326" s="22">
        <v>0.05</v>
      </c>
      <c r="X326" s="22">
        <v>0.02</v>
      </c>
      <c r="Y326" s="22">
        <v>0.01</v>
      </c>
      <c r="Z326" s="22">
        <v>1.55</v>
      </c>
    </row>
    <row r="327" spans="10:26" ht="15.75" thickBot="1" x14ac:dyDescent="0.3">
      <c r="K327" t="s">
        <v>2</v>
      </c>
      <c r="L327" s="21"/>
      <c r="M327" s="22">
        <v>0</v>
      </c>
      <c r="N327" s="22"/>
      <c r="O327" s="22"/>
      <c r="P327" s="22"/>
      <c r="Q327" s="22"/>
      <c r="R327" s="22"/>
      <c r="S327" s="22"/>
      <c r="T327" s="22"/>
      <c r="U327" s="22"/>
      <c r="V327" s="22"/>
      <c r="W327" s="22">
        <v>0</v>
      </c>
      <c r="X327" s="22"/>
      <c r="Y327" s="22">
        <v>0</v>
      </c>
      <c r="Z327" s="22">
        <v>0</v>
      </c>
    </row>
    <row r="328" spans="10:26" ht="15.75" thickBot="1" x14ac:dyDescent="0.3">
      <c r="K328" t="s">
        <v>11</v>
      </c>
      <c r="L328" s="21"/>
      <c r="M328" s="22">
        <v>0.01</v>
      </c>
      <c r="N328" s="22"/>
      <c r="O328" s="22">
        <v>0.52</v>
      </c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>
        <v>0.52</v>
      </c>
    </row>
    <row r="329" spans="10:26" ht="15.75" thickBot="1" x14ac:dyDescent="0.3">
      <c r="K329" t="s">
        <v>3</v>
      </c>
      <c r="L329" s="21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0:26" ht="15.75" thickBot="1" x14ac:dyDescent="0.3">
      <c r="K330" t="s">
        <v>13</v>
      </c>
      <c r="L330" s="21"/>
      <c r="M330" s="22"/>
      <c r="N330" s="22"/>
      <c r="O330" s="22"/>
      <c r="P330" s="22"/>
      <c r="Q330" s="22">
        <v>0.04</v>
      </c>
      <c r="R330" s="22"/>
      <c r="S330" s="22">
        <v>0</v>
      </c>
      <c r="T330" s="22"/>
      <c r="U330" s="22"/>
      <c r="V330" s="22"/>
      <c r="W330" s="22"/>
      <c r="X330" s="22"/>
      <c r="Y330" s="22"/>
      <c r="Z330" s="22">
        <v>0.04</v>
      </c>
    </row>
    <row r="331" spans="10:26" ht="15.75" thickBot="1" x14ac:dyDescent="0.3">
      <c r="K331" t="s">
        <v>4</v>
      </c>
      <c r="L331" s="21"/>
      <c r="M331" s="22"/>
      <c r="N331" s="22"/>
      <c r="O331" s="22"/>
      <c r="P331" s="22"/>
      <c r="Q331" s="22"/>
      <c r="R331" s="22">
        <v>0.01</v>
      </c>
      <c r="S331" s="22">
        <v>0</v>
      </c>
      <c r="T331" s="22"/>
      <c r="U331" s="22"/>
      <c r="V331" s="22"/>
      <c r="W331" s="22"/>
      <c r="X331" s="22"/>
      <c r="Y331" s="22"/>
      <c r="Z331" s="22">
        <v>0.01</v>
      </c>
    </row>
    <row r="332" spans="10:26" ht="15.75" thickBot="1" x14ac:dyDescent="0.3">
      <c r="K332" t="s">
        <v>12</v>
      </c>
      <c r="L332" s="21"/>
      <c r="M332" s="22"/>
      <c r="N332" s="22"/>
      <c r="O332" s="22"/>
      <c r="P332" s="22"/>
      <c r="Q332" s="22">
        <v>0</v>
      </c>
      <c r="R332" s="22">
        <v>0</v>
      </c>
      <c r="S332" s="22"/>
      <c r="T332" s="22">
        <v>0</v>
      </c>
      <c r="U332" s="22"/>
      <c r="V332" s="22"/>
      <c r="W332" s="22"/>
      <c r="X332" s="22"/>
      <c r="Y332" s="22"/>
      <c r="Z332" s="22">
        <v>0</v>
      </c>
    </row>
    <row r="333" spans="10:26" ht="15.75" thickBot="1" x14ac:dyDescent="0.3">
      <c r="K333" t="s">
        <v>5</v>
      </c>
      <c r="L333" s="21"/>
      <c r="M333" s="22"/>
      <c r="N333" s="22"/>
      <c r="O333" s="22"/>
      <c r="P333" s="22"/>
      <c r="Q333" s="22"/>
      <c r="R333" s="22"/>
      <c r="S333" s="22"/>
      <c r="T333" s="22">
        <v>0.09</v>
      </c>
      <c r="U333" s="22"/>
      <c r="V333" s="22"/>
      <c r="W333" s="22">
        <v>0</v>
      </c>
      <c r="X333" s="22"/>
      <c r="Y333" s="22"/>
      <c r="Z333" s="22">
        <v>0.09</v>
      </c>
    </row>
    <row r="334" spans="10:26" ht="15.75" thickBot="1" x14ac:dyDescent="0.3">
      <c r="K334" t="s">
        <v>6</v>
      </c>
      <c r="L334" s="21"/>
      <c r="M334" s="22">
        <v>0</v>
      </c>
      <c r="N334" s="22">
        <v>0</v>
      </c>
      <c r="O334" s="22"/>
      <c r="P334" s="22"/>
      <c r="Q334" s="22"/>
      <c r="R334" s="22">
        <v>0</v>
      </c>
      <c r="S334" s="22"/>
      <c r="T334" s="22"/>
      <c r="U334" s="22">
        <v>0.01</v>
      </c>
      <c r="V334" s="22"/>
      <c r="W334" s="22"/>
      <c r="X334" s="22"/>
      <c r="Y334" s="22">
        <v>0</v>
      </c>
      <c r="Z334" s="22">
        <v>0.01</v>
      </c>
    </row>
    <row r="335" spans="10:26" ht="15.75" thickBot="1" x14ac:dyDescent="0.3">
      <c r="K335" t="s">
        <v>14</v>
      </c>
      <c r="L335" s="21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0:26" ht="15.75" thickBot="1" x14ac:dyDescent="0.3">
      <c r="K336" t="s">
        <v>7</v>
      </c>
      <c r="L336" s="21"/>
      <c r="M336" s="22">
        <v>0</v>
      </c>
      <c r="N336" s="22">
        <v>0</v>
      </c>
      <c r="O336" s="22"/>
      <c r="P336" s="22"/>
      <c r="Q336" s="22"/>
      <c r="R336" s="22">
        <v>0</v>
      </c>
      <c r="S336" s="22"/>
      <c r="T336" s="22"/>
      <c r="U336" s="22"/>
      <c r="V336" s="22"/>
      <c r="W336" s="22">
        <v>0.23</v>
      </c>
      <c r="X336" s="22">
        <v>0</v>
      </c>
      <c r="Y336" s="22">
        <v>0</v>
      </c>
      <c r="Z336" s="22">
        <v>0.23</v>
      </c>
    </row>
    <row r="337" spans="2:26" ht="15.75" thickBot="1" x14ac:dyDescent="0.3">
      <c r="K337" t="s">
        <v>8</v>
      </c>
      <c r="L337" s="21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>
        <v>0</v>
      </c>
      <c r="X337" s="22">
        <v>0.04</v>
      </c>
      <c r="Y337" s="22">
        <v>0</v>
      </c>
      <c r="Z337" s="22">
        <v>0.04</v>
      </c>
    </row>
    <row r="338" spans="2:26" ht="15.75" thickBot="1" x14ac:dyDescent="0.3">
      <c r="K338" t="s">
        <v>9</v>
      </c>
      <c r="L338" s="21"/>
      <c r="M338" s="22">
        <v>0</v>
      </c>
      <c r="N338" s="22">
        <v>0.01</v>
      </c>
      <c r="O338" s="22"/>
      <c r="P338" s="22"/>
      <c r="Q338" s="22"/>
      <c r="R338" s="22">
        <v>0</v>
      </c>
      <c r="S338" s="22"/>
      <c r="T338" s="22"/>
      <c r="U338" s="22"/>
      <c r="V338" s="22"/>
      <c r="W338" s="22">
        <v>0.01</v>
      </c>
      <c r="X338" s="22">
        <v>0.01</v>
      </c>
      <c r="Y338" s="22">
        <v>1.05</v>
      </c>
      <c r="Z338" s="22">
        <v>1.08</v>
      </c>
    </row>
    <row r="339" spans="2:26" ht="15.75" thickBot="1" x14ac:dyDescent="0.3">
      <c r="B339" s="3"/>
      <c r="K339" t="s">
        <v>10</v>
      </c>
      <c r="L339" s="21">
        <v>0.01</v>
      </c>
      <c r="M339" s="22">
        <v>1.23</v>
      </c>
      <c r="N339" s="22">
        <v>0.03</v>
      </c>
      <c r="O339" s="22">
        <v>0.69</v>
      </c>
      <c r="P339" s="22">
        <v>0</v>
      </c>
      <c r="Q339" s="22">
        <v>0.04</v>
      </c>
      <c r="R339" s="22">
        <v>0.02</v>
      </c>
      <c r="S339" s="22">
        <v>0.01</v>
      </c>
      <c r="T339" s="22">
        <v>0.11</v>
      </c>
      <c r="U339" s="22">
        <v>0.02</v>
      </c>
      <c r="V339" s="22">
        <v>0</v>
      </c>
      <c r="W339" s="22">
        <v>0.28999999999999998</v>
      </c>
      <c r="X339" s="22">
        <v>7.0000000000000007E-2</v>
      </c>
      <c r="Y339" s="22">
        <v>1.06</v>
      </c>
      <c r="Z339" s="22">
        <v>3.59</v>
      </c>
    </row>
    <row r="342" spans="2:26" ht="21" x14ac:dyDescent="0.35">
      <c r="J342" s="8" t="s">
        <v>40</v>
      </c>
    </row>
    <row r="343" spans="2:26" x14ac:dyDescent="0.25">
      <c r="L343" t="s">
        <v>16</v>
      </c>
    </row>
    <row r="344" spans="2:26" ht="15.75" thickBot="1" x14ac:dyDescent="0.3">
      <c r="L344" t="s">
        <v>0</v>
      </c>
      <c r="M344" t="s">
        <v>1</v>
      </c>
      <c r="N344" t="s">
        <v>2</v>
      </c>
      <c r="O344" t="s">
        <v>11</v>
      </c>
      <c r="P344" t="s">
        <v>3</v>
      </c>
      <c r="Q344" t="s">
        <v>13</v>
      </c>
      <c r="R344" t="s">
        <v>4</v>
      </c>
      <c r="S344" t="s">
        <v>12</v>
      </c>
      <c r="T344" t="s">
        <v>5</v>
      </c>
      <c r="U344" t="s">
        <v>6</v>
      </c>
      <c r="V344" t="s">
        <v>14</v>
      </c>
      <c r="W344" t="s">
        <v>7</v>
      </c>
      <c r="X344" t="s">
        <v>8</v>
      </c>
      <c r="Y344" t="s">
        <v>9</v>
      </c>
      <c r="Z344" t="s">
        <v>10</v>
      </c>
    </row>
    <row r="345" spans="2:26" ht="15.75" thickBot="1" x14ac:dyDescent="0.3">
      <c r="J345" t="s">
        <v>15</v>
      </c>
      <c r="K345" t="s">
        <v>0</v>
      </c>
      <c r="L345" s="16">
        <v>0.39</v>
      </c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8">
        <v>0.39</v>
      </c>
    </row>
    <row r="346" spans="2:26" ht="15.75" thickBot="1" x14ac:dyDescent="0.3">
      <c r="K346" t="s">
        <v>1</v>
      </c>
      <c r="L346" s="21"/>
      <c r="M346" s="22">
        <v>3.43</v>
      </c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3">
        <v>3.43</v>
      </c>
    </row>
    <row r="347" spans="2:26" ht="15.75" thickBot="1" x14ac:dyDescent="0.3">
      <c r="K347" t="s">
        <v>2</v>
      </c>
      <c r="L347" s="21"/>
      <c r="M347" s="22"/>
      <c r="N347" s="22">
        <v>1.08</v>
      </c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3">
        <v>1.08</v>
      </c>
    </row>
    <row r="348" spans="2:26" ht="15.75" thickBot="1" x14ac:dyDescent="0.3">
      <c r="K348" t="s">
        <v>11</v>
      </c>
      <c r="L348" s="21"/>
      <c r="M348" s="22"/>
      <c r="N348" s="22"/>
      <c r="O348" s="22">
        <v>0.7</v>
      </c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3">
        <v>0.7</v>
      </c>
    </row>
    <row r="349" spans="2:26" ht="15.75" thickBot="1" x14ac:dyDescent="0.3">
      <c r="K349" t="s">
        <v>3</v>
      </c>
      <c r="L349" s="21"/>
      <c r="M349" s="22"/>
      <c r="N349" s="22"/>
      <c r="O349" s="22"/>
      <c r="P349" s="22">
        <v>7.0000000000000007E-2</v>
      </c>
      <c r="Q349" s="22"/>
      <c r="R349" s="22"/>
      <c r="S349" s="22"/>
      <c r="T349" s="22"/>
      <c r="U349" s="22"/>
      <c r="V349" s="22"/>
      <c r="W349" s="22"/>
      <c r="X349" s="22"/>
      <c r="Y349" s="22"/>
      <c r="Z349" s="23">
        <v>7.0000000000000007E-2</v>
      </c>
    </row>
    <row r="350" spans="2:26" ht="15.75" thickBot="1" x14ac:dyDescent="0.3">
      <c r="K350" t="s">
        <v>13</v>
      </c>
      <c r="L350" s="21"/>
      <c r="M350" s="22"/>
      <c r="N350" s="22"/>
      <c r="O350" s="22"/>
      <c r="P350" s="22"/>
      <c r="Q350" s="22">
        <v>0.22</v>
      </c>
      <c r="R350" s="22"/>
      <c r="S350" s="22"/>
      <c r="T350" s="22"/>
      <c r="U350" s="22"/>
      <c r="V350" s="22"/>
      <c r="W350" s="22"/>
      <c r="X350" s="22"/>
      <c r="Y350" s="22"/>
      <c r="Z350" s="23">
        <v>0.22</v>
      </c>
    </row>
    <row r="351" spans="2:26" ht="15.75" thickBot="1" x14ac:dyDescent="0.3">
      <c r="K351" t="s">
        <v>4</v>
      </c>
      <c r="L351" s="21"/>
      <c r="M351" s="22"/>
      <c r="N351" s="22"/>
      <c r="O351" s="22"/>
      <c r="P351" s="22"/>
      <c r="Q351" s="22"/>
      <c r="R351" s="22">
        <v>0.16</v>
      </c>
      <c r="S351" s="22"/>
      <c r="T351" s="22"/>
      <c r="U351" s="22"/>
      <c r="V351" s="22"/>
      <c r="W351" s="22"/>
      <c r="X351" s="22"/>
      <c r="Y351" s="22"/>
      <c r="Z351" s="23">
        <v>0.16</v>
      </c>
    </row>
    <row r="352" spans="2:26" ht="15.75" thickBot="1" x14ac:dyDescent="0.3">
      <c r="K352" t="s">
        <v>12</v>
      </c>
      <c r="L352" s="21"/>
      <c r="M352" s="22"/>
      <c r="N352" s="22"/>
      <c r="O352" s="22"/>
      <c r="P352" s="22"/>
      <c r="Q352" s="22"/>
      <c r="R352" s="22"/>
      <c r="S352" s="22">
        <v>0.33</v>
      </c>
      <c r="T352" s="22"/>
      <c r="U352" s="22"/>
      <c r="V352" s="22"/>
      <c r="W352" s="22"/>
      <c r="X352" s="22"/>
      <c r="Y352" s="22"/>
      <c r="Z352" s="23">
        <v>0.33</v>
      </c>
    </row>
    <row r="353" spans="2:26" ht="15.75" thickBot="1" x14ac:dyDescent="0.3">
      <c r="B353" s="3"/>
      <c r="K353" t="s">
        <v>5</v>
      </c>
      <c r="L353" s="21"/>
      <c r="M353" s="22"/>
      <c r="N353" s="22"/>
      <c r="O353" s="22"/>
      <c r="P353" s="22"/>
      <c r="Q353" s="22"/>
      <c r="R353" s="22"/>
      <c r="S353" s="22"/>
      <c r="T353" s="22">
        <v>0.71</v>
      </c>
      <c r="U353" s="22"/>
      <c r="V353" s="22"/>
      <c r="W353" s="22"/>
      <c r="X353" s="22"/>
      <c r="Y353" s="22"/>
      <c r="Z353" s="23">
        <v>0.71</v>
      </c>
    </row>
    <row r="354" spans="2:26" ht="15.75" thickBot="1" x14ac:dyDescent="0.3">
      <c r="K354" t="s">
        <v>6</v>
      </c>
      <c r="L354" s="21"/>
      <c r="M354" s="22"/>
      <c r="N354" s="22"/>
      <c r="O354" s="22"/>
      <c r="P354" s="22"/>
      <c r="Q354" s="22"/>
      <c r="R354" s="22"/>
      <c r="S354" s="22"/>
      <c r="T354" s="22"/>
      <c r="U354" s="22">
        <v>0.34</v>
      </c>
      <c r="V354" s="22"/>
      <c r="W354" s="22"/>
      <c r="X354" s="22"/>
      <c r="Y354" s="22"/>
      <c r="Z354" s="23">
        <v>0.34</v>
      </c>
    </row>
    <row r="355" spans="2:26" ht="15.75" thickBot="1" x14ac:dyDescent="0.3">
      <c r="K355" t="s">
        <v>14</v>
      </c>
      <c r="L355" s="21"/>
      <c r="M355" s="22"/>
      <c r="N355" s="22"/>
      <c r="O355" s="22"/>
      <c r="P355" s="22"/>
      <c r="Q355" s="22"/>
      <c r="R355" s="22"/>
      <c r="S355" s="22"/>
      <c r="T355" s="22"/>
      <c r="U355" s="22"/>
      <c r="V355" s="22">
        <v>7.0000000000000007E-2</v>
      </c>
      <c r="W355" s="22"/>
      <c r="X355" s="22"/>
      <c r="Y355" s="22"/>
      <c r="Z355" s="23">
        <v>7.0000000000000007E-2</v>
      </c>
    </row>
    <row r="356" spans="2:26" ht="15.75" thickBot="1" x14ac:dyDescent="0.3">
      <c r="K356" t="s">
        <v>7</v>
      </c>
      <c r="L356" s="21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>
        <v>1.64</v>
      </c>
      <c r="X356" s="22"/>
      <c r="Y356" s="22"/>
      <c r="Z356" s="23">
        <v>1.64</v>
      </c>
    </row>
    <row r="357" spans="2:26" ht="15.75" thickBot="1" x14ac:dyDescent="0.3">
      <c r="K357" t="s">
        <v>8</v>
      </c>
      <c r="L357" s="21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>
        <v>0.47</v>
      </c>
      <c r="Y357" s="22"/>
      <c r="Z357" s="23">
        <v>0.47</v>
      </c>
    </row>
    <row r="358" spans="2:26" ht="15.75" thickBot="1" x14ac:dyDescent="0.3">
      <c r="K358" t="s">
        <v>9</v>
      </c>
      <c r="L358" s="21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>
        <v>0.2</v>
      </c>
      <c r="Z358" s="23">
        <v>0.2</v>
      </c>
    </row>
    <row r="359" spans="2:26" ht="15.75" thickBot="1" x14ac:dyDescent="0.3">
      <c r="K359" t="s">
        <v>10</v>
      </c>
      <c r="L359" s="21">
        <v>0.39</v>
      </c>
      <c r="M359" s="22">
        <v>3.43</v>
      </c>
      <c r="N359" s="22">
        <v>1.08</v>
      </c>
      <c r="O359" s="22">
        <v>0.7</v>
      </c>
      <c r="P359" s="22">
        <v>7.0000000000000007E-2</v>
      </c>
      <c r="Q359" s="22">
        <v>0.22</v>
      </c>
      <c r="R359" s="22">
        <v>0.16</v>
      </c>
      <c r="S359" s="22">
        <v>0.33</v>
      </c>
      <c r="T359" s="22">
        <v>0.71</v>
      </c>
      <c r="U359" s="22">
        <v>0.34</v>
      </c>
      <c r="V359" s="22">
        <v>7.0000000000000007E-2</v>
      </c>
      <c r="W359" s="22">
        <v>1.64</v>
      </c>
      <c r="X359" s="22">
        <v>0.47</v>
      </c>
      <c r="Y359" s="22">
        <v>0.2</v>
      </c>
      <c r="Z359" s="23">
        <v>9.82</v>
      </c>
    </row>
    <row r="362" spans="2:26" ht="21" x14ac:dyDescent="0.35">
      <c r="J362" s="8" t="s">
        <v>41</v>
      </c>
    </row>
    <row r="363" spans="2:26" x14ac:dyDescent="0.25">
      <c r="L363" t="s">
        <v>16</v>
      </c>
    </row>
    <row r="364" spans="2:26" ht="15.75" thickBot="1" x14ac:dyDescent="0.3">
      <c r="L364" t="s">
        <v>0</v>
      </c>
      <c r="M364" t="s">
        <v>1</v>
      </c>
      <c r="N364" t="s">
        <v>2</v>
      </c>
      <c r="O364" t="s">
        <v>11</v>
      </c>
      <c r="P364" t="s">
        <v>3</v>
      </c>
      <c r="Q364" t="s">
        <v>13</v>
      </c>
      <c r="R364" t="s">
        <v>4</v>
      </c>
      <c r="S364" t="s">
        <v>12</v>
      </c>
      <c r="T364" t="s">
        <v>5</v>
      </c>
      <c r="U364" t="s">
        <v>6</v>
      </c>
      <c r="V364" t="s">
        <v>14</v>
      </c>
      <c r="W364" t="s">
        <v>7</v>
      </c>
      <c r="X364" t="s">
        <v>8</v>
      </c>
      <c r="Y364" t="s">
        <v>9</v>
      </c>
      <c r="Z364" t="s">
        <v>10</v>
      </c>
    </row>
    <row r="365" spans="2:26" ht="15.75" thickBot="1" x14ac:dyDescent="0.3">
      <c r="J365" t="s">
        <v>15</v>
      </c>
      <c r="K365" t="s">
        <v>0</v>
      </c>
      <c r="L365" s="16">
        <v>7.0000000000000007E-2</v>
      </c>
      <c r="M365" s="17">
        <v>0.01</v>
      </c>
      <c r="N365" s="17"/>
      <c r="O365" s="17">
        <v>0.01</v>
      </c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>
        <v>0.09</v>
      </c>
    </row>
    <row r="366" spans="2:26" ht="15.75" thickBot="1" x14ac:dyDescent="0.3">
      <c r="K366" t="s">
        <v>1</v>
      </c>
      <c r="L366" s="21"/>
      <c r="M366" s="22">
        <v>0.01</v>
      </c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>
        <v>0.01</v>
      </c>
    </row>
    <row r="367" spans="2:26" ht="15.75" thickBot="1" x14ac:dyDescent="0.3">
      <c r="K367" t="s">
        <v>2</v>
      </c>
      <c r="L367" s="21">
        <v>0.01</v>
      </c>
      <c r="M367" s="22">
        <v>0.18</v>
      </c>
      <c r="N367" s="22">
        <v>0.13</v>
      </c>
      <c r="O367" s="22">
        <v>0.03</v>
      </c>
      <c r="P367" s="22"/>
      <c r="Q367" s="22">
        <v>0</v>
      </c>
      <c r="R367" s="22">
        <v>0.02</v>
      </c>
      <c r="S367" s="22"/>
      <c r="T367" s="22">
        <v>0</v>
      </c>
      <c r="U367" s="22"/>
      <c r="V367" s="22"/>
      <c r="W367" s="22">
        <v>0</v>
      </c>
      <c r="X367" s="22">
        <v>0</v>
      </c>
      <c r="Y367" s="22"/>
      <c r="Z367" s="22">
        <v>0.39</v>
      </c>
    </row>
    <row r="368" spans="2:26" ht="15.75" thickBot="1" x14ac:dyDescent="0.3">
      <c r="K368" t="s">
        <v>11</v>
      </c>
      <c r="L368" s="21">
        <v>0</v>
      </c>
      <c r="M368" s="22">
        <v>0.05</v>
      </c>
      <c r="N368" s="22">
        <v>0.03</v>
      </c>
      <c r="O368" s="22">
        <v>0.1</v>
      </c>
      <c r="P368" s="22">
        <v>0</v>
      </c>
      <c r="Q368" s="22">
        <v>0.02</v>
      </c>
      <c r="R368" s="22">
        <v>0.01</v>
      </c>
      <c r="S368" s="22">
        <v>0.01</v>
      </c>
      <c r="T368" s="22"/>
      <c r="U368" s="22"/>
      <c r="V368" s="22"/>
      <c r="W368" s="22"/>
      <c r="X368" s="22"/>
      <c r="Y368" s="22"/>
      <c r="Z368" s="22">
        <v>0.23</v>
      </c>
    </row>
    <row r="369" spans="2:26" ht="15.75" thickBot="1" x14ac:dyDescent="0.3">
      <c r="K369" t="s">
        <v>3</v>
      </c>
      <c r="L369" s="21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2:26" ht="15.75" thickBot="1" x14ac:dyDescent="0.3">
      <c r="K370" t="s">
        <v>13</v>
      </c>
      <c r="L370" s="21"/>
      <c r="M370" s="22"/>
      <c r="N370" s="22"/>
      <c r="O370" s="22"/>
      <c r="P370" s="22"/>
      <c r="Q370" s="22">
        <v>0</v>
      </c>
      <c r="R370" s="22"/>
      <c r="S370" s="22"/>
      <c r="T370" s="22"/>
      <c r="U370" s="22"/>
      <c r="V370" s="22"/>
      <c r="W370" s="22"/>
      <c r="X370" s="22"/>
      <c r="Y370" s="22"/>
      <c r="Z370" s="22">
        <v>0</v>
      </c>
    </row>
    <row r="371" spans="2:26" ht="15.75" thickBot="1" x14ac:dyDescent="0.3">
      <c r="K371" t="s">
        <v>4</v>
      </c>
      <c r="L371" s="21"/>
      <c r="M371" s="22">
        <v>0.01</v>
      </c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>
        <v>0.01</v>
      </c>
    </row>
    <row r="372" spans="2:26" ht="15.75" thickBot="1" x14ac:dyDescent="0.3">
      <c r="K372" t="s">
        <v>12</v>
      </c>
      <c r="L372" s="21"/>
      <c r="M372" s="22">
        <v>0.01</v>
      </c>
      <c r="N372" s="22"/>
      <c r="O372" s="22"/>
      <c r="P372" s="22"/>
      <c r="Q372" s="22"/>
      <c r="R372" s="22"/>
      <c r="S372" s="22">
        <v>0.03</v>
      </c>
      <c r="T372" s="22"/>
      <c r="U372" s="22"/>
      <c r="V372" s="22"/>
      <c r="W372" s="22"/>
      <c r="X372" s="22"/>
      <c r="Y372" s="22"/>
      <c r="Z372" s="22">
        <v>0.04</v>
      </c>
    </row>
    <row r="373" spans="2:26" ht="15.75" thickBot="1" x14ac:dyDescent="0.3">
      <c r="K373" t="s">
        <v>5</v>
      </c>
      <c r="L373" s="21"/>
      <c r="M373" s="22"/>
      <c r="N373" s="22"/>
      <c r="O373" s="22"/>
      <c r="P373" s="22"/>
      <c r="Q373" s="22"/>
      <c r="R373" s="22"/>
      <c r="S373" s="22"/>
      <c r="T373" s="22">
        <v>0</v>
      </c>
      <c r="U373" s="22"/>
      <c r="V373" s="22"/>
      <c r="W373" s="22"/>
      <c r="X373" s="22"/>
      <c r="Y373" s="22"/>
      <c r="Z373" s="22">
        <v>0</v>
      </c>
    </row>
    <row r="374" spans="2:26" ht="15.75" thickBot="1" x14ac:dyDescent="0.3">
      <c r="K374" t="s">
        <v>6</v>
      </c>
      <c r="L374" s="21"/>
      <c r="M374" s="22"/>
      <c r="N374" s="22"/>
      <c r="O374" s="22"/>
      <c r="P374" s="22"/>
      <c r="Q374" s="22">
        <v>0</v>
      </c>
      <c r="R374" s="22">
        <v>0</v>
      </c>
      <c r="S374" s="22">
        <v>0.01</v>
      </c>
      <c r="T374" s="22">
        <v>0</v>
      </c>
      <c r="U374" s="22">
        <v>0.01</v>
      </c>
      <c r="V374" s="22">
        <v>0</v>
      </c>
      <c r="W374" s="22">
        <v>0.01</v>
      </c>
      <c r="X374" s="22">
        <v>0.01</v>
      </c>
      <c r="Y374" s="22">
        <v>0.01</v>
      </c>
      <c r="Z374" s="22">
        <v>0.05</v>
      </c>
    </row>
    <row r="375" spans="2:26" ht="15.75" thickBot="1" x14ac:dyDescent="0.3">
      <c r="K375" t="s">
        <v>14</v>
      </c>
      <c r="L375" s="21"/>
      <c r="M375" s="22">
        <v>0.01</v>
      </c>
      <c r="N375" s="22"/>
      <c r="O375" s="22"/>
      <c r="P375" s="22"/>
      <c r="Q375" s="22"/>
      <c r="R375" s="22"/>
      <c r="S375" s="22"/>
      <c r="T375" s="22">
        <v>0.01</v>
      </c>
      <c r="U375" s="22"/>
      <c r="V375" s="22"/>
      <c r="W375" s="22">
        <v>0.01</v>
      </c>
      <c r="X375" s="22"/>
      <c r="Y375" s="22"/>
      <c r="Z375" s="22">
        <v>0.02</v>
      </c>
    </row>
    <row r="376" spans="2:26" ht="15.75" thickBot="1" x14ac:dyDescent="0.3">
      <c r="K376" t="s">
        <v>7</v>
      </c>
      <c r="L376" s="21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>
        <v>0.13</v>
      </c>
      <c r="X376" s="22"/>
      <c r="Y376" s="22"/>
      <c r="Z376" s="22">
        <v>0.13</v>
      </c>
    </row>
    <row r="377" spans="2:26" ht="15.75" thickBot="1" x14ac:dyDescent="0.3">
      <c r="K377" t="s">
        <v>8</v>
      </c>
      <c r="L377" s="21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>
        <v>0</v>
      </c>
      <c r="X377" s="22">
        <v>0</v>
      </c>
      <c r="Y377" s="22"/>
      <c r="Z377" s="22">
        <v>0.01</v>
      </c>
    </row>
    <row r="378" spans="2:26" ht="15.75" thickBot="1" x14ac:dyDescent="0.3">
      <c r="K378" t="s">
        <v>9</v>
      </c>
      <c r="L378" s="21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>
        <v>0</v>
      </c>
      <c r="X378" s="22">
        <v>0</v>
      </c>
      <c r="Y378" s="22">
        <v>0</v>
      </c>
      <c r="Z378" s="22">
        <v>0</v>
      </c>
    </row>
    <row r="379" spans="2:26" ht="15.75" thickBot="1" x14ac:dyDescent="0.3">
      <c r="K379" t="s">
        <v>10</v>
      </c>
      <c r="L379" s="21">
        <v>0.08</v>
      </c>
      <c r="M379" s="22">
        <v>0.27</v>
      </c>
      <c r="N379" s="22">
        <v>0.16</v>
      </c>
      <c r="O379" s="22">
        <v>0.14000000000000001</v>
      </c>
      <c r="P379" s="22">
        <v>0</v>
      </c>
      <c r="Q379" s="22">
        <v>0.03</v>
      </c>
      <c r="R379" s="22">
        <v>0.04</v>
      </c>
      <c r="S379" s="22">
        <v>0.04</v>
      </c>
      <c r="T379" s="22">
        <v>0.01</v>
      </c>
      <c r="U379" s="22">
        <v>0.01</v>
      </c>
      <c r="V379" s="22">
        <v>0</v>
      </c>
      <c r="W379" s="22">
        <v>0.16</v>
      </c>
      <c r="X379" s="22">
        <v>0.02</v>
      </c>
      <c r="Y379" s="22">
        <v>0.01</v>
      </c>
      <c r="Z379" s="22">
        <v>0.97</v>
      </c>
    </row>
    <row r="381" spans="2:26" x14ac:dyDescent="0.25">
      <c r="B381" s="3"/>
    </row>
    <row r="382" spans="2:26" ht="21" x14ac:dyDescent="0.35">
      <c r="J382" s="8" t="s">
        <v>42</v>
      </c>
    </row>
    <row r="383" spans="2:26" x14ac:dyDescent="0.25">
      <c r="L383" t="s">
        <v>16</v>
      </c>
    </row>
    <row r="384" spans="2:26" ht="15.75" thickBot="1" x14ac:dyDescent="0.3">
      <c r="L384" t="s">
        <v>0</v>
      </c>
      <c r="M384" t="s">
        <v>1</v>
      </c>
      <c r="N384" t="s">
        <v>2</v>
      </c>
      <c r="O384" t="s">
        <v>11</v>
      </c>
      <c r="P384" t="s">
        <v>3</v>
      </c>
      <c r="Q384" t="s">
        <v>13</v>
      </c>
      <c r="R384" t="s">
        <v>4</v>
      </c>
      <c r="S384" t="s">
        <v>12</v>
      </c>
      <c r="T384" t="s">
        <v>5</v>
      </c>
      <c r="U384" t="s">
        <v>6</v>
      </c>
      <c r="V384" t="s">
        <v>14</v>
      </c>
      <c r="W384" t="s">
        <v>7</v>
      </c>
      <c r="X384" t="s">
        <v>8</v>
      </c>
      <c r="Y384" t="s">
        <v>9</v>
      </c>
      <c r="Z384" t="s">
        <v>10</v>
      </c>
    </row>
    <row r="385" spans="2:26" ht="15.75" thickBot="1" x14ac:dyDescent="0.3">
      <c r="J385" t="s">
        <v>15</v>
      </c>
      <c r="K385" t="s">
        <v>0</v>
      </c>
      <c r="L385" s="16">
        <v>0.28999999999999998</v>
      </c>
      <c r="M385" s="17">
        <v>0.02</v>
      </c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>
        <v>0.31</v>
      </c>
    </row>
    <row r="386" spans="2:26" ht="15.75" thickBot="1" x14ac:dyDescent="0.3">
      <c r="K386" t="s">
        <v>1</v>
      </c>
      <c r="L386" s="21"/>
      <c r="M386" s="22">
        <v>2.93</v>
      </c>
      <c r="N386" s="22">
        <v>0.71</v>
      </c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>
        <v>3.64</v>
      </c>
    </row>
    <row r="387" spans="2:26" ht="15.75" thickBot="1" x14ac:dyDescent="0.3">
      <c r="K387" t="s">
        <v>2</v>
      </c>
      <c r="L387" s="21"/>
      <c r="M387" s="22">
        <v>0.05</v>
      </c>
      <c r="N387" s="22">
        <v>0.63</v>
      </c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>
        <v>0.68</v>
      </c>
    </row>
    <row r="388" spans="2:26" ht="15.75" thickBot="1" x14ac:dyDescent="0.3">
      <c r="K388" t="s">
        <v>11</v>
      </c>
      <c r="L388" s="21"/>
      <c r="M388" s="22">
        <v>0.03</v>
      </c>
      <c r="N388" s="22">
        <v>0.22</v>
      </c>
      <c r="O388" s="22">
        <v>0.42</v>
      </c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>
        <v>0.67</v>
      </c>
    </row>
    <row r="389" spans="2:26" ht="15.75" thickBot="1" x14ac:dyDescent="0.3">
      <c r="K389" t="s">
        <v>3</v>
      </c>
      <c r="L389" s="21"/>
      <c r="M389" s="22">
        <v>0.01</v>
      </c>
      <c r="N389" s="22">
        <v>0.04</v>
      </c>
      <c r="O389" s="22"/>
      <c r="P389" s="22">
        <v>0.05</v>
      </c>
      <c r="Q389" s="22"/>
      <c r="R389" s="22"/>
      <c r="S389" s="22"/>
      <c r="T389" s="22"/>
      <c r="U389" s="22"/>
      <c r="V389" s="22"/>
      <c r="W389" s="22"/>
      <c r="X389" s="22"/>
      <c r="Y389" s="22"/>
      <c r="Z389" s="22">
        <v>0.09</v>
      </c>
    </row>
    <row r="390" spans="2:26" ht="15.75" thickBot="1" x14ac:dyDescent="0.3">
      <c r="K390" t="s">
        <v>13</v>
      </c>
      <c r="L390" s="21"/>
      <c r="M390" s="22">
        <v>0.02</v>
      </c>
      <c r="N390" s="22"/>
      <c r="O390" s="22"/>
      <c r="P390" s="22"/>
      <c r="Q390" s="22">
        <v>0.26</v>
      </c>
      <c r="R390" s="22"/>
      <c r="S390" s="22"/>
      <c r="T390" s="22"/>
      <c r="U390" s="22"/>
      <c r="V390" s="22"/>
      <c r="W390" s="22"/>
      <c r="X390" s="22"/>
      <c r="Y390" s="22"/>
      <c r="Z390" s="22">
        <v>0.28000000000000003</v>
      </c>
    </row>
    <row r="391" spans="2:26" ht="15.75" thickBot="1" x14ac:dyDescent="0.3">
      <c r="K391" t="s">
        <v>4</v>
      </c>
      <c r="L391" s="21"/>
      <c r="M391" s="22">
        <v>0.01</v>
      </c>
      <c r="N391" s="22"/>
      <c r="O391" s="22"/>
      <c r="P391" s="22"/>
      <c r="Q391" s="22"/>
      <c r="R391" s="22">
        <v>0.19</v>
      </c>
      <c r="S391" s="22"/>
      <c r="T391" s="22"/>
      <c r="U391" s="22"/>
      <c r="V391" s="22"/>
      <c r="W391" s="22"/>
      <c r="X391" s="22"/>
      <c r="Y391" s="22"/>
      <c r="Z391" s="22">
        <v>0.2</v>
      </c>
    </row>
    <row r="392" spans="2:26" ht="15.75" thickBot="1" x14ac:dyDescent="0.3">
      <c r="K392" t="s">
        <v>12</v>
      </c>
      <c r="L392" s="21"/>
      <c r="M392" s="22">
        <v>0.03</v>
      </c>
      <c r="N392" s="22"/>
      <c r="O392" s="22"/>
      <c r="P392" s="22"/>
      <c r="Q392" s="22"/>
      <c r="R392" s="22"/>
      <c r="S392" s="22">
        <v>0.43</v>
      </c>
      <c r="T392" s="22"/>
      <c r="U392" s="22"/>
      <c r="V392" s="22"/>
      <c r="W392" s="22"/>
      <c r="X392" s="22"/>
      <c r="Y392" s="22"/>
      <c r="Z392" s="22">
        <v>0.46</v>
      </c>
    </row>
    <row r="393" spans="2:26" ht="15.75" thickBot="1" x14ac:dyDescent="0.3">
      <c r="K393" t="s">
        <v>5</v>
      </c>
      <c r="L393" s="21"/>
      <c r="M393" s="22">
        <v>0.06</v>
      </c>
      <c r="N393" s="22"/>
      <c r="O393" s="22"/>
      <c r="P393" s="22"/>
      <c r="Q393" s="22"/>
      <c r="R393" s="22"/>
      <c r="S393" s="22"/>
      <c r="T393" s="22">
        <v>0.93</v>
      </c>
      <c r="U393" s="22"/>
      <c r="V393" s="22"/>
      <c r="W393" s="22"/>
      <c r="X393" s="22"/>
      <c r="Y393" s="22"/>
      <c r="Z393" s="22">
        <v>0.99</v>
      </c>
    </row>
    <row r="394" spans="2:26" ht="15.75" thickBot="1" x14ac:dyDescent="0.3">
      <c r="K394" t="s">
        <v>6</v>
      </c>
      <c r="L394" s="21"/>
      <c r="M394" s="22"/>
      <c r="N394" s="22"/>
      <c r="O394" s="22"/>
      <c r="P394" s="22"/>
      <c r="Q394" s="22"/>
      <c r="R394" s="22"/>
      <c r="S394" s="22"/>
      <c r="T394" s="22"/>
      <c r="U394" s="22">
        <v>0.34</v>
      </c>
      <c r="V394" s="22"/>
      <c r="W394" s="22">
        <v>0.02</v>
      </c>
      <c r="X394" s="22"/>
      <c r="Y394" s="22"/>
      <c r="Z394" s="22">
        <v>0.36</v>
      </c>
    </row>
    <row r="395" spans="2:26" ht="15.75" thickBot="1" x14ac:dyDescent="0.3">
      <c r="B395" s="3"/>
      <c r="K395" t="s">
        <v>14</v>
      </c>
      <c r="L395" s="21"/>
      <c r="M395" s="22"/>
      <c r="N395" s="22"/>
      <c r="O395" s="22"/>
      <c r="P395" s="22"/>
      <c r="Q395" s="22"/>
      <c r="R395" s="22"/>
      <c r="S395" s="22"/>
      <c r="T395" s="22"/>
      <c r="U395" s="22"/>
      <c r="V395" s="22">
        <v>0.04</v>
      </c>
      <c r="W395" s="22">
        <v>0</v>
      </c>
      <c r="X395" s="22"/>
      <c r="Y395" s="22"/>
      <c r="Z395" s="22">
        <v>0.05</v>
      </c>
    </row>
    <row r="396" spans="2:26" ht="15.75" thickBot="1" x14ac:dyDescent="0.3">
      <c r="K396" t="s">
        <v>7</v>
      </c>
      <c r="L396" s="21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>
        <v>1.1200000000000001</v>
      </c>
      <c r="X396" s="22"/>
      <c r="Y396" s="22"/>
      <c r="Z396" s="22">
        <v>1.1200000000000001</v>
      </c>
    </row>
    <row r="397" spans="2:26" ht="15.75" thickBot="1" x14ac:dyDescent="0.3">
      <c r="K397" t="s">
        <v>8</v>
      </c>
      <c r="L397" s="21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>
        <v>0.03</v>
      </c>
      <c r="X397" s="22">
        <v>0.38</v>
      </c>
      <c r="Y397" s="22"/>
      <c r="Z397" s="22">
        <v>0.4</v>
      </c>
    </row>
    <row r="398" spans="2:26" ht="15.75" thickBot="1" x14ac:dyDescent="0.3">
      <c r="K398" t="s">
        <v>9</v>
      </c>
      <c r="L398" s="21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>
        <v>0.01</v>
      </c>
      <c r="X398" s="22"/>
      <c r="Y398" s="22">
        <v>0.16</v>
      </c>
      <c r="Z398" s="22">
        <v>0.17</v>
      </c>
    </row>
    <row r="399" spans="2:26" ht="15.75" thickBot="1" x14ac:dyDescent="0.3">
      <c r="K399" t="s">
        <v>10</v>
      </c>
      <c r="L399" s="21">
        <v>0.28999999999999998</v>
      </c>
      <c r="M399" s="22">
        <v>3.15</v>
      </c>
      <c r="N399" s="22">
        <v>1.59</v>
      </c>
      <c r="O399" s="22">
        <v>0.42</v>
      </c>
      <c r="P399" s="22">
        <v>0.05</v>
      </c>
      <c r="Q399" s="22">
        <v>0.26</v>
      </c>
      <c r="R399" s="22">
        <v>0.19</v>
      </c>
      <c r="S399" s="22">
        <v>0.43</v>
      </c>
      <c r="T399" s="22">
        <v>0.93</v>
      </c>
      <c r="U399" s="22">
        <v>0.34</v>
      </c>
      <c r="V399" s="22">
        <v>0.04</v>
      </c>
      <c r="W399" s="22">
        <v>1.17</v>
      </c>
      <c r="X399" s="22">
        <v>0.38</v>
      </c>
      <c r="Y399" s="22">
        <v>0.16</v>
      </c>
      <c r="Z399" s="22">
        <v>9.41</v>
      </c>
    </row>
    <row r="402" spans="10:26" ht="21" x14ac:dyDescent="0.35">
      <c r="J402" s="8" t="s">
        <v>51</v>
      </c>
    </row>
    <row r="403" spans="10:26" x14ac:dyDescent="0.25">
      <c r="L403" t="s">
        <v>16</v>
      </c>
    </row>
    <row r="404" spans="10:26" ht="15.75" thickBot="1" x14ac:dyDescent="0.3">
      <c r="L404" t="s">
        <v>0</v>
      </c>
      <c r="M404" t="s">
        <v>1</v>
      </c>
      <c r="N404" t="s">
        <v>2</v>
      </c>
      <c r="O404" t="s">
        <v>11</v>
      </c>
      <c r="P404" t="s">
        <v>3</v>
      </c>
      <c r="Q404" t="s">
        <v>13</v>
      </c>
      <c r="R404" t="s">
        <v>4</v>
      </c>
      <c r="S404" t="s">
        <v>12</v>
      </c>
      <c r="T404" t="s">
        <v>5</v>
      </c>
      <c r="U404" t="s">
        <v>6</v>
      </c>
      <c r="V404" t="s">
        <v>14</v>
      </c>
      <c r="W404" t="s">
        <v>7</v>
      </c>
      <c r="X404" t="s">
        <v>8</v>
      </c>
      <c r="Y404" t="s">
        <v>9</v>
      </c>
      <c r="Z404" t="s">
        <v>10</v>
      </c>
    </row>
    <row r="405" spans="10:26" ht="15.75" thickBot="1" x14ac:dyDescent="0.3">
      <c r="J405" t="s">
        <v>15</v>
      </c>
      <c r="K405" t="s">
        <v>0</v>
      </c>
      <c r="L405" s="16">
        <v>0.49</v>
      </c>
      <c r="M405" s="17">
        <v>0.26</v>
      </c>
      <c r="N405" s="17">
        <v>0.01</v>
      </c>
      <c r="O405" s="17">
        <v>0</v>
      </c>
      <c r="P405" s="17">
        <v>0</v>
      </c>
      <c r="Q405" s="17">
        <v>0</v>
      </c>
      <c r="R405" s="17">
        <v>0</v>
      </c>
      <c r="S405" s="17">
        <v>0</v>
      </c>
      <c r="T405" s="17">
        <v>0.01</v>
      </c>
      <c r="U405" s="17"/>
      <c r="V405" s="17">
        <v>0</v>
      </c>
      <c r="W405" s="18">
        <v>0.04</v>
      </c>
      <c r="X405" s="17"/>
      <c r="Y405" s="17">
        <v>0</v>
      </c>
      <c r="Z405" s="18">
        <v>0.8</v>
      </c>
    </row>
    <row r="406" spans="10:26" ht="15.75" thickBot="1" x14ac:dyDescent="0.3">
      <c r="K406" t="s">
        <v>1</v>
      </c>
      <c r="L406" s="21">
        <v>0.77</v>
      </c>
      <c r="M406" s="22">
        <v>33.71</v>
      </c>
      <c r="N406" s="22">
        <v>2.5499999999999998</v>
      </c>
      <c r="O406" s="22">
        <v>1.5</v>
      </c>
      <c r="P406" s="22">
        <v>0.2</v>
      </c>
      <c r="Q406" s="22">
        <v>0.54</v>
      </c>
      <c r="R406" s="22">
        <v>0.61</v>
      </c>
      <c r="S406" s="22">
        <v>1.62</v>
      </c>
      <c r="T406" s="22">
        <v>1.24</v>
      </c>
      <c r="U406" s="22">
        <v>0.34</v>
      </c>
      <c r="V406" s="22">
        <v>7.0000000000000007E-2</v>
      </c>
      <c r="W406" s="23">
        <v>0.88</v>
      </c>
      <c r="X406" s="22">
        <v>0.39</v>
      </c>
      <c r="Y406" s="22">
        <v>0.23</v>
      </c>
      <c r="Z406" s="23">
        <v>44.66</v>
      </c>
    </row>
    <row r="407" spans="10:26" ht="15.75" thickBot="1" x14ac:dyDescent="0.3">
      <c r="K407" t="s">
        <v>2</v>
      </c>
      <c r="L407" s="21">
        <v>0.01</v>
      </c>
      <c r="M407" s="22">
        <v>0.81</v>
      </c>
      <c r="N407" s="22">
        <v>1.42</v>
      </c>
      <c r="O407" s="22">
        <v>0.19</v>
      </c>
      <c r="P407" s="22">
        <v>0</v>
      </c>
      <c r="Q407" s="22">
        <v>0.01</v>
      </c>
      <c r="R407" s="22">
        <v>0.01</v>
      </c>
      <c r="S407" s="22">
        <v>0.03</v>
      </c>
      <c r="T407" s="22">
        <v>0.04</v>
      </c>
      <c r="U407" s="22">
        <v>0</v>
      </c>
      <c r="V407" s="22">
        <v>0</v>
      </c>
      <c r="W407" s="23">
        <v>0.09</v>
      </c>
      <c r="X407" s="22">
        <v>0</v>
      </c>
      <c r="Y407" s="22">
        <v>0</v>
      </c>
      <c r="Z407" s="23">
        <v>2.62</v>
      </c>
    </row>
    <row r="408" spans="10:26" ht="15.75" thickBot="1" x14ac:dyDescent="0.3">
      <c r="K408" t="s">
        <v>11</v>
      </c>
      <c r="L408" s="21">
        <v>0.02</v>
      </c>
      <c r="M408" s="22">
        <v>1.37</v>
      </c>
      <c r="N408" s="22">
        <v>0.15</v>
      </c>
      <c r="O408" s="22">
        <v>2.62</v>
      </c>
      <c r="P408" s="22">
        <v>0.01</v>
      </c>
      <c r="Q408" s="22">
        <v>0.03</v>
      </c>
      <c r="R408" s="22">
        <v>0.02</v>
      </c>
      <c r="S408" s="22">
        <v>0.09</v>
      </c>
      <c r="T408" s="22">
        <v>0.06</v>
      </c>
      <c r="U408" s="22">
        <v>0.01</v>
      </c>
      <c r="V408" s="22">
        <v>0</v>
      </c>
      <c r="W408" s="23">
        <v>0.23</v>
      </c>
      <c r="X408" s="22">
        <v>0.03</v>
      </c>
      <c r="Y408" s="22">
        <v>0</v>
      </c>
      <c r="Z408" s="23">
        <v>4.6500000000000004</v>
      </c>
    </row>
    <row r="409" spans="10:26" ht="15.75" thickBot="1" x14ac:dyDescent="0.3">
      <c r="K409" t="s">
        <v>3</v>
      </c>
      <c r="L409" s="21">
        <v>0</v>
      </c>
      <c r="M409" s="22">
        <v>0.03</v>
      </c>
      <c r="N409" s="22">
        <v>0</v>
      </c>
      <c r="O409" s="22">
        <v>0.03</v>
      </c>
      <c r="P409" s="22">
        <v>0.09</v>
      </c>
      <c r="Q409" s="22">
        <v>0</v>
      </c>
      <c r="R409" s="22">
        <v>0</v>
      </c>
      <c r="S409" s="22">
        <v>0</v>
      </c>
      <c r="T409" s="22">
        <v>0</v>
      </c>
      <c r="U409" s="22"/>
      <c r="V409" s="22"/>
      <c r="W409" s="23">
        <v>0.01</v>
      </c>
      <c r="X409" s="22"/>
      <c r="Y409" s="22"/>
      <c r="Z409" s="23">
        <v>0.17</v>
      </c>
    </row>
    <row r="410" spans="10:26" ht="15.75" thickBot="1" x14ac:dyDescent="0.3">
      <c r="K410" t="s">
        <v>13</v>
      </c>
      <c r="L410" s="21">
        <v>0.01</v>
      </c>
      <c r="M410" s="22">
        <v>0.34</v>
      </c>
      <c r="N410" s="22">
        <v>0.02</v>
      </c>
      <c r="O410" s="22">
        <v>0.09</v>
      </c>
      <c r="P410" s="22">
        <v>0</v>
      </c>
      <c r="Q410" s="22">
        <v>0.92</v>
      </c>
      <c r="R410" s="22">
        <v>0.01</v>
      </c>
      <c r="S410" s="22">
        <v>0.11</v>
      </c>
      <c r="T410" s="22">
        <v>0.05</v>
      </c>
      <c r="U410" s="22">
        <v>0.01</v>
      </c>
      <c r="V410" s="22"/>
      <c r="W410" s="23">
        <v>0.06</v>
      </c>
      <c r="X410" s="22">
        <v>0</v>
      </c>
      <c r="Y410" s="22">
        <v>0</v>
      </c>
      <c r="Z410" s="23">
        <v>1.62</v>
      </c>
    </row>
    <row r="411" spans="10:26" ht="15.75" thickBot="1" x14ac:dyDescent="0.3">
      <c r="K411" t="s">
        <v>4</v>
      </c>
      <c r="L411" s="21">
        <v>0</v>
      </c>
      <c r="M411" s="22">
        <v>0.23</v>
      </c>
      <c r="N411" s="22">
        <v>0.01</v>
      </c>
      <c r="O411" s="22">
        <v>0.06</v>
      </c>
      <c r="P411" s="22">
        <v>0</v>
      </c>
      <c r="Q411" s="22">
        <v>0</v>
      </c>
      <c r="R411" s="22">
        <v>0.47</v>
      </c>
      <c r="S411" s="22">
        <v>0.01</v>
      </c>
      <c r="T411" s="22">
        <v>0.01</v>
      </c>
      <c r="U411" s="22">
        <v>0</v>
      </c>
      <c r="V411" s="22"/>
      <c r="W411" s="23">
        <v>0.03</v>
      </c>
      <c r="X411" s="22">
        <v>0</v>
      </c>
      <c r="Y411" s="22">
        <v>0</v>
      </c>
      <c r="Z411" s="23">
        <v>0.83</v>
      </c>
    </row>
    <row r="412" spans="10:26" ht="15.75" thickBot="1" x14ac:dyDescent="0.3">
      <c r="K412" t="s">
        <v>12</v>
      </c>
      <c r="L412" s="21">
        <v>0</v>
      </c>
      <c r="M412" s="22">
        <v>0.4</v>
      </c>
      <c r="N412" s="22">
        <v>0.03</v>
      </c>
      <c r="O412" s="22">
        <v>0.08</v>
      </c>
      <c r="P412" s="22">
        <v>0.02</v>
      </c>
      <c r="Q412" s="22">
        <v>0.23</v>
      </c>
      <c r="R412" s="22">
        <v>7.0000000000000007E-2</v>
      </c>
      <c r="S412" s="22">
        <v>1.83</v>
      </c>
      <c r="T412" s="22">
        <v>0.88</v>
      </c>
      <c r="U412" s="22">
        <v>0</v>
      </c>
      <c r="V412" s="22"/>
      <c r="W412" s="23">
        <v>0.04</v>
      </c>
      <c r="X412" s="22">
        <v>0</v>
      </c>
      <c r="Y412" s="22">
        <v>0</v>
      </c>
      <c r="Z412" s="23">
        <v>3.59</v>
      </c>
    </row>
    <row r="413" spans="10:26" ht="15.75" thickBot="1" x14ac:dyDescent="0.3">
      <c r="K413" t="s">
        <v>5</v>
      </c>
      <c r="L413" s="21">
        <v>0.01</v>
      </c>
      <c r="M413" s="22">
        <v>0.87</v>
      </c>
      <c r="N413" s="22">
        <v>0.04</v>
      </c>
      <c r="O413" s="22">
        <v>0.03</v>
      </c>
      <c r="P413" s="22">
        <v>0</v>
      </c>
      <c r="Q413" s="22">
        <v>0.09</v>
      </c>
      <c r="R413" s="22">
        <v>0.01</v>
      </c>
      <c r="S413" s="22">
        <v>0.15</v>
      </c>
      <c r="T413" s="22">
        <v>1.6</v>
      </c>
      <c r="U413" s="22">
        <v>0</v>
      </c>
      <c r="V413" s="22"/>
      <c r="W413" s="23">
        <v>7.0000000000000007E-2</v>
      </c>
      <c r="X413" s="22">
        <v>0</v>
      </c>
      <c r="Y413" s="22">
        <v>0</v>
      </c>
      <c r="Z413" s="23">
        <v>2.88</v>
      </c>
    </row>
    <row r="414" spans="10:26" ht="15.75" thickBot="1" x14ac:dyDescent="0.3">
      <c r="K414" t="s">
        <v>6</v>
      </c>
      <c r="L414" s="21">
        <v>0</v>
      </c>
      <c r="M414" s="22">
        <v>0.1</v>
      </c>
      <c r="N414" s="22">
        <v>0</v>
      </c>
      <c r="O414" s="22">
        <v>0.02</v>
      </c>
      <c r="P414" s="22">
        <v>0</v>
      </c>
      <c r="Q414" s="22">
        <v>0</v>
      </c>
      <c r="R414" s="22">
        <v>0</v>
      </c>
      <c r="S414" s="22">
        <v>0</v>
      </c>
      <c r="T414" s="22">
        <v>0</v>
      </c>
      <c r="U414" s="22">
        <v>0.39</v>
      </c>
      <c r="V414" s="22"/>
      <c r="W414" s="23">
        <v>0.05</v>
      </c>
      <c r="X414" s="22"/>
      <c r="Y414" s="22"/>
      <c r="Z414" s="23">
        <v>0.57999999999999996</v>
      </c>
    </row>
    <row r="415" spans="10:26" ht="15.75" thickBot="1" x14ac:dyDescent="0.3">
      <c r="K415" t="s">
        <v>14</v>
      </c>
      <c r="L415" s="21">
        <v>0</v>
      </c>
      <c r="M415" s="22">
        <v>0.01</v>
      </c>
      <c r="N415" s="22">
        <v>0</v>
      </c>
      <c r="O415" s="22">
        <v>0</v>
      </c>
      <c r="P415" s="22">
        <v>0</v>
      </c>
      <c r="Q415" s="22">
        <v>0</v>
      </c>
      <c r="R415" s="22">
        <v>0</v>
      </c>
      <c r="S415" s="22">
        <v>0</v>
      </c>
      <c r="T415" s="22">
        <v>0</v>
      </c>
      <c r="U415" s="22">
        <v>0</v>
      </c>
      <c r="V415" s="22">
        <v>0.09</v>
      </c>
      <c r="W415" s="23">
        <v>7.0000000000000007E-2</v>
      </c>
      <c r="X415" s="22">
        <v>0</v>
      </c>
      <c r="Y415" s="22">
        <v>0</v>
      </c>
      <c r="Z415" s="23">
        <v>0.18</v>
      </c>
    </row>
    <row r="416" spans="10:26" ht="15.75" thickBot="1" x14ac:dyDescent="0.3">
      <c r="K416" t="s">
        <v>7</v>
      </c>
      <c r="L416" s="21">
        <v>0.01</v>
      </c>
      <c r="M416" s="22">
        <v>0.73</v>
      </c>
      <c r="N416" s="22">
        <v>0.02</v>
      </c>
      <c r="O416" s="22">
        <v>0.08</v>
      </c>
      <c r="P416" s="22">
        <v>0</v>
      </c>
      <c r="Q416" s="22">
        <v>0.02</v>
      </c>
      <c r="R416" s="22">
        <v>0.01</v>
      </c>
      <c r="S416" s="22">
        <v>0.06</v>
      </c>
      <c r="T416" s="22">
        <v>0.08</v>
      </c>
      <c r="U416" s="22">
        <v>0.68</v>
      </c>
      <c r="V416" s="22">
        <v>0.13</v>
      </c>
      <c r="W416" s="23">
        <v>9.49</v>
      </c>
      <c r="X416" s="22">
        <v>0.75</v>
      </c>
      <c r="Y416" s="22">
        <v>0.34</v>
      </c>
      <c r="Z416" s="23">
        <v>12.41</v>
      </c>
    </row>
    <row r="417" spans="2:26" ht="15.75" thickBot="1" x14ac:dyDescent="0.3">
      <c r="K417" t="s">
        <v>8</v>
      </c>
      <c r="L417" s="21">
        <v>0</v>
      </c>
      <c r="M417" s="22">
        <v>0.14000000000000001</v>
      </c>
      <c r="N417" s="22">
        <v>0</v>
      </c>
      <c r="O417" s="22">
        <v>0.01</v>
      </c>
      <c r="P417" s="22">
        <v>0</v>
      </c>
      <c r="Q417" s="22">
        <v>0.01</v>
      </c>
      <c r="R417" s="22">
        <v>0</v>
      </c>
      <c r="S417" s="22">
        <v>0</v>
      </c>
      <c r="T417" s="22">
        <v>0</v>
      </c>
      <c r="U417" s="22">
        <v>0.01</v>
      </c>
      <c r="V417" s="22">
        <v>0</v>
      </c>
      <c r="W417" s="23">
        <v>0.28999999999999998</v>
      </c>
      <c r="X417" s="22">
        <v>0.91</v>
      </c>
      <c r="Y417" s="22">
        <v>0.04</v>
      </c>
      <c r="Z417" s="23">
        <v>1.43</v>
      </c>
    </row>
    <row r="418" spans="2:26" ht="15.75" thickBot="1" x14ac:dyDescent="0.3">
      <c r="K418" t="s">
        <v>9</v>
      </c>
      <c r="L418" s="21">
        <v>0</v>
      </c>
      <c r="M418" s="22">
        <v>0.12</v>
      </c>
      <c r="N418" s="22">
        <v>0</v>
      </c>
      <c r="O418" s="22">
        <v>0</v>
      </c>
      <c r="P418" s="22">
        <v>0</v>
      </c>
      <c r="Q418" s="22">
        <v>0</v>
      </c>
      <c r="R418" s="22">
        <v>0</v>
      </c>
      <c r="S418" s="22">
        <v>0</v>
      </c>
      <c r="T418" s="22">
        <v>0</v>
      </c>
      <c r="U418" s="22">
        <v>0.01</v>
      </c>
      <c r="V418" s="22">
        <v>0</v>
      </c>
      <c r="W418" s="23">
        <v>0.2</v>
      </c>
      <c r="X418" s="22">
        <v>0.01</v>
      </c>
      <c r="Y418" s="22">
        <v>0.52</v>
      </c>
      <c r="Z418" s="23">
        <v>0.88</v>
      </c>
    </row>
    <row r="419" spans="2:26" ht="15.75" thickBot="1" x14ac:dyDescent="0.3">
      <c r="K419" t="s">
        <v>10</v>
      </c>
      <c r="L419" s="21">
        <v>1.32</v>
      </c>
      <c r="M419" s="22">
        <v>39.130000000000003</v>
      </c>
      <c r="N419" s="22">
        <v>4.26</v>
      </c>
      <c r="O419" s="22">
        <v>4.71</v>
      </c>
      <c r="P419" s="22">
        <v>0.34</v>
      </c>
      <c r="Q419" s="22">
        <v>1.86</v>
      </c>
      <c r="R419" s="22">
        <v>1.23</v>
      </c>
      <c r="S419" s="22">
        <v>3.9</v>
      </c>
      <c r="T419" s="22">
        <v>3.99</v>
      </c>
      <c r="U419" s="22">
        <v>1.47</v>
      </c>
      <c r="V419" s="22">
        <v>0.3</v>
      </c>
      <c r="W419" s="25">
        <v>11.55</v>
      </c>
      <c r="X419" s="22">
        <v>2.11</v>
      </c>
      <c r="Y419" s="22">
        <v>1.1399999999999999</v>
      </c>
      <c r="Z419" s="23">
        <v>77.3</v>
      </c>
    </row>
    <row r="423" spans="2:26" x14ac:dyDescent="0.25">
      <c r="B423" s="3"/>
    </row>
  </sheetData>
  <conditionalFormatting sqref="L6:Z20">
    <cfRule type="cellIs" dxfId="6" priority="7" operator="greaterThan">
      <formula>0</formula>
    </cfRule>
  </conditionalFormatting>
  <conditionalFormatting sqref="L25:Y38">
    <cfRule type="cellIs" dxfId="5" priority="6" operator="greaterThan">
      <formula>0</formula>
    </cfRule>
  </conditionalFormatting>
  <conditionalFormatting sqref="AE25:AT38 AE39:AR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5:AR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5:AR38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AF2B-B299-4224-8EA2-62DF638BA563}">
  <dimension ref="B3:AL254"/>
  <sheetViews>
    <sheetView tabSelected="1" topLeftCell="E30" zoomScale="85" zoomScaleNormal="85" workbookViewId="0">
      <selection activeCell="AD30" sqref="AD30"/>
    </sheetView>
  </sheetViews>
  <sheetFormatPr defaultRowHeight="15" x14ac:dyDescent="0.25"/>
  <cols>
    <col min="3" max="3" width="19.7109375" customWidth="1"/>
    <col min="23" max="23" width="12" customWidth="1"/>
  </cols>
  <sheetData>
    <row r="3" spans="2:38" x14ac:dyDescent="0.25">
      <c r="B3" t="s">
        <v>56</v>
      </c>
      <c r="V3" t="s">
        <v>59</v>
      </c>
    </row>
    <row r="6" spans="2:38" x14ac:dyDescent="0.25">
      <c r="D6" t="str">
        <f>raw!L4</f>
        <v>DESTINATION</v>
      </c>
      <c r="X6" t="str">
        <f>raw!AE4</f>
        <v>DESTINATION</v>
      </c>
    </row>
    <row r="7" spans="2:38" x14ac:dyDescent="0.25">
      <c r="D7" s="34" t="str">
        <f>raw!L5</f>
        <v>Northland</v>
      </c>
      <c r="E7" s="34" t="str">
        <f>raw!M5</f>
        <v>Auckland</v>
      </c>
      <c r="F7" s="1" t="str">
        <f>raw!N5</f>
        <v>Waikato</v>
      </c>
      <c r="G7" s="1" t="str">
        <f>raw!O5</f>
        <v>Bay of Plenty</v>
      </c>
      <c r="H7" s="1" t="str">
        <f>raw!P5</f>
        <v>Gisborne</v>
      </c>
      <c r="I7" s="1" t="str">
        <f>raw!Q5</f>
        <v>Hawke’s Bay</v>
      </c>
      <c r="J7" s="1" t="str">
        <f>raw!R5</f>
        <v>Taranaki</v>
      </c>
      <c r="K7" s="1" t="str">
        <f>raw!S5</f>
        <v>Manawatu-Wanganui</v>
      </c>
      <c r="L7" s="1" t="str">
        <f>raw!T5</f>
        <v>Wellington</v>
      </c>
      <c r="M7" s="1" t="str">
        <f>raw!U5</f>
        <v>TNM</v>
      </c>
      <c r="N7" s="1" t="str">
        <f>raw!V5</f>
        <v>West Coast</v>
      </c>
      <c r="O7" s="1" t="str">
        <f>raw!W5</f>
        <v>Canterbury</v>
      </c>
      <c r="P7" s="1" t="str">
        <f>raw!X5</f>
        <v>Otago</v>
      </c>
      <c r="Q7" s="1" t="str">
        <f>raw!Y5</f>
        <v>Southland</v>
      </c>
      <c r="R7" s="1" t="str">
        <f>raw!Z5</f>
        <v>Total</v>
      </c>
      <c r="X7" t="str">
        <f>raw!AE5</f>
        <v>Northland</v>
      </c>
      <c r="Y7" t="str">
        <f>raw!AF5</f>
        <v>Auckland</v>
      </c>
      <c r="Z7" t="str">
        <f>raw!AG5</f>
        <v>Waikato</v>
      </c>
      <c r="AA7" t="str">
        <f>raw!AH5</f>
        <v>Bay of Plenty</v>
      </c>
      <c r="AB7" t="str">
        <f>raw!AI5</f>
        <v>Gisborne</v>
      </c>
      <c r="AC7" t="str">
        <f>raw!AJ5</f>
        <v>Hawke’s Bay</v>
      </c>
      <c r="AD7" t="str">
        <f>raw!AK5</f>
        <v>Taranaki</v>
      </c>
      <c r="AE7" t="str">
        <f>raw!AL5</f>
        <v>Manawatu-Wanganui</v>
      </c>
      <c r="AF7" t="str">
        <f>raw!AM5</f>
        <v>Wellington</v>
      </c>
      <c r="AG7" t="str">
        <f>raw!AN5</f>
        <v>TNM</v>
      </c>
      <c r="AH7" t="str">
        <f>raw!AO5</f>
        <v>West Coast</v>
      </c>
      <c r="AI7" t="str">
        <f>raw!AP5</f>
        <v>Canterbury</v>
      </c>
      <c r="AJ7" t="str">
        <f>raw!AQ5</f>
        <v>Otago</v>
      </c>
      <c r="AK7" t="str">
        <f>raw!AR5</f>
        <v>Southland</v>
      </c>
      <c r="AL7" t="str">
        <f>raw!AS5</f>
        <v>Total</v>
      </c>
    </row>
    <row r="8" spans="2:38" x14ac:dyDescent="0.25">
      <c r="B8" t="str">
        <f>raw!J6</f>
        <v>ORIGIN</v>
      </c>
      <c r="C8" s="1" t="str">
        <f>raw!K6</f>
        <v>Northland</v>
      </c>
      <c r="D8" s="1">
        <f>raw!L6</f>
        <v>11.9</v>
      </c>
      <c r="E8" s="1">
        <f>raw!M6</f>
        <v>1.7000000000000002</v>
      </c>
      <c r="F8" s="1">
        <f>raw!N6</f>
        <v>0.1</v>
      </c>
      <c r="G8" s="1">
        <f>raw!O6</f>
        <v>0.9</v>
      </c>
      <c r="H8" s="1">
        <f>raw!P6</f>
        <v>0</v>
      </c>
      <c r="I8" s="1">
        <f>raw!Q6</f>
        <v>0.2</v>
      </c>
      <c r="J8" s="1">
        <f>raw!R6</f>
        <v>0.1</v>
      </c>
      <c r="K8" s="1">
        <f>raw!S6</f>
        <v>0</v>
      </c>
      <c r="L8" s="1">
        <f>raw!T6</f>
        <v>0.3</v>
      </c>
      <c r="M8" s="1">
        <f>raw!U6</f>
        <v>0.3</v>
      </c>
      <c r="N8" s="1">
        <f>raw!V6</f>
        <v>0</v>
      </c>
      <c r="O8" s="1">
        <f>raw!W6</f>
        <v>0.7</v>
      </c>
      <c r="P8" s="1">
        <f>raw!X6</f>
        <v>0.3</v>
      </c>
      <c r="Q8" s="1">
        <f>raw!Y6</f>
        <v>0.2</v>
      </c>
      <c r="R8" s="1">
        <f>raw!Z6</f>
        <v>16.5</v>
      </c>
      <c r="V8" t="str">
        <f>raw!AC6</f>
        <v>ORIGIN</v>
      </c>
      <c r="W8" t="str">
        <f>raw!AD6</f>
        <v>Northland</v>
      </c>
      <c r="Y8">
        <f>raw!AF6</f>
        <v>1</v>
      </c>
      <c r="Z8">
        <f>raw!AG6</f>
        <v>0.1</v>
      </c>
      <c r="AA8">
        <f>raw!AH6</f>
        <v>0.2</v>
      </c>
      <c r="AB8">
        <f>raw!AI6</f>
        <v>0</v>
      </c>
      <c r="AC8">
        <f>raw!AJ6</f>
        <v>0</v>
      </c>
      <c r="AD8">
        <f>raw!AK6</f>
        <v>0</v>
      </c>
      <c r="AE8">
        <f>raw!AL6</f>
        <v>0</v>
      </c>
      <c r="AF8">
        <f>raw!AM6</f>
        <v>0</v>
      </c>
      <c r="AG8">
        <f>raw!AN6</f>
        <v>0</v>
      </c>
      <c r="AH8">
        <f>raw!AO6</f>
        <v>0</v>
      </c>
      <c r="AI8">
        <f>raw!AP6</f>
        <v>0.3</v>
      </c>
      <c r="AJ8">
        <f>raw!AQ6</f>
        <v>0</v>
      </c>
      <c r="AK8">
        <f>raw!AR6</f>
        <v>0</v>
      </c>
      <c r="AL8">
        <f>SUM(X8:AK8)</f>
        <v>1.6</v>
      </c>
    </row>
    <row r="9" spans="2:38" x14ac:dyDescent="0.25">
      <c r="C9" s="1" t="str">
        <f>raw!K7</f>
        <v>Auckland</v>
      </c>
      <c r="D9" s="1">
        <f>raw!L7</f>
        <v>1.2</v>
      </c>
      <c r="E9" s="1">
        <f>raw!M7</f>
        <v>61.699999999999996</v>
      </c>
      <c r="F9" s="1">
        <f>raw!N7</f>
        <v>4.3</v>
      </c>
      <c r="G9" s="1">
        <f>raw!O7</f>
        <v>2.2000000000000002</v>
      </c>
      <c r="H9" s="1">
        <f>raw!P7</f>
        <v>0.2</v>
      </c>
      <c r="I9" s="1">
        <f>raw!Q7</f>
        <v>0.5</v>
      </c>
      <c r="J9" s="1">
        <f>raw!R7</f>
        <v>0.6</v>
      </c>
      <c r="K9" s="1">
        <f>raw!S7</f>
        <v>1.5999999999999999</v>
      </c>
      <c r="L9" s="1">
        <f>raw!T7</f>
        <v>1.3</v>
      </c>
      <c r="M9" s="1">
        <f>raw!U7</f>
        <v>0.4</v>
      </c>
      <c r="N9" s="1">
        <f>raw!V7</f>
        <v>0.1</v>
      </c>
      <c r="O9" s="1">
        <f>raw!W7</f>
        <v>1.1000000000000001</v>
      </c>
      <c r="P9" s="1">
        <f>raw!X7</f>
        <v>0.4</v>
      </c>
      <c r="Q9" s="1">
        <f>raw!Y7</f>
        <v>0.2</v>
      </c>
      <c r="R9" s="1">
        <f>raw!Z7</f>
        <v>76.300000000000011</v>
      </c>
      <c r="W9" t="str">
        <f>raw!AD7</f>
        <v>Auckland</v>
      </c>
      <c r="X9">
        <f>raw!AE7</f>
        <v>1.2</v>
      </c>
      <c r="Z9">
        <f>raw!AG7</f>
        <v>4.3</v>
      </c>
      <c r="AA9">
        <f>raw!AH7</f>
        <v>0.6</v>
      </c>
      <c r="AB9">
        <f>raw!AI7</f>
        <v>0.2</v>
      </c>
      <c r="AC9">
        <f>raw!AJ7</f>
        <v>0.5</v>
      </c>
      <c r="AD9">
        <f>raw!AK7</f>
        <v>0.6</v>
      </c>
      <c r="AE9">
        <f>raw!AL7</f>
        <v>1.4</v>
      </c>
      <c r="AF9">
        <f>raw!AM7</f>
        <v>1.2</v>
      </c>
      <c r="AG9">
        <f>raw!AN7</f>
        <v>0.3</v>
      </c>
      <c r="AH9">
        <f>raw!AO7</f>
        <v>0.1</v>
      </c>
      <c r="AI9">
        <f>raw!AP7</f>
        <v>0.4</v>
      </c>
      <c r="AJ9">
        <f>raw!AQ7</f>
        <v>0.4</v>
      </c>
      <c r="AK9">
        <f>raw!AR7</f>
        <v>0.2</v>
      </c>
      <c r="AL9">
        <f t="shared" ref="AL9:AL21" si="0">SUM(X9:AK9)</f>
        <v>11.399999999999999</v>
      </c>
    </row>
    <row r="10" spans="2:38" x14ac:dyDescent="0.25">
      <c r="C10" s="1" t="str">
        <f>raw!K8</f>
        <v>Waikato</v>
      </c>
      <c r="D10" s="1">
        <f>raw!L8</f>
        <v>0.1</v>
      </c>
      <c r="E10" s="1">
        <f>raw!M8</f>
        <v>3.5</v>
      </c>
      <c r="F10" s="1">
        <f>raw!N8</f>
        <v>24.3</v>
      </c>
      <c r="G10" s="1">
        <f>raw!O8</f>
        <v>7.4</v>
      </c>
      <c r="H10" s="1">
        <f>raw!P8</f>
        <v>0</v>
      </c>
      <c r="I10" s="1">
        <f>raw!Q8</f>
        <v>0.1</v>
      </c>
      <c r="J10" s="1">
        <f>raw!R8</f>
        <v>0.4</v>
      </c>
      <c r="K10" s="1">
        <f>raw!S8</f>
        <v>0.1</v>
      </c>
      <c r="L10" s="1">
        <f>raw!T8</f>
        <v>0.1</v>
      </c>
      <c r="M10" s="1">
        <f>raw!U8</f>
        <v>0</v>
      </c>
      <c r="N10" s="1">
        <f>raw!V8</f>
        <v>0</v>
      </c>
      <c r="O10" s="1">
        <f>raw!W8</f>
        <v>0.1</v>
      </c>
      <c r="P10" s="1">
        <f>raw!X8</f>
        <v>0</v>
      </c>
      <c r="Q10" s="1">
        <f>raw!Y8</f>
        <v>0</v>
      </c>
      <c r="R10" s="1">
        <f>raw!Z8</f>
        <v>36</v>
      </c>
      <c r="W10" t="str">
        <f>raw!AD8</f>
        <v>Waikato</v>
      </c>
      <c r="X10">
        <f>raw!AE8</f>
        <v>0.1</v>
      </c>
      <c r="Y10">
        <f>raw!AF8</f>
        <v>3</v>
      </c>
      <c r="AA10">
        <f>raw!AH8</f>
        <v>5.7</v>
      </c>
      <c r="AB10">
        <f>raw!AI8</f>
        <v>0</v>
      </c>
      <c r="AC10">
        <f>raw!AJ8</f>
        <v>0.1</v>
      </c>
      <c r="AD10">
        <f>raw!AK8</f>
        <v>0.4</v>
      </c>
      <c r="AE10">
        <f>raw!AL8</f>
        <v>0.1</v>
      </c>
      <c r="AF10">
        <f>raw!AM8</f>
        <v>0.1</v>
      </c>
      <c r="AG10">
        <f>raw!AN8</f>
        <v>0</v>
      </c>
      <c r="AH10">
        <f>raw!AO8</f>
        <v>0</v>
      </c>
      <c r="AI10">
        <f>raw!AP8</f>
        <v>0.1</v>
      </c>
      <c r="AJ10">
        <f>raw!AQ8</f>
        <v>0</v>
      </c>
      <c r="AK10">
        <f>raw!AR8</f>
        <v>0</v>
      </c>
      <c r="AL10">
        <f t="shared" si="0"/>
        <v>9.6</v>
      </c>
    </row>
    <row r="11" spans="2:38" x14ac:dyDescent="0.25">
      <c r="C11" s="1" t="str">
        <f>raw!K9</f>
        <v>Bay of Plenty</v>
      </c>
      <c r="D11" s="1">
        <f>raw!L9</f>
        <v>0.1</v>
      </c>
      <c r="E11" s="1">
        <f>raw!M9</f>
        <v>2.9</v>
      </c>
      <c r="F11" s="1">
        <f>raw!N9</f>
        <v>2.7</v>
      </c>
      <c r="G11" s="1">
        <f>raw!O9</f>
        <v>18.899999999999999</v>
      </c>
      <c r="H11" s="1">
        <f>raw!P9</f>
        <v>0.1</v>
      </c>
      <c r="I11" s="1">
        <f>raw!Q9</f>
        <v>0.1</v>
      </c>
      <c r="J11" s="1">
        <f>raw!R9</f>
        <v>0.1</v>
      </c>
      <c r="K11" s="1">
        <f>raw!S9</f>
        <v>0.2</v>
      </c>
      <c r="L11" s="1">
        <f>raw!T9</f>
        <v>0.1</v>
      </c>
      <c r="M11" s="1">
        <f>raw!U9</f>
        <v>0</v>
      </c>
      <c r="N11" s="1">
        <f>raw!V9</f>
        <v>0</v>
      </c>
      <c r="O11" s="1">
        <f>raw!W9</f>
        <v>0.2</v>
      </c>
      <c r="P11" s="1">
        <f>raw!X9</f>
        <v>0</v>
      </c>
      <c r="Q11" s="1">
        <f>raw!Y9</f>
        <v>0</v>
      </c>
      <c r="R11" s="1">
        <f>raw!Z9</f>
        <v>25.5</v>
      </c>
      <c r="W11" t="str">
        <f>raw!AD9</f>
        <v>Bay of Plenty</v>
      </c>
      <c r="X11">
        <f>raw!AE9</f>
        <v>0.1</v>
      </c>
      <c r="Y11">
        <f>raw!AF9</f>
        <v>1.5</v>
      </c>
      <c r="Z11">
        <f>raw!AG9</f>
        <v>2.6</v>
      </c>
      <c r="AB11">
        <f>raw!AI9</f>
        <v>0.1</v>
      </c>
      <c r="AC11">
        <f>raw!AJ9</f>
        <v>0.1</v>
      </c>
      <c r="AD11">
        <f>raw!AK9</f>
        <v>0.1</v>
      </c>
      <c r="AE11">
        <f>raw!AL9</f>
        <v>0.2</v>
      </c>
      <c r="AF11">
        <f>raw!AM9</f>
        <v>0.1</v>
      </c>
      <c r="AG11">
        <f>raw!AN9</f>
        <v>0</v>
      </c>
      <c r="AH11">
        <f>raw!AO9</f>
        <v>0</v>
      </c>
      <c r="AI11">
        <f>raw!AP9</f>
        <v>0</v>
      </c>
      <c r="AJ11">
        <f>raw!AQ9</f>
        <v>0</v>
      </c>
      <c r="AK11">
        <f>raw!AR9</f>
        <v>0</v>
      </c>
      <c r="AL11">
        <f t="shared" si="0"/>
        <v>4.7999999999999989</v>
      </c>
    </row>
    <row r="12" spans="2:38" x14ac:dyDescent="0.25">
      <c r="C12" s="1" t="str">
        <f>raw!K10</f>
        <v>Gisborne</v>
      </c>
      <c r="D12" s="1">
        <f>raw!L10</f>
        <v>0</v>
      </c>
      <c r="E12" s="1">
        <f>raw!M10</f>
        <v>0.1</v>
      </c>
      <c r="F12" s="1">
        <f>raw!N10</f>
        <v>0.1</v>
      </c>
      <c r="G12" s="1">
        <f>raw!O10</f>
        <v>0.1</v>
      </c>
      <c r="H12" s="1">
        <f>raw!P10</f>
        <v>4.4000000000000004</v>
      </c>
      <c r="I12" s="1">
        <f>raw!Q10</f>
        <v>0.2</v>
      </c>
      <c r="J12" s="1">
        <f>raw!R10</f>
        <v>0</v>
      </c>
      <c r="K12" s="1">
        <f>raw!S10</f>
        <v>0.1</v>
      </c>
      <c r="L12" s="1">
        <f>raw!T10</f>
        <v>0</v>
      </c>
      <c r="M12" s="1">
        <f>raw!U10</f>
        <v>0</v>
      </c>
      <c r="N12" s="1">
        <f>raw!V10</f>
        <v>0</v>
      </c>
      <c r="O12" s="1">
        <f>raw!W10</f>
        <v>0</v>
      </c>
      <c r="P12" s="1">
        <f>raw!X10</f>
        <v>0</v>
      </c>
      <c r="Q12" s="1">
        <f>raw!Y10</f>
        <v>0</v>
      </c>
      <c r="R12" s="1">
        <f>raw!Z10</f>
        <v>5</v>
      </c>
      <c r="W12" t="str">
        <f>raw!AD10</f>
        <v>Gisborne</v>
      </c>
      <c r="X12">
        <f>raw!AE10</f>
        <v>0</v>
      </c>
      <c r="Y12">
        <f>raw!AF10</f>
        <v>0.1</v>
      </c>
      <c r="Z12">
        <f>raw!AG10</f>
        <v>0.1</v>
      </c>
      <c r="AA12">
        <f>raw!AH10</f>
        <v>0.1</v>
      </c>
      <c r="AC12">
        <f>raw!AJ10</f>
        <v>0.2</v>
      </c>
      <c r="AD12">
        <f>raw!AK10</f>
        <v>0</v>
      </c>
      <c r="AE12">
        <f>raw!AL10</f>
        <v>0.1</v>
      </c>
      <c r="AF12">
        <f>raw!AM10</f>
        <v>0</v>
      </c>
      <c r="AG12">
        <f>raw!AN10</f>
        <v>0</v>
      </c>
      <c r="AH12">
        <f>raw!AO10</f>
        <v>0</v>
      </c>
      <c r="AI12">
        <f>raw!AP10</f>
        <v>0</v>
      </c>
      <c r="AJ12">
        <f>raw!AQ10</f>
        <v>0</v>
      </c>
      <c r="AK12">
        <f>raw!AR10</f>
        <v>0</v>
      </c>
      <c r="AL12">
        <f t="shared" si="0"/>
        <v>0.6</v>
      </c>
    </row>
    <row r="13" spans="2:38" x14ac:dyDescent="0.25">
      <c r="C13" s="1" t="str">
        <f>raw!K11</f>
        <v>Hawke’s Bay</v>
      </c>
      <c r="D13" s="1">
        <f>raw!L11</f>
        <v>0</v>
      </c>
      <c r="E13" s="1">
        <f>raw!M11</f>
        <v>0.4</v>
      </c>
      <c r="F13" s="1">
        <f>raw!N11</f>
        <v>0.1</v>
      </c>
      <c r="G13" s="1">
        <f>raw!O11</f>
        <v>0.4</v>
      </c>
      <c r="H13" s="1">
        <f>raw!P11</f>
        <v>0.2</v>
      </c>
      <c r="I13" s="1">
        <f>raw!Q11</f>
        <v>7.5</v>
      </c>
      <c r="J13" s="1">
        <f>raw!R11</f>
        <v>0</v>
      </c>
      <c r="K13" s="1">
        <f>raw!S11</f>
        <v>0.5</v>
      </c>
      <c r="L13" s="1">
        <f>raw!T11</f>
        <v>0.1</v>
      </c>
      <c r="M13" s="1">
        <f>raw!U11</f>
        <v>0</v>
      </c>
      <c r="N13" s="1">
        <f>raw!V11</f>
        <v>0</v>
      </c>
      <c r="O13" s="1">
        <f>raw!W11</f>
        <v>0.1</v>
      </c>
      <c r="P13" s="1">
        <f>raw!X11</f>
        <v>0</v>
      </c>
      <c r="Q13" s="1">
        <f>raw!Y11</f>
        <v>0</v>
      </c>
      <c r="R13" s="1">
        <f>raw!Z11</f>
        <v>9.4</v>
      </c>
      <c r="W13" t="str">
        <f>raw!AD11</f>
        <v>Hawke’s Bay</v>
      </c>
      <c r="X13">
        <f>raw!AE11</f>
        <v>0</v>
      </c>
      <c r="Y13">
        <f>raw!AF11</f>
        <v>0.4</v>
      </c>
      <c r="Z13">
        <f>raw!AG11</f>
        <v>0.1</v>
      </c>
      <c r="AA13">
        <f>raw!AH11</f>
        <v>0.4</v>
      </c>
      <c r="AB13">
        <f>raw!AI11</f>
        <v>0.2</v>
      </c>
      <c r="AD13">
        <f>raw!AK11</f>
        <v>0</v>
      </c>
      <c r="AE13">
        <f>raw!AL11</f>
        <v>0.5</v>
      </c>
      <c r="AF13">
        <f>raw!AM11</f>
        <v>0.1</v>
      </c>
      <c r="AG13">
        <f>raw!AN11</f>
        <v>0</v>
      </c>
      <c r="AH13">
        <f>raw!AO11</f>
        <v>0</v>
      </c>
      <c r="AI13">
        <f>raw!AP11</f>
        <v>0.1</v>
      </c>
      <c r="AJ13">
        <f>raw!AQ11</f>
        <v>0</v>
      </c>
      <c r="AK13">
        <f>raw!AR11</f>
        <v>0</v>
      </c>
      <c r="AL13">
        <f t="shared" si="0"/>
        <v>1.8000000000000003</v>
      </c>
    </row>
    <row r="14" spans="2:38" x14ac:dyDescent="0.25">
      <c r="C14" s="1" t="str">
        <f>raw!K12</f>
        <v>Taranaki</v>
      </c>
      <c r="D14" s="1">
        <f>raw!L12</f>
        <v>0.1</v>
      </c>
      <c r="E14" s="1">
        <f>raw!M12</f>
        <v>0.4</v>
      </c>
      <c r="F14" s="1">
        <f>raw!N12</f>
        <v>0.2</v>
      </c>
      <c r="G14" s="1">
        <f>raw!O12</f>
        <v>0.4</v>
      </c>
      <c r="H14" s="1">
        <f>raw!P12</f>
        <v>0</v>
      </c>
      <c r="I14" s="1">
        <f>raw!Q12</f>
        <v>0.2</v>
      </c>
      <c r="J14" s="1">
        <f>raw!R12</f>
        <v>5.4</v>
      </c>
      <c r="K14" s="1">
        <f>raw!S12</f>
        <v>0.5</v>
      </c>
      <c r="L14" s="1">
        <f>raw!T12</f>
        <v>0</v>
      </c>
      <c r="M14" s="1">
        <f>raw!U12</f>
        <v>0</v>
      </c>
      <c r="N14" s="1">
        <f>raw!V12</f>
        <v>0</v>
      </c>
      <c r="O14" s="1">
        <f>raw!W12</f>
        <v>0</v>
      </c>
      <c r="P14" s="1">
        <f>raw!X12</f>
        <v>0</v>
      </c>
      <c r="Q14" s="1">
        <f>raw!Y12</f>
        <v>0</v>
      </c>
      <c r="R14" s="1">
        <f>raw!Z12</f>
        <v>7.3</v>
      </c>
      <c r="W14" t="str">
        <f>raw!AD12</f>
        <v>Taranaki</v>
      </c>
      <c r="X14">
        <f>raw!AE12</f>
        <v>0</v>
      </c>
      <c r="Y14">
        <f>raw!AF12</f>
        <v>0.3</v>
      </c>
      <c r="Z14">
        <f>raw!AG12</f>
        <v>0.2</v>
      </c>
      <c r="AA14">
        <f>raw!AH12</f>
        <v>0.2</v>
      </c>
      <c r="AB14">
        <f>raw!AI12</f>
        <v>0</v>
      </c>
      <c r="AC14">
        <f>raw!AJ12</f>
        <v>0.2</v>
      </c>
      <c r="AE14">
        <f>raw!AL12</f>
        <v>0.5</v>
      </c>
      <c r="AF14">
        <f>raw!AM12</f>
        <v>0</v>
      </c>
      <c r="AG14">
        <f>raw!AN12</f>
        <v>0</v>
      </c>
      <c r="AH14">
        <f>raw!AO12</f>
        <v>0</v>
      </c>
      <c r="AI14">
        <f>raw!AP12</f>
        <v>0</v>
      </c>
      <c r="AJ14">
        <f>raw!AQ12</f>
        <v>0</v>
      </c>
      <c r="AK14">
        <f>raw!AR12</f>
        <v>0</v>
      </c>
      <c r="AL14">
        <f t="shared" si="0"/>
        <v>1.4</v>
      </c>
    </row>
    <row r="15" spans="2:38" x14ac:dyDescent="0.25">
      <c r="C15" s="1" t="str">
        <f>raw!K13</f>
        <v>Manawatu-Wanganui</v>
      </c>
      <c r="D15" s="1">
        <f>raw!L13</f>
        <v>0</v>
      </c>
      <c r="E15" s="1">
        <f>raw!M13</f>
        <v>0.6</v>
      </c>
      <c r="F15" s="1">
        <f>raw!N13</f>
        <v>0.1</v>
      </c>
      <c r="G15" s="1">
        <f>raw!O13</f>
        <v>0.30000000000000004</v>
      </c>
      <c r="H15" s="1">
        <f>raw!P13</f>
        <v>0</v>
      </c>
      <c r="I15" s="1">
        <f>raw!Q13</f>
        <v>1.6</v>
      </c>
      <c r="J15" s="1">
        <f>raw!R13</f>
        <v>1.7000000000000002</v>
      </c>
      <c r="K15" s="1">
        <f>raw!S13</f>
        <v>7.2</v>
      </c>
      <c r="L15" s="1">
        <f>raw!T13</f>
        <v>2.1</v>
      </c>
      <c r="M15" s="1">
        <f>raw!U13</f>
        <v>0</v>
      </c>
      <c r="N15" s="1">
        <f>raw!V13</f>
        <v>0</v>
      </c>
      <c r="O15" s="1">
        <f>raw!W13</f>
        <v>0</v>
      </c>
      <c r="P15" s="1">
        <f>raw!X13</f>
        <v>0</v>
      </c>
      <c r="Q15" s="1">
        <f>raw!Y13</f>
        <v>0</v>
      </c>
      <c r="R15" s="1">
        <f>raw!Z13</f>
        <v>13.5</v>
      </c>
      <c r="W15" t="str">
        <f>raw!AD13</f>
        <v>Manawatu-Wanganui</v>
      </c>
      <c r="X15">
        <f>raw!AE13</f>
        <v>0</v>
      </c>
      <c r="Y15">
        <f>raw!AF13</f>
        <v>0.5</v>
      </c>
      <c r="Z15">
        <f>raw!AG13</f>
        <v>0.1</v>
      </c>
      <c r="AA15">
        <f>raw!AH13</f>
        <v>0.2</v>
      </c>
      <c r="AB15">
        <f>raw!AI13</f>
        <v>0</v>
      </c>
      <c r="AC15">
        <f>raw!AJ13</f>
        <v>1.1000000000000001</v>
      </c>
      <c r="AD15">
        <f>raw!AK13</f>
        <v>1.6</v>
      </c>
      <c r="AF15">
        <f>raw!AM13</f>
        <v>1.8</v>
      </c>
      <c r="AG15">
        <f>raw!AN13</f>
        <v>0</v>
      </c>
      <c r="AH15">
        <f>raw!AO13</f>
        <v>0</v>
      </c>
      <c r="AI15">
        <f>raw!AP13</f>
        <v>0</v>
      </c>
      <c r="AJ15">
        <f>raw!AQ13</f>
        <v>0</v>
      </c>
      <c r="AK15">
        <f>raw!AR13</f>
        <v>0</v>
      </c>
      <c r="AL15">
        <f t="shared" si="0"/>
        <v>5.3</v>
      </c>
    </row>
    <row r="16" spans="2:38" x14ac:dyDescent="0.25">
      <c r="C16" s="1" t="str">
        <f>raw!K14</f>
        <v>Wellington</v>
      </c>
      <c r="D16" s="1">
        <f>raw!L14</f>
        <v>0</v>
      </c>
      <c r="E16" s="1">
        <f>raw!M14</f>
        <v>0.9</v>
      </c>
      <c r="F16" s="1">
        <f>raw!N14</f>
        <v>0.1</v>
      </c>
      <c r="G16" s="1">
        <f>raw!O14</f>
        <v>0</v>
      </c>
      <c r="H16" s="1">
        <f>raw!P14</f>
        <v>0</v>
      </c>
      <c r="I16" s="1">
        <f>raw!Q14</f>
        <v>0.1</v>
      </c>
      <c r="J16" s="1">
        <f>raw!R14</f>
        <v>0</v>
      </c>
      <c r="K16" s="1">
        <f>raw!S14</f>
        <v>1.1000000000000001</v>
      </c>
      <c r="L16" s="1">
        <f>raw!T14</f>
        <v>8.8000000000000007</v>
      </c>
      <c r="M16" s="1">
        <f>raw!U14</f>
        <v>0</v>
      </c>
      <c r="N16" s="1">
        <f>raw!V14</f>
        <v>0</v>
      </c>
      <c r="O16" s="1">
        <f>raw!W14</f>
        <v>0.1</v>
      </c>
      <c r="P16" s="1">
        <f>raw!X14</f>
        <v>0</v>
      </c>
      <c r="Q16" s="1">
        <f>raw!Y14</f>
        <v>0</v>
      </c>
      <c r="R16" s="1">
        <f>raw!Z14</f>
        <v>11.1</v>
      </c>
      <c r="W16" t="str">
        <f>raw!AD14</f>
        <v>Wellington</v>
      </c>
      <c r="X16">
        <f>raw!AE14</f>
        <v>0</v>
      </c>
      <c r="Y16">
        <f>raw!AF14</f>
        <v>0.9</v>
      </c>
      <c r="Z16">
        <f>raw!AG14</f>
        <v>0.1</v>
      </c>
      <c r="AA16">
        <f>raw!AH14</f>
        <v>0</v>
      </c>
      <c r="AB16">
        <f>raw!AI14</f>
        <v>0</v>
      </c>
      <c r="AC16">
        <f>raw!AJ14</f>
        <v>0.1</v>
      </c>
      <c r="AD16">
        <f>raw!AK14</f>
        <v>0</v>
      </c>
      <c r="AE16">
        <f>raw!AL14</f>
        <v>1</v>
      </c>
      <c r="AG16">
        <f>raw!AN14</f>
        <v>0</v>
      </c>
      <c r="AH16">
        <f>raw!AO14</f>
        <v>0</v>
      </c>
      <c r="AI16">
        <f>raw!AP14</f>
        <v>0.1</v>
      </c>
      <c r="AJ16">
        <f>raw!AQ14</f>
        <v>0</v>
      </c>
      <c r="AK16">
        <f>raw!AR14</f>
        <v>0</v>
      </c>
      <c r="AL16">
        <f t="shared" si="0"/>
        <v>2.2000000000000002</v>
      </c>
    </row>
    <row r="17" spans="2:38" x14ac:dyDescent="0.25">
      <c r="C17" s="1" t="str">
        <f>raw!K15</f>
        <v>TNM</v>
      </c>
      <c r="D17" s="1">
        <f>raw!L15</f>
        <v>0</v>
      </c>
      <c r="E17" s="1">
        <f>raw!M15</f>
        <v>0.2</v>
      </c>
      <c r="F17" s="1">
        <f>raw!N15</f>
        <v>0</v>
      </c>
      <c r="G17" s="1">
        <f>raw!O15</f>
        <v>0.1</v>
      </c>
      <c r="H17" s="1">
        <f>raw!P15</f>
        <v>0</v>
      </c>
      <c r="I17" s="1">
        <f>raw!Q15</f>
        <v>0</v>
      </c>
      <c r="J17" s="1">
        <f>raw!R15</f>
        <v>0</v>
      </c>
      <c r="K17" s="1">
        <f>raw!S15</f>
        <v>0</v>
      </c>
      <c r="L17" s="1">
        <f>raw!T15</f>
        <v>0.1</v>
      </c>
      <c r="M17" s="1">
        <f>raw!U15</f>
        <v>8.1999999999999993</v>
      </c>
      <c r="N17" s="1">
        <f>raw!V15</f>
        <v>0.1</v>
      </c>
      <c r="O17" s="1">
        <f>raw!W15</f>
        <v>0.5</v>
      </c>
      <c r="P17" s="1">
        <f>raw!X15</f>
        <v>0</v>
      </c>
      <c r="Q17" s="1">
        <f>raw!Y15</f>
        <v>0</v>
      </c>
      <c r="R17" s="1">
        <f>raw!Z15</f>
        <v>9.2999999999999989</v>
      </c>
      <c r="W17" t="str">
        <f>raw!AD15</f>
        <v>TNM</v>
      </c>
      <c r="X17">
        <f>raw!AE15</f>
        <v>0</v>
      </c>
      <c r="Y17">
        <f>raw!AF15</f>
        <v>0.1</v>
      </c>
      <c r="Z17">
        <f>raw!AG15</f>
        <v>0</v>
      </c>
      <c r="AA17">
        <f>raw!AH15</f>
        <v>0.1</v>
      </c>
      <c r="AB17">
        <f>raw!AI15</f>
        <v>0</v>
      </c>
      <c r="AC17">
        <f>raw!AJ15</f>
        <v>0</v>
      </c>
      <c r="AD17">
        <f>raw!AK15</f>
        <v>0</v>
      </c>
      <c r="AE17">
        <f>raw!AL15</f>
        <v>0</v>
      </c>
      <c r="AF17">
        <f>raw!AM15</f>
        <v>0.1</v>
      </c>
      <c r="AH17">
        <f>raw!AO15</f>
        <v>0.1</v>
      </c>
      <c r="AI17">
        <f>raw!AP15</f>
        <v>0.5</v>
      </c>
      <c r="AJ17">
        <f>raw!AQ15</f>
        <v>0</v>
      </c>
      <c r="AK17">
        <f>raw!AR15</f>
        <v>0</v>
      </c>
      <c r="AL17">
        <f t="shared" si="0"/>
        <v>0.9</v>
      </c>
    </row>
    <row r="18" spans="2:38" x14ac:dyDescent="0.25">
      <c r="C18" s="1" t="str">
        <f>raw!K16</f>
        <v>West Coast</v>
      </c>
      <c r="D18" s="1">
        <f>raw!L16</f>
        <v>0</v>
      </c>
      <c r="E18" s="1">
        <f>raw!M16</f>
        <v>0</v>
      </c>
      <c r="F18" s="1">
        <f>raw!N16</f>
        <v>0</v>
      </c>
      <c r="G18" s="1">
        <f>raw!O16</f>
        <v>0</v>
      </c>
      <c r="H18" s="1">
        <f>raw!P16</f>
        <v>0</v>
      </c>
      <c r="I18" s="1">
        <f>raw!Q16</f>
        <v>0</v>
      </c>
      <c r="J18" s="1">
        <f>raw!R16</f>
        <v>0</v>
      </c>
      <c r="K18" s="1">
        <f>raw!S16</f>
        <v>0</v>
      </c>
      <c r="L18" s="1">
        <f>raw!T16</f>
        <v>0</v>
      </c>
      <c r="M18" s="1">
        <f>raw!U16</f>
        <v>0</v>
      </c>
      <c r="N18" s="1">
        <f>raw!V16</f>
        <v>1.3</v>
      </c>
      <c r="O18" s="1">
        <f>raw!W16</f>
        <v>1.7</v>
      </c>
      <c r="P18" s="1">
        <f>raw!X16</f>
        <v>0</v>
      </c>
      <c r="Q18" s="1">
        <f>raw!Y16</f>
        <v>0</v>
      </c>
      <c r="R18" s="1">
        <f>raw!Z16</f>
        <v>3.0999999999999996</v>
      </c>
      <c r="W18" t="str">
        <f>raw!AD16</f>
        <v>West Coast</v>
      </c>
      <c r="X18">
        <f>raw!AE16</f>
        <v>0</v>
      </c>
      <c r="Y18">
        <f>raw!AF16</f>
        <v>0</v>
      </c>
      <c r="Z18">
        <f>raw!AG16</f>
        <v>0</v>
      </c>
      <c r="AA18">
        <f>raw!AH16</f>
        <v>0</v>
      </c>
      <c r="AB18">
        <f>raw!AI16</f>
        <v>0</v>
      </c>
      <c r="AC18">
        <f>raw!AJ16</f>
        <v>0</v>
      </c>
      <c r="AD18">
        <f>raw!AK16</f>
        <v>0</v>
      </c>
      <c r="AE18">
        <f>raw!AL16</f>
        <v>0</v>
      </c>
      <c r="AF18">
        <f>raw!AM16</f>
        <v>0</v>
      </c>
      <c r="AG18">
        <f>raw!AN16</f>
        <v>0</v>
      </c>
      <c r="AI18">
        <f>raw!AP16</f>
        <v>0.3</v>
      </c>
      <c r="AJ18">
        <f>raw!AQ16</f>
        <v>0</v>
      </c>
      <c r="AK18">
        <f>raw!AR16</f>
        <v>0</v>
      </c>
      <c r="AL18">
        <f t="shared" si="0"/>
        <v>0.3</v>
      </c>
    </row>
    <row r="19" spans="2:38" x14ac:dyDescent="0.25">
      <c r="C19" s="1" t="str">
        <f>raw!K17</f>
        <v>Canterbury</v>
      </c>
      <c r="D19" s="1">
        <f>raw!L17</f>
        <v>0</v>
      </c>
      <c r="E19" s="1">
        <f>raw!M17</f>
        <v>0.7</v>
      </c>
      <c r="F19" s="1">
        <f>raw!N17</f>
        <v>0</v>
      </c>
      <c r="G19" s="1">
        <f>raw!O17</f>
        <v>0.1</v>
      </c>
      <c r="H19" s="1">
        <f>raw!P17</f>
        <v>0</v>
      </c>
      <c r="I19" s="1">
        <f>raw!Q17</f>
        <v>0</v>
      </c>
      <c r="J19" s="1">
        <f>raw!R17</f>
        <v>0</v>
      </c>
      <c r="K19" s="1">
        <f>raw!S17</f>
        <v>0.1</v>
      </c>
      <c r="L19" s="1">
        <f>raw!T17</f>
        <v>0.2</v>
      </c>
      <c r="M19" s="1">
        <f>raw!U17</f>
        <v>0.9</v>
      </c>
      <c r="N19" s="1">
        <f>raw!V17</f>
        <v>0.7</v>
      </c>
      <c r="O19" s="1">
        <f>raw!W17</f>
        <v>39.199999999999996</v>
      </c>
      <c r="P19" s="1">
        <f>raw!X17</f>
        <v>1.1000000000000001</v>
      </c>
      <c r="Q19" s="1">
        <f>raw!Y17</f>
        <v>0.4</v>
      </c>
      <c r="R19" s="1">
        <f>raw!Z17</f>
        <v>43.6</v>
      </c>
      <c r="W19" t="str">
        <f>raw!AD17</f>
        <v>Canterbury</v>
      </c>
      <c r="X19">
        <f>raw!AE17</f>
        <v>0</v>
      </c>
      <c r="Y19">
        <f>raw!AF17</f>
        <v>0.6</v>
      </c>
      <c r="Z19">
        <f>raw!AG17</f>
        <v>0</v>
      </c>
      <c r="AA19">
        <f>raw!AH17</f>
        <v>0</v>
      </c>
      <c r="AB19">
        <f>raw!AI17</f>
        <v>0</v>
      </c>
      <c r="AC19">
        <f>raw!AJ17</f>
        <v>0</v>
      </c>
      <c r="AD19">
        <f>raw!AK17</f>
        <v>0</v>
      </c>
      <c r="AE19">
        <f>raw!AL17</f>
        <v>0.1</v>
      </c>
      <c r="AF19">
        <f>raw!AM17</f>
        <v>0.1</v>
      </c>
      <c r="AG19">
        <f>raw!AN17</f>
        <v>0.9</v>
      </c>
      <c r="AH19">
        <f>raw!AO17</f>
        <v>0.7</v>
      </c>
      <c r="AJ19">
        <f>raw!AQ17</f>
        <v>0.9</v>
      </c>
      <c r="AK19">
        <f>raw!AR17</f>
        <v>0.3</v>
      </c>
      <c r="AL19">
        <f t="shared" si="0"/>
        <v>3.5999999999999996</v>
      </c>
    </row>
    <row r="20" spans="2:38" x14ac:dyDescent="0.25">
      <c r="C20" s="1" t="str">
        <f>raw!K18</f>
        <v>Otago</v>
      </c>
      <c r="D20" s="1">
        <f>raw!L18</f>
        <v>0</v>
      </c>
      <c r="E20" s="1">
        <f>raw!M18</f>
        <v>0.1</v>
      </c>
      <c r="F20" s="1">
        <f>raw!N18</f>
        <v>0</v>
      </c>
      <c r="G20" s="1">
        <f>raw!O18</f>
        <v>0</v>
      </c>
      <c r="H20" s="1">
        <f>raw!P18</f>
        <v>0</v>
      </c>
      <c r="I20" s="1">
        <f>raw!Q18</f>
        <v>0</v>
      </c>
      <c r="J20" s="1">
        <f>raw!R18</f>
        <v>0</v>
      </c>
      <c r="K20" s="1">
        <f>raw!S18</f>
        <v>0</v>
      </c>
      <c r="L20" s="1">
        <f>raw!T18</f>
        <v>0</v>
      </c>
      <c r="M20" s="1">
        <f>raw!U18</f>
        <v>0</v>
      </c>
      <c r="N20" s="1">
        <f>raw!V18</f>
        <v>0</v>
      </c>
      <c r="O20" s="1">
        <f>raw!W18</f>
        <v>0.6</v>
      </c>
      <c r="P20" s="1">
        <f>raw!X18</f>
        <v>7.8000000000000007</v>
      </c>
      <c r="Q20" s="1">
        <f>raw!Y18</f>
        <v>1.4000000000000001</v>
      </c>
      <c r="R20" s="1">
        <f>raw!Z18</f>
        <v>9.9</v>
      </c>
      <c r="W20" t="str">
        <f>raw!AD18</f>
        <v>Otago</v>
      </c>
      <c r="X20">
        <f>raw!AE18</f>
        <v>0</v>
      </c>
      <c r="Y20">
        <f>raw!AF18</f>
        <v>0.1</v>
      </c>
      <c r="Z20">
        <f>raw!AG18</f>
        <v>0</v>
      </c>
      <c r="AA20">
        <f>raw!AH18</f>
        <v>0</v>
      </c>
      <c r="AB20">
        <f>raw!AI18</f>
        <v>0</v>
      </c>
      <c r="AC20">
        <f>raw!AJ18</f>
        <v>0</v>
      </c>
      <c r="AD20">
        <f>raw!AK18</f>
        <v>0</v>
      </c>
      <c r="AE20">
        <f>raw!AL18</f>
        <v>0</v>
      </c>
      <c r="AF20">
        <f>raw!AM18</f>
        <v>0</v>
      </c>
      <c r="AG20">
        <f>raw!AN18</f>
        <v>0</v>
      </c>
      <c r="AH20">
        <f>raw!AO18</f>
        <v>0</v>
      </c>
      <c r="AI20">
        <f>raw!AP18</f>
        <v>0.6</v>
      </c>
      <c r="AK20">
        <f>raw!AR18</f>
        <v>1.3</v>
      </c>
      <c r="AL20">
        <f t="shared" si="0"/>
        <v>2</v>
      </c>
    </row>
    <row r="21" spans="2:38" x14ac:dyDescent="0.25">
      <c r="C21" s="1" t="str">
        <f>raw!K19</f>
        <v>Southland</v>
      </c>
      <c r="D21" s="1">
        <f>raw!L19</f>
        <v>0</v>
      </c>
      <c r="E21" s="1">
        <f>raw!M19</f>
        <v>0.1</v>
      </c>
      <c r="F21" s="1">
        <f>raw!N19</f>
        <v>0</v>
      </c>
      <c r="G21" s="1">
        <f>raw!O19</f>
        <v>0</v>
      </c>
      <c r="H21" s="1">
        <f>raw!P19</f>
        <v>0</v>
      </c>
      <c r="I21" s="1">
        <f>raw!Q19</f>
        <v>0</v>
      </c>
      <c r="J21" s="1">
        <f>raw!R19</f>
        <v>0</v>
      </c>
      <c r="K21" s="1">
        <f>raw!S19</f>
        <v>0</v>
      </c>
      <c r="L21" s="1">
        <f>raw!T19</f>
        <v>0</v>
      </c>
      <c r="M21" s="1">
        <f>raw!U19</f>
        <v>0</v>
      </c>
      <c r="N21" s="1">
        <f>raw!V19</f>
        <v>0</v>
      </c>
      <c r="O21" s="1">
        <f>raw!W19</f>
        <v>0.4</v>
      </c>
      <c r="P21" s="1">
        <f>raw!X19</f>
        <v>1.9</v>
      </c>
      <c r="Q21" s="1">
        <f>raw!Y19</f>
        <v>9.6999999999999993</v>
      </c>
      <c r="R21" s="1">
        <f>raw!Z19</f>
        <v>12.1</v>
      </c>
      <c r="W21" t="str">
        <f>raw!AD19</f>
        <v>Southland</v>
      </c>
      <c r="X21">
        <f>raw!AE19</f>
        <v>0</v>
      </c>
      <c r="Y21">
        <f>raw!AF19</f>
        <v>0.1</v>
      </c>
      <c r="Z21">
        <f>raw!AG19</f>
        <v>0</v>
      </c>
      <c r="AA21">
        <f>raw!AH19</f>
        <v>0</v>
      </c>
      <c r="AB21">
        <f>raw!AI19</f>
        <v>0</v>
      </c>
      <c r="AC21">
        <f>raw!AJ19</f>
        <v>0</v>
      </c>
      <c r="AD21">
        <f>raw!AK19</f>
        <v>0</v>
      </c>
      <c r="AE21">
        <f>raw!AL19</f>
        <v>0</v>
      </c>
      <c r="AF21">
        <f>raw!AM19</f>
        <v>0</v>
      </c>
      <c r="AG21">
        <f>raw!AN19</f>
        <v>0</v>
      </c>
      <c r="AH21">
        <f>raw!AO19</f>
        <v>0</v>
      </c>
      <c r="AI21">
        <f>raw!AP19</f>
        <v>0.3</v>
      </c>
      <c r="AJ21">
        <f>raw!AQ19</f>
        <v>1.2</v>
      </c>
      <c r="AL21">
        <f t="shared" si="0"/>
        <v>1.6</v>
      </c>
    </row>
    <row r="22" spans="2:38" x14ac:dyDescent="0.25">
      <c r="C22" s="1" t="str">
        <f>raw!K20</f>
        <v>Total</v>
      </c>
      <c r="D22" s="1">
        <f>raw!L20</f>
        <v>13.5</v>
      </c>
      <c r="E22" s="1">
        <f>raw!M20</f>
        <v>73.5</v>
      </c>
      <c r="F22" s="1">
        <f>raw!N20</f>
        <v>32</v>
      </c>
      <c r="G22" s="1">
        <f>raw!O20</f>
        <v>30.599999999999998</v>
      </c>
      <c r="H22" s="1">
        <f>raw!P20</f>
        <v>4.9000000000000004</v>
      </c>
      <c r="I22" s="1">
        <f>raw!Q20</f>
        <v>10.7</v>
      </c>
      <c r="J22" s="1">
        <f>raw!R20</f>
        <v>8.6</v>
      </c>
      <c r="K22" s="1">
        <f>raw!S20</f>
        <v>11.5</v>
      </c>
      <c r="L22" s="1">
        <f>raw!T20</f>
        <v>13.100000000000001</v>
      </c>
      <c r="M22" s="1">
        <f>raw!U20</f>
        <v>10</v>
      </c>
      <c r="N22" s="1">
        <f>raw!V20</f>
        <v>2.2000000000000002</v>
      </c>
      <c r="O22" s="1">
        <f>raw!W20</f>
        <v>44.9</v>
      </c>
      <c r="P22" s="1">
        <f>raw!X20</f>
        <v>11.5</v>
      </c>
      <c r="Q22" s="1">
        <f>raw!Y20</f>
        <v>11.899999999999999</v>
      </c>
      <c r="R22" s="1">
        <f>raw!Z20</f>
        <v>278.70000000000005</v>
      </c>
      <c r="W22" t="str">
        <f>raw!AD20</f>
        <v>Total</v>
      </c>
      <c r="X22">
        <f>raw!AE20</f>
        <v>13.4</v>
      </c>
      <c r="Y22">
        <f>raw!AF20</f>
        <v>69.5</v>
      </c>
      <c r="Z22">
        <f>raw!AG20</f>
        <v>31.6</v>
      </c>
      <c r="AA22">
        <f>raw!AH20</f>
        <v>24</v>
      </c>
      <c r="AB22">
        <f>raw!AI20</f>
        <v>4.9000000000000004</v>
      </c>
      <c r="AC22">
        <f>raw!AJ20</f>
        <v>9.6999999999999993</v>
      </c>
      <c r="AD22">
        <f>raw!AK20</f>
        <v>8.3000000000000007</v>
      </c>
      <c r="AE22">
        <f>raw!AL20</f>
        <v>11.2</v>
      </c>
      <c r="AF22">
        <f>raw!AM20</f>
        <v>11.9</v>
      </c>
      <c r="AG22">
        <f>raw!AN20</f>
        <v>9.5</v>
      </c>
      <c r="AH22">
        <f>raw!AO20</f>
        <v>2.2000000000000002</v>
      </c>
      <c r="AI22">
        <f>raw!AP20</f>
        <v>41.1</v>
      </c>
      <c r="AJ22">
        <f>raw!AQ20</f>
        <v>9.9</v>
      </c>
      <c r="AK22">
        <f>raw!AR20</f>
        <v>11.5</v>
      </c>
      <c r="AL22" s="37">
        <f>SUM(AL8:AL21)</f>
        <v>47.1</v>
      </c>
    </row>
    <row r="25" spans="2:38" x14ac:dyDescent="0.25">
      <c r="B25" t="s">
        <v>57</v>
      </c>
    </row>
    <row r="26" spans="2:38" x14ac:dyDescent="0.25">
      <c r="V26" t="s">
        <v>60</v>
      </c>
    </row>
    <row r="28" spans="2:38" x14ac:dyDescent="0.25">
      <c r="D28" t="str">
        <f>raw!L23</f>
        <v>DESTINATION</v>
      </c>
      <c r="X28" t="s">
        <v>16</v>
      </c>
    </row>
    <row r="29" spans="2:38" x14ac:dyDescent="0.25">
      <c r="D29" s="1" t="str">
        <f>raw!L24</f>
        <v>Northland</v>
      </c>
      <c r="E29" s="1" t="str">
        <f>raw!M24</f>
        <v>Auckland</v>
      </c>
      <c r="F29" s="1" t="str">
        <f>raw!N24</f>
        <v>Waikato</v>
      </c>
      <c r="G29" s="1" t="str">
        <f>raw!O24</f>
        <v>Bay of Plenty</v>
      </c>
      <c r="H29" s="1" t="str">
        <f>raw!P24</f>
        <v>Gisborne</v>
      </c>
      <c r="I29" s="1" t="str">
        <f>raw!Q24</f>
        <v>Hawke’s Bay</v>
      </c>
      <c r="J29" s="1" t="str">
        <f>raw!R24</f>
        <v>Taranaki</v>
      </c>
      <c r="K29" s="1" t="str">
        <f>raw!S24</f>
        <v>Manawatu-Wanganui</v>
      </c>
      <c r="L29" s="1" t="str">
        <f>raw!T24</f>
        <v>Wellington</v>
      </c>
      <c r="M29" s="1" t="str">
        <f>raw!U24</f>
        <v>TNM</v>
      </c>
      <c r="N29" s="1" t="str">
        <f>raw!V24</f>
        <v>West Coast</v>
      </c>
      <c r="O29" s="1" t="str">
        <f>raw!W24</f>
        <v>Canterbury</v>
      </c>
      <c r="P29" s="1" t="str">
        <f>raw!X24</f>
        <v>Otago</v>
      </c>
      <c r="Q29" s="1" t="str">
        <f>raw!Y24</f>
        <v>Southland</v>
      </c>
      <c r="R29" s="1" t="str">
        <f>raw!Z24</f>
        <v>Total</v>
      </c>
      <c r="X29" s="34" t="s">
        <v>0</v>
      </c>
      <c r="Y29" s="34" t="s">
        <v>1</v>
      </c>
      <c r="Z29" s="1" t="s">
        <v>2</v>
      </c>
      <c r="AA29" s="1" t="s">
        <v>11</v>
      </c>
      <c r="AB29" s="1" t="s">
        <v>3</v>
      </c>
      <c r="AC29" s="1" t="s">
        <v>13</v>
      </c>
      <c r="AD29" s="1" t="s">
        <v>4</v>
      </c>
      <c r="AE29" s="1" t="s">
        <v>12</v>
      </c>
      <c r="AF29" s="1" t="s">
        <v>5</v>
      </c>
      <c r="AG29" s="1" t="s">
        <v>6</v>
      </c>
      <c r="AH29" s="1" t="s">
        <v>14</v>
      </c>
      <c r="AI29" s="1" t="s">
        <v>7</v>
      </c>
      <c r="AJ29" s="1" t="s">
        <v>8</v>
      </c>
      <c r="AK29" s="1" t="s">
        <v>9</v>
      </c>
      <c r="AL29" s="1" t="s">
        <v>10</v>
      </c>
    </row>
    <row r="30" spans="2:38" x14ac:dyDescent="0.25">
      <c r="B30" t="str">
        <f>raw!J25</f>
        <v>ORIGIN</v>
      </c>
      <c r="C30" s="35" t="str">
        <f>raw!K25</f>
        <v>Northland</v>
      </c>
      <c r="D30" s="1">
        <f>raw!L25</f>
        <v>10.9</v>
      </c>
      <c r="E30" s="1">
        <f>raw!M25</f>
        <v>1.7000000000000002</v>
      </c>
      <c r="F30" s="1">
        <f>raw!N25</f>
        <v>0.11</v>
      </c>
      <c r="G30" s="1">
        <f>raw!O25</f>
        <v>0.84</v>
      </c>
      <c r="H30" s="1">
        <f>raw!P25</f>
        <v>0</v>
      </c>
      <c r="I30" s="1">
        <f>raw!Q25</f>
        <v>0.22</v>
      </c>
      <c r="J30" s="1">
        <f>raw!R25</f>
        <v>7.0000000000000007E-2</v>
      </c>
      <c r="K30" s="1">
        <f>raw!S25</f>
        <v>0</v>
      </c>
      <c r="L30" s="1">
        <f>raw!T25</f>
        <v>0.32</v>
      </c>
      <c r="M30" s="1">
        <f>raw!U25</f>
        <v>0.26</v>
      </c>
      <c r="N30" s="1">
        <f>raw!V25</f>
        <v>0</v>
      </c>
      <c r="O30" s="1">
        <f>raw!W25</f>
        <v>0.68</v>
      </c>
      <c r="P30" s="1">
        <f>raw!X25</f>
        <v>0.27</v>
      </c>
      <c r="Q30" s="1">
        <f>raw!Y25</f>
        <v>0.18</v>
      </c>
      <c r="R30" s="1">
        <f>raw!Z25</f>
        <v>15.55</v>
      </c>
      <c r="V30" t="s">
        <v>15</v>
      </c>
      <c r="W30" s="1" t="s">
        <v>0</v>
      </c>
      <c r="X30" s="1"/>
      <c r="Y30" s="1">
        <f t="shared" ref="Y30:AL30" si="1">IF(E53&lt;0,Y8+ABS(E53),Y8)</f>
        <v>1</v>
      </c>
      <c r="Z30" s="1">
        <f t="shared" si="1"/>
        <v>0.11</v>
      </c>
      <c r="AA30" s="1">
        <f t="shared" si="1"/>
        <v>0.2</v>
      </c>
      <c r="AB30" s="1">
        <f t="shared" si="1"/>
        <v>0</v>
      </c>
      <c r="AC30" s="1">
        <f t="shared" si="1"/>
        <v>1.999999999999999E-2</v>
      </c>
      <c r="AD30" s="38">
        <f t="shared" si="1"/>
        <v>0</v>
      </c>
      <c r="AE30" s="1">
        <f t="shared" si="1"/>
        <v>0</v>
      </c>
      <c r="AF30" s="1">
        <f t="shared" si="1"/>
        <v>2.0000000000000018E-2</v>
      </c>
      <c r="AG30" s="38">
        <f t="shared" si="1"/>
        <v>0</v>
      </c>
      <c r="AH30" s="1">
        <f t="shared" si="1"/>
        <v>0</v>
      </c>
      <c r="AI30" s="1">
        <f t="shared" si="1"/>
        <v>0.3</v>
      </c>
      <c r="AJ30" s="38">
        <f t="shared" si="1"/>
        <v>0</v>
      </c>
      <c r="AK30" s="38">
        <f>IF(Q53&lt;0,AK8+ABS(Q53),AK8)</f>
        <v>0</v>
      </c>
      <c r="AL30" s="1">
        <f>SUM(X30:AK30)</f>
        <v>1.6500000000000001</v>
      </c>
    </row>
    <row r="31" spans="2:38" x14ac:dyDescent="0.25">
      <c r="C31" s="35" t="str">
        <f>raw!K26</f>
        <v>Auckland</v>
      </c>
      <c r="D31" s="1">
        <f>raw!L26</f>
        <v>1.1800000000000002</v>
      </c>
      <c r="E31" s="1">
        <f>raw!M26</f>
        <v>56.25</v>
      </c>
      <c r="F31" s="1">
        <f>raw!N26</f>
        <v>4.3499999999999996</v>
      </c>
      <c r="G31" s="1">
        <f>raw!O26</f>
        <v>2.2200000000000002</v>
      </c>
      <c r="H31" s="1">
        <f>raw!P26</f>
        <v>0.23</v>
      </c>
      <c r="I31" s="1">
        <f>raw!Q26</f>
        <v>0.57000000000000006</v>
      </c>
      <c r="J31" s="1">
        <f>raw!R26</f>
        <v>0.65</v>
      </c>
      <c r="K31" s="1">
        <f>raw!S26</f>
        <v>1.6800000000000002</v>
      </c>
      <c r="L31" s="1">
        <f>raw!T26</f>
        <v>1.36</v>
      </c>
      <c r="M31" s="1">
        <f>raw!U26</f>
        <v>0.41000000000000003</v>
      </c>
      <c r="N31" s="1">
        <f>raw!V26</f>
        <v>7.0000000000000007E-2</v>
      </c>
      <c r="O31" s="1">
        <f>raw!W26</f>
        <v>1.1299999999999999</v>
      </c>
      <c r="P31" s="1">
        <f>raw!X26</f>
        <v>0.42000000000000004</v>
      </c>
      <c r="Q31" s="1">
        <f>raw!Y26</f>
        <v>0.24000000000000002</v>
      </c>
      <c r="R31" s="1">
        <f>raw!Z26</f>
        <v>70.78</v>
      </c>
      <c r="W31" s="1" t="s">
        <v>1</v>
      </c>
      <c r="X31" s="1">
        <f>IF(D54&lt;0,X9+ABS(D54),X9)</f>
        <v>1.2</v>
      </c>
      <c r="Y31" s="1"/>
      <c r="Z31" s="1">
        <f t="shared" ref="Z31:Z44" si="2">IF(F54&lt;0,Z9+ABS(F54),Z9)</f>
        <v>4.3499999999999996</v>
      </c>
      <c r="AA31" s="1">
        <f t="shared" ref="AA31:AA44" si="3">IF(G54&lt;0,AA9+ABS(G54),AA9)</f>
        <v>0.62</v>
      </c>
      <c r="AB31" s="1">
        <f t="shared" ref="AB31:AB44" si="4">IF(H54&lt;0,AB9+ABS(H54),AB9)</f>
        <v>0.23</v>
      </c>
      <c r="AC31" s="1">
        <f t="shared" ref="AC31:AC44" si="5">IF(I54&lt;0,AC9+ABS(I54),AC9)</f>
        <v>0.57000000000000006</v>
      </c>
      <c r="AD31" s="1">
        <f t="shared" ref="AD31:AD44" si="6">IF(J54&lt;0,AD9+ABS(J54),AD9)</f>
        <v>0.65</v>
      </c>
      <c r="AE31" s="1">
        <f t="shared" ref="AE31:AE44" si="7">IF(K54&lt;0,AE9+ABS(K54),AE9)</f>
        <v>1.4800000000000002</v>
      </c>
      <c r="AF31" s="1">
        <f t="shared" ref="AF31:AF44" si="8">IF(L54&lt;0,AF9+ABS(L54),AF9)</f>
        <v>1.26</v>
      </c>
      <c r="AG31" s="1">
        <f t="shared" ref="AG31:AG44" si="9">IF(M54&lt;0,AG9+ABS(M54),AG9)</f>
        <v>0.31</v>
      </c>
      <c r="AH31" s="1">
        <f t="shared" ref="AH31:AH44" si="10">IF(N54&lt;0,AH9+ABS(N54),AH9)</f>
        <v>0.1</v>
      </c>
      <c r="AI31" s="1">
        <f t="shared" ref="AI31:AI44" si="11">IF(O54&lt;0,AI9+ABS(O54),AI9)</f>
        <v>0.42999999999999983</v>
      </c>
      <c r="AJ31" s="1">
        <f t="shared" ref="AJ31:AJ44" si="12">IF(P54&lt;0,AJ9+ABS(P54),AJ9)</f>
        <v>0.42000000000000004</v>
      </c>
      <c r="AK31" s="1">
        <f t="shared" ref="AK31:AK44" si="13">IF(Q54&lt;0,AK9+ABS(Q54),AK9)</f>
        <v>0.24000000000000002</v>
      </c>
      <c r="AL31" s="1">
        <f t="shared" ref="AL31:AL43" si="14">SUM(X31:AK31)</f>
        <v>11.860000000000001</v>
      </c>
    </row>
    <row r="32" spans="2:38" x14ac:dyDescent="0.25">
      <c r="C32" s="1" t="str">
        <f>raw!K27</f>
        <v>Waikato</v>
      </c>
      <c r="D32" s="1">
        <f>raw!L27</f>
        <v>0.05</v>
      </c>
      <c r="E32" s="1">
        <f>raw!M27</f>
        <v>3.5300000000000002</v>
      </c>
      <c r="F32" s="1">
        <f>raw!N27</f>
        <v>22.07</v>
      </c>
      <c r="G32" s="1">
        <f>raw!O27</f>
        <v>7.3500000000000005</v>
      </c>
      <c r="H32" s="1">
        <f>raw!P27</f>
        <v>0</v>
      </c>
      <c r="I32" s="1">
        <f>raw!Q27</f>
        <v>7.9999999999999988E-2</v>
      </c>
      <c r="J32" s="1">
        <f>raw!R27</f>
        <v>0.44000000000000006</v>
      </c>
      <c r="K32" s="1">
        <f>raw!S27</f>
        <v>0.09</v>
      </c>
      <c r="L32" s="1">
        <f>raw!T27</f>
        <v>7.0000000000000007E-2</v>
      </c>
      <c r="M32" s="1">
        <f>raw!U27</f>
        <v>0</v>
      </c>
      <c r="N32" s="1">
        <f>raw!V27</f>
        <v>0</v>
      </c>
      <c r="O32" s="1">
        <f>raw!W27</f>
        <v>0.12</v>
      </c>
      <c r="P32" s="1">
        <f>raw!X27</f>
        <v>0</v>
      </c>
      <c r="Q32" s="1">
        <f>raw!Y27</f>
        <v>0</v>
      </c>
      <c r="R32" s="1">
        <f>raw!Z27</f>
        <v>33.849999999999994</v>
      </c>
      <c r="W32" s="1" t="s">
        <v>2</v>
      </c>
      <c r="X32" s="1">
        <f t="shared" ref="X31:X44" si="15">IF(D55&lt;0,X10+ABS(D55),X10)</f>
        <v>0.1</v>
      </c>
      <c r="Y32" s="1">
        <f t="shared" ref="Y31:Y44" si="16">IF(E55&lt;0,Y10+ABS(E55),Y10)</f>
        <v>3.0300000000000002</v>
      </c>
      <c r="Z32" s="1"/>
      <c r="AA32" s="1">
        <f t="shared" si="3"/>
        <v>5.7</v>
      </c>
      <c r="AB32" s="1">
        <f t="shared" si="4"/>
        <v>0</v>
      </c>
      <c r="AC32" s="1">
        <f t="shared" si="5"/>
        <v>0.1</v>
      </c>
      <c r="AD32" s="1">
        <f t="shared" si="6"/>
        <v>0.44000000000000006</v>
      </c>
      <c r="AE32" s="1">
        <f t="shared" si="7"/>
        <v>0.1</v>
      </c>
      <c r="AF32" s="1">
        <f t="shared" si="8"/>
        <v>0.1</v>
      </c>
      <c r="AG32" s="1">
        <f t="shared" si="9"/>
        <v>0</v>
      </c>
      <c r="AH32" s="1">
        <f t="shared" si="10"/>
        <v>0</v>
      </c>
      <c r="AI32" s="1">
        <f t="shared" si="11"/>
        <v>0.12</v>
      </c>
      <c r="AJ32" s="1">
        <f t="shared" si="12"/>
        <v>0</v>
      </c>
      <c r="AK32" s="1">
        <f t="shared" si="13"/>
        <v>0</v>
      </c>
      <c r="AL32" s="1">
        <f t="shared" si="14"/>
        <v>9.6899999999999977</v>
      </c>
    </row>
    <row r="33" spans="2:38" x14ac:dyDescent="0.25">
      <c r="C33" s="1" t="str">
        <f>raw!K28</f>
        <v>Bay of Plenty</v>
      </c>
      <c r="D33" s="1">
        <f>raw!L28</f>
        <v>0.1</v>
      </c>
      <c r="E33" s="1">
        <f>raw!M28</f>
        <v>2.8400000000000003</v>
      </c>
      <c r="F33" s="1">
        <f>raw!N28</f>
        <v>2.6799999999999997</v>
      </c>
      <c r="G33" s="1">
        <f>raw!O28</f>
        <v>17.219999999999995</v>
      </c>
      <c r="H33" s="1">
        <f>raw!P28</f>
        <v>6.0000000000000005E-2</v>
      </c>
      <c r="I33" s="1">
        <f>raw!Q28</f>
        <v>0.12000000000000001</v>
      </c>
      <c r="J33" s="1">
        <f>raw!R28</f>
        <v>7.0000000000000007E-2</v>
      </c>
      <c r="K33" s="1">
        <f>raw!S28</f>
        <v>0.21000000000000002</v>
      </c>
      <c r="L33" s="1">
        <f>raw!T28</f>
        <v>0.11</v>
      </c>
      <c r="M33" s="1">
        <f>raw!U28</f>
        <v>0.01</v>
      </c>
      <c r="N33" s="1">
        <f>raw!V28</f>
        <v>0</v>
      </c>
      <c r="O33" s="1">
        <f>raw!W28</f>
        <v>0.26</v>
      </c>
      <c r="P33" s="1">
        <f>raw!X28</f>
        <v>0.04</v>
      </c>
      <c r="Q33" s="1">
        <f>raw!Y28</f>
        <v>0</v>
      </c>
      <c r="R33" s="1">
        <f>raw!Z28</f>
        <v>23.740000000000002</v>
      </c>
      <c r="W33" s="1" t="s">
        <v>11</v>
      </c>
      <c r="X33" s="1">
        <f t="shared" si="15"/>
        <v>0.1</v>
      </c>
      <c r="Y33" s="1">
        <f t="shared" si="16"/>
        <v>1.5</v>
      </c>
      <c r="Z33" s="1">
        <f t="shared" si="2"/>
        <v>2.6</v>
      </c>
      <c r="AA33" s="1"/>
      <c r="AB33" s="1">
        <f t="shared" si="4"/>
        <v>0.1</v>
      </c>
      <c r="AC33" s="1">
        <f t="shared" si="5"/>
        <v>0.12000000000000001</v>
      </c>
      <c r="AD33" s="1">
        <f t="shared" si="6"/>
        <v>0.1</v>
      </c>
      <c r="AE33" s="1">
        <f t="shared" si="7"/>
        <v>0.21000000000000002</v>
      </c>
      <c r="AF33" s="1">
        <f t="shared" si="8"/>
        <v>0.11</v>
      </c>
      <c r="AG33" s="1">
        <f t="shared" si="9"/>
        <v>0.01</v>
      </c>
      <c r="AH33" s="1">
        <f t="shared" si="10"/>
        <v>0</v>
      </c>
      <c r="AI33" s="1">
        <f t="shared" si="11"/>
        <v>0.06</v>
      </c>
      <c r="AJ33" s="1">
        <f t="shared" si="12"/>
        <v>0.04</v>
      </c>
      <c r="AK33" s="1">
        <f t="shared" si="13"/>
        <v>0</v>
      </c>
      <c r="AL33" s="1">
        <f t="shared" si="14"/>
        <v>4.9499999999999993</v>
      </c>
    </row>
    <row r="34" spans="2:38" x14ac:dyDescent="0.25">
      <c r="C34" s="1" t="str">
        <f>raw!K29</f>
        <v>Gisborne</v>
      </c>
      <c r="D34" s="1">
        <f>raw!L29</f>
        <v>0</v>
      </c>
      <c r="E34" s="1">
        <f>raw!M29</f>
        <v>0.11</v>
      </c>
      <c r="F34" s="1">
        <f>raw!N29</f>
        <v>7.0000000000000007E-2</v>
      </c>
      <c r="G34" s="1">
        <f>raw!O29</f>
        <v>0.13999999999999999</v>
      </c>
      <c r="H34" s="1">
        <f>raw!P29</f>
        <v>3.9799999999999991</v>
      </c>
      <c r="I34" s="1">
        <f>raw!Q29</f>
        <v>0.22000000000000003</v>
      </c>
      <c r="J34" s="1">
        <f>raw!R29</f>
        <v>0</v>
      </c>
      <c r="K34" s="1">
        <f>raw!S29</f>
        <v>7.0000000000000007E-2</v>
      </c>
      <c r="L34" s="1">
        <f>raw!T29</f>
        <v>0</v>
      </c>
      <c r="M34" s="1">
        <f>raw!U29</f>
        <v>0</v>
      </c>
      <c r="N34" s="1">
        <f>raw!V29</f>
        <v>0</v>
      </c>
      <c r="O34" s="1">
        <f>raw!W29</f>
        <v>0.02</v>
      </c>
      <c r="P34" s="1">
        <f>raw!X29</f>
        <v>0</v>
      </c>
      <c r="Q34" s="1">
        <f>raw!Y29</f>
        <v>0</v>
      </c>
      <c r="R34" s="1">
        <f>raw!Z29</f>
        <v>4.5999999999999996</v>
      </c>
      <c r="W34" s="1" t="s">
        <v>3</v>
      </c>
      <c r="X34" s="1">
        <f t="shared" si="15"/>
        <v>0</v>
      </c>
      <c r="Y34" s="1">
        <f t="shared" si="16"/>
        <v>0.11</v>
      </c>
      <c r="Z34" s="1">
        <f t="shared" si="2"/>
        <v>0.1</v>
      </c>
      <c r="AA34" s="1">
        <f t="shared" si="3"/>
        <v>0.13999999999999999</v>
      </c>
      <c r="AB34" s="1"/>
      <c r="AC34" s="1">
        <f t="shared" si="5"/>
        <v>0.22000000000000003</v>
      </c>
      <c r="AD34" s="1">
        <f t="shared" si="6"/>
        <v>0</v>
      </c>
      <c r="AE34" s="1">
        <f t="shared" si="7"/>
        <v>0.1</v>
      </c>
      <c r="AF34" s="1">
        <f t="shared" si="8"/>
        <v>0</v>
      </c>
      <c r="AG34" s="1">
        <f t="shared" si="9"/>
        <v>0</v>
      </c>
      <c r="AH34" s="1">
        <f t="shared" si="10"/>
        <v>0</v>
      </c>
      <c r="AI34" s="1">
        <f t="shared" si="11"/>
        <v>0.02</v>
      </c>
      <c r="AJ34" s="1">
        <f t="shared" si="12"/>
        <v>0</v>
      </c>
      <c r="AK34" s="1">
        <f t="shared" si="13"/>
        <v>0</v>
      </c>
      <c r="AL34" s="1">
        <f t="shared" si="14"/>
        <v>0.69000000000000006</v>
      </c>
    </row>
    <row r="35" spans="2:38" x14ac:dyDescent="0.25">
      <c r="C35" s="1" t="str">
        <f>raw!K30</f>
        <v>Hawke’s Bay</v>
      </c>
      <c r="D35" s="1">
        <f>raw!L30</f>
        <v>0.01</v>
      </c>
      <c r="E35" s="1">
        <f>raw!M30</f>
        <v>0.41000000000000003</v>
      </c>
      <c r="F35" s="1">
        <f>raw!N30</f>
        <v>9.0000000000000011E-2</v>
      </c>
      <c r="G35" s="1">
        <f>raw!O30</f>
        <v>0.35</v>
      </c>
      <c r="H35" s="1">
        <f>raw!P30</f>
        <v>0.21</v>
      </c>
      <c r="I35" s="1">
        <f>raw!Q30</f>
        <v>6.7899999999999991</v>
      </c>
      <c r="J35" s="1">
        <f>raw!R30</f>
        <v>6.9999999999999993E-2</v>
      </c>
      <c r="K35" s="1">
        <f>raw!S30</f>
        <v>0.55000000000000004</v>
      </c>
      <c r="L35" s="1">
        <f>raw!T30</f>
        <v>0.12000000000000001</v>
      </c>
      <c r="M35" s="1">
        <f>raw!U30</f>
        <v>0.01</v>
      </c>
      <c r="N35" s="1">
        <f>raw!V30</f>
        <v>0</v>
      </c>
      <c r="O35" s="1">
        <f>raw!W30</f>
        <v>0.08</v>
      </c>
      <c r="P35" s="1">
        <f>raw!X30</f>
        <v>0</v>
      </c>
      <c r="Q35" s="1">
        <f>raw!Y30</f>
        <v>0</v>
      </c>
      <c r="R35" s="1">
        <f>raw!Z30</f>
        <v>8.7000000000000011</v>
      </c>
      <c r="W35" s="1" t="s">
        <v>13</v>
      </c>
      <c r="X35" s="1">
        <f t="shared" si="15"/>
        <v>0.01</v>
      </c>
      <c r="Y35" s="1">
        <f t="shared" si="16"/>
        <v>0.41000000000000003</v>
      </c>
      <c r="Z35" s="1">
        <f t="shared" si="2"/>
        <v>0.1</v>
      </c>
      <c r="AA35" s="1">
        <f t="shared" si="3"/>
        <v>0.4</v>
      </c>
      <c r="AB35" s="1">
        <f t="shared" si="4"/>
        <v>0.21</v>
      </c>
      <c r="AC35" s="1"/>
      <c r="AD35" s="1">
        <f t="shared" si="6"/>
        <v>6.9999999999999993E-2</v>
      </c>
      <c r="AE35" s="1">
        <f t="shared" si="7"/>
        <v>0.55000000000000004</v>
      </c>
      <c r="AF35" s="1">
        <f t="shared" si="8"/>
        <v>0.12000000000000001</v>
      </c>
      <c r="AG35" s="1">
        <f t="shared" si="9"/>
        <v>0.01</v>
      </c>
      <c r="AH35" s="1">
        <f t="shared" si="10"/>
        <v>0</v>
      </c>
      <c r="AI35" s="1">
        <f t="shared" si="11"/>
        <v>0.1</v>
      </c>
      <c r="AJ35" s="1">
        <f t="shared" si="12"/>
        <v>0</v>
      </c>
      <c r="AK35" s="1">
        <f t="shared" si="13"/>
        <v>0</v>
      </c>
      <c r="AL35" s="1">
        <f t="shared" si="14"/>
        <v>1.9800000000000004</v>
      </c>
    </row>
    <row r="36" spans="2:38" x14ac:dyDescent="0.25">
      <c r="C36" s="1" t="str">
        <f>raw!K31</f>
        <v>Taranaki</v>
      </c>
      <c r="D36" s="1">
        <f>raw!L31</f>
        <v>0.12000000000000001</v>
      </c>
      <c r="E36" s="1">
        <f>raw!M31</f>
        <v>0.33999999999999997</v>
      </c>
      <c r="F36" s="1">
        <f>raw!N31</f>
        <v>0.25</v>
      </c>
      <c r="G36" s="1">
        <f>raw!O31</f>
        <v>0.37</v>
      </c>
      <c r="H36" s="1">
        <f>raw!P31</f>
        <v>0</v>
      </c>
      <c r="I36" s="1">
        <f>raw!Q31</f>
        <v>0.19000000000000003</v>
      </c>
      <c r="J36" s="1">
        <f>raw!R31</f>
        <v>4.96</v>
      </c>
      <c r="K36" s="1">
        <f>raw!S31</f>
        <v>0.46</v>
      </c>
      <c r="L36" s="1">
        <f>raw!T31</f>
        <v>6.0000000000000005E-2</v>
      </c>
      <c r="M36" s="1">
        <f>raw!U31</f>
        <v>0.02</v>
      </c>
      <c r="N36" s="1">
        <f>raw!V31</f>
        <v>0.02</v>
      </c>
      <c r="O36" s="1">
        <f>raw!W31</f>
        <v>0.03</v>
      </c>
      <c r="P36" s="1">
        <f>raw!X31</f>
        <v>0</v>
      </c>
      <c r="Q36" s="1">
        <f>raw!Y31</f>
        <v>0</v>
      </c>
      <c r="R36" s="1">
        <f>raw!Z31</f>
        <v>6.86</v>
      </c>
      <c r="W36" s="1" t="s">
        <v>4</v>
      </c>
      <c r="X36" s="1">
        <f t="shared" si="15"/>
        <v>2.0000000000000004E-2</v>
      </c>
      <c r="Y36" s="1">
        <f t="shared" si="16"/>
        <v>0.3</v>
      </c>
      <c r="Z36" s="1">
        <f t="shared" si="2"/>
        <v>0.25</v>
      </c>
      <c r="AA36" s="1">
        <f t="shared" si="3"/>
        <v>0.2</v>
      </c>
      <c r="AB36" s="1">
        <f t="shared" si="4"/>
        <v>0</v>
      </c>
      <c r="AC36" s="1">
        <f t="shared" si="5"/>
        <v>0.2</v>
      </c>
      <c r="AD36" s="1"/>
      <c r="AE36" s="1">
        <f t="shared" si="7"/>
        <v>0.5</v>
      </c>
      <c r="AF36" s="1">
        <f t="shared" si="8"/>
        <v>6.0000000000000005E-2</v>
      </c>
      <c r="AG36" s="1">
        <f t="shared" si="9"/>
        <v>0.02</v>
      </c>
      <c r="AH36" s="1">
        <f t="shared" si="10"/>
        <v>0.02</v>
      </c>
      <c r="AI36" s="1">
        <f t="shared" si="11"/>
        <v>0.03</v>
      </c>
      <c r="AJ36" s="1">
        <f t="shared" si="12"/>
        <v>0</v>
      </c>
      <c r="AK36" s="1">
        <f t="shared" si="13"/>
        <v>0</v>
      </c>
      <c r="AL36" s="1">
        <f t="shared" si="14"/>
        <v>1.6</v>
      </c>
    </row>
    <row r="37" spans="2:38" x14ac:dyDescent="0.25">
      <c r="C37" s="1" t="str">
        <f>raw!K32</f>
        <v>Manawatu-Wanganui</v>
      </c>
      <c r="D37" s="1">
        <f>raw!L32</f>
        <v>0</v>
      </c>
      <c r="E37" s="1">
        <f>raw!M32</f>
        <v>0.54</v>
      </c>
      <c r="F37" s="1">
        <f>raw!N32</f>
        <v>0.09</v>
      </c>
      <c r="G37" s="1">
        <f>raw!O32</f>
        <v>0.22999999999999998</v>
      </c>
      <c r="H37" s="1">
        <f>raw!P32</f>
        <v>0.02</v>
      </c>
      <c r="I37" s="1">
        <f>raw!Q32</f>
        <v>1.58</v>
      </c>
      <c r="J37" s="1">
        <f>raw!R32</f>
        <v>1.6500000000000001</v>
      </c>
      <c r="K37" s="1">
        <f>raw!S32</f>
        <v>6.5600000000000005</v>
      </c>
      <c r="L37" s="1">
        <f>raw!T32</f>
        <v>2.06</v>
      </c>
      <c r="M37" s="1">
        <f>raw!U32</f>
        <v>0</v>
      </c>
      <c r="N37" s="1">
        <f>raw!V32</f>
        <v>0</v>
      </c>
      <c r="O37" s="1">
        <f>raw!W32</f>
        <v>0.05</v>
      </c>
      <c r="P37" s="1">
        <f>raw!X32</f>
        <v>0</v>
      </c>
      <c r="Q37" s="1">
        <f>raw!Y32</f>
        <v>0</v>
      </c>
      <c r="R37" s="1">
        <f>raw!Z32</f>
        <v>12.83</v>
      </c>
      <c r="W37" s="1" t="s">
        <v>12</v>
      </c>
      <c r="X37" s="1">
        <f t="shared" si="15"/>
        <v>0</v>
      </c>
      <c r="Y37" s="1">
        <f t="shared" si="16"/>
        <v>0.5</v>
      </c>
      <c r="Z37" s="1">
        <f t="shared" si="2"/>
        <v>0.1</v>
      </c>
      <c r="AA37" s="1">
        <f t="shared" si="3"/>
        <v>0.2</v>
      </c>
      <c r="AB37" s="1">
        <f t="shared" si="4"/>
        <v>0.02</v>
      </c>
      <c r="AC37" s="1">
        <f t="shared" si="5"/>
        <v>1.1000000000000001</v>
      </c>
      <c r="AD37" s="1">
        <f t="shared" si="6"/>
        <v>1.6</v>
      </c>
      <c r="AE37" s="1"/>
      <c r="AF37" s="1">
        <f t="shared" si="8"/>
        <v>1.8</v>
      </c>
      <c r="AG37" s="1">
        <f t="shared" si="9"/>
        <v>0</v>
      </c>
      <c r="AH37" s="1">
        <f t="shared" si="10"/>
        <v>0</v>
      </c>
      <c r="AI37" s="1">
        <f t="shared" si="11"/>
        <v>0.05</v>
      </c>
      <c r="AJ37" s="1">
        <f t="shared" si="12"/>
        <v>0</v>
      </c>
      <c r="AK37" s="1">
        <f t="shared" si="13"/>
        <v>0</v>
      </c>
      <c r="AL37" s="1">
        <f t="shared" si="14"/>
        <v>5.37</v>
      </c>
    </row>
    <row r="38" spans="2:38" x14ac:dyDescent="0.25">
      <c r="C38" s="1" t="str">
        <f>raw!K33</f>
        <v>Wellington</v>
      </c>
      <c r="D38" s="1">
        <f>raw!L33</f>
        <v>0.01</v>
      </c>
      <c r="E38" s="1">
        <f>raw!M33</f>
        <v>0.95</v>
      </c>
      <c r="F38" s="1">
        <f>raw!N33</f>
        <v>0.06</v>
      </c>
      <c r="G38" s="1">
        <f>raw!O33</f>
        <v>0.03</v>
      </c>
      <c r="H38" s="1">
        <f>raw!P33</f>
        <v>0</v>
      </c>
      <c r="I38" s="1">
        <f>raw!Q33</f>
        <v>0.12</v>
      </c>
      <c r="J38" s="1">
        <f>raw!R33</f>
        <v>0.04</v>
      </c>
      <c r="K38" s="1">
        <f>raw!S33</f>
        <v>1.08</v>
      </c>
      <c r="L38" s="1">
        <f>raw!T33</f>
        <v>7.9799999999999986</v>
      </c>
      <c r="M38" s="1">
        <f>raw!U33</f>
        <v>0</v>
      </c>
      <c r="N38" s="1">
        <f>raw!V33</f>
        <v>0</v>
      </c>
      <c r="O38" s="1">
        <f>raw!W33</f>
        <v>7.0000000000000007E-2</v>
      </c>
      <c r="P38" s="1">
        <f>raw!X33</f>
        <v>0</v>
      </c>
      <c r="Q38" s="1">
        <f>raw!Y33</f>
        <v>0</v>
      </c>
      <c r="R38" s="1">
        <f>raw!Z33</f>
        <v>10.36</v>
      </c>
      <c r="W38" s="1" t="s">
        <v>5</v>
      </c>
      <c r="X38" s="1">
        <f t="shared" si="15"/>
        <v>0.01</v>
      </c>
      <c r="Y38" s="1">
        <f t="shared" si="16"/>
        <v>0.95</v>
      </c>
      <c r="Z38" s="1">
        <f t="shared" si="2"/>
        <v>0.1</v>
      </c>
      <c r="AA38" s="1">
        <f t="shared" si="3"/>
        <v>0.03</v>
      </c>
      <c r="AB38" s="1">
        <f t="shared" si="4"/>
        <v>0</v>
      </c>
      <c r="AC38" s="1">
        <f t="shared" si="5"/>
        <v>0.12</v>
      </c>
      <c r="AD38" s="1">
        <f t="shared" si="6"/>
        <v>0.04</v>
      </c>
      <c r="AE38" s="1">
        <f t="shared" si="7"/>
        <v>1</v>
      </c>
      <c r="AF38" s="1"/>
      <c r="AG38" s="1">
        <f t="shared" si="9"/>
        <v>0</v>
      </c>
      <c r="AH38" s="1">
        <f t="shared" si="10"/>
        <v>0</v>
      </c>
      <c r="AI38" s="1">
        <f t="shared" si="11"/>
        <v>0.1</v>
      </c>
      <c r="AJ38" s="1">
        <f t="shared" si="12"/>
        <v>0</v>
      </c>
      <c r="AK38" s="1">
        <f t="shared" si="13"/>
        <v>0</v>
      </c>
      <c r="AL38" s="1">
        <f t="shared" si="14"/>
        <v>2.35</v>
      </c>
    </row>
    <row r="39" spans="2:38" x14ac:dyDescent="0.25">
      <c r="C39" s="1" t="str">
        <f>raw!K34</f>
        <v>TNM</v>
      </c>
      <c r="D39" s="1">
        <f>raw!L34</f>
        <v>0</v>
      </c>
      <c r="E39" s="1">
        <f>raw!M34</f>
        <v>0.24000000000000002</v>
      </c>
      <c r="F39" s="1">
        <f>raw!N34</f>
        <v>0.01</v>
      </c>
      <c r="G39" s="1">
        <f>raw!O34</f>
        <v>9.0000000000000011E-2</v>
      </c>
      <c r="H39" s="1">
        <f>raw!P34</f>
        <v>0</v>
      </c>
      <c r="I39" s="1">
        <f>raw!Q34</f>
        <v>0.02</v>
      </c>
      <c r="J39" s="1">
        <f>raw!R34</f>
        <v>0</v>
      </c>
      <c r="K39" s="1">
        <f>raw!S34</f>
        <v>0.02</v>
      </c>
      <c r="L39" s="1">
        <f>raw!T34</f>
        <v>0.05</v>
      </c>
      <c r="M39" s="1">
        <f>raw!U34</f>
        <v>7.4799999999999986</v>
      </c>
      <c r="N39" s="1">
        <f>raw!V34</f>
        <v>9.9999999999999992E-2</v>
      </c>
      <c r="O39" s="1">
        <f>raw!W34</f>
        <v>0.53</v>
      </c>
      <c r="P39" s="1">
        <f>raw!X34</f>
        <v>0.01</v>
      </c>
      <c r="Q39" s="1">
        <f>raw!Y34</f>
        <v>0.01</v>
      </c>
      <c r="R39" s="1">
        <f>raw!Z34</f>
        <v>8.5899999999999981</v>
      </c>
      <c r="W39" s="1" t="s">
        <v>6</v>
      </c>
      <c r="X39" s="1">
        <f t="shared" si="15"/>
        <v>0</v>
      </c>
      <c r="Y39" s="1">
        <f t="shared" si="16"/>
        <v>0.14000000000000001</v>
      </c>
      <c r="Z39" s="1">
        <f t="shared" si="2"/>
        <v>0.01</v>
      </c>
      <c r="AA39" s="1">
        <f t="shared" si="3"/>
        <v>0.1</v>
      </c>
      <c r="AB39" s="1">
        <f t="shared" si="4"/>
        <v>0</v>
      </c>
      <c r="AC39" s="1">
        <f t="shared" si="5"/>
        <v>0.02</v>
      </c>
      <c r="AD39" s="1">
        <f t="shared" si="6"/>
        <v>0</v>
      </c>
      <c r="AE39" s="1">
        <f t="shared" si="7"/>
        <v>0.02</v>
      </c>
      <c r="AF39" s="1">
        <f t="shared" si="8"/>
        <v>0.1</v>
      </c>
      <c r="AG39" s="1"/>
      <c r="AH39" s="1">
        <f t="shared" si="10"/>
        <v>0.1</v>
      </c>
      <c r="AI39" s="1">
        <f t="shared" si="11"/>
        <v>0.53</v>
      </c>
      <c r="AJ39" s="1">
        <f t="shared" si="12"/>
        <v>0.01</v>
      </c>
      <c r="AK39" s="1">
        <f t="shared" si="13"/>
        <v>0.01</v>
      </c>
      <c r="AL39" s="1">
        <f t="shared" si="14"/>
        <v>1.04</v>
      </c>
    </row>
    <row r="40" spans="2:38" x14ac:dyDescent="0.25">
      <c r="C40" s="1" t="str">
        <f>raw!K35</f>
        <v>West Coast</v>
      </c>
      <c r="D40" s="1">
        <f>raw!L35</f>
        <v>0</v>
      </c>
      <c r="E40" s="1">
        <f>raw!M35</f>
        <v>0.02</v>
      </c>
      <c r="F40" s="1">
        <f>raw!N35</f>
        <v>0</v>
      </c>
      <c r="G40" s="1">
        <f>raw!O35</f>
        <v>0</v>
      </c>
      <c r="H40" s="1">
        <f>raw!P35</f>
        <v>0</v>
      </c>
      <c r="I40" s="1">
        <f>raw!Q35</f>
        <v>0</v>
      </c>
      <c r="J40" s="1">
        <f>raw!R35</f>
        <v>0</v>
      </c>
      <c r="K40" s="1">
        <f>raw!S35</f>
        <v>0</v>
      </c>
      <c r="L40" s="1">
        <f>raw!T35</f>
        <v>0.01</v>
      </c>
      <c r="M40" s="1">
        <f>raw!U35</f>
        <v>0.02</v>
      </c>
      <c r="N40" s="1">
        <f>raw!V35</f>
        <v>1.2100000000000004</v>
      </c>
      <c r="O40" s="1">
        <f>raw!W35</f>
        <v>1.7100000000000002</v>
      </c>
      <c r="P40" s="1">
        <f>raw!X35</f>
        <v>0.01</v>
      </c>
      <c r="Q40" s="1">
        <f>raw!Y35</f>
        <v>0</v>
      </c>
      <c r="R40" s="1">
        <f>raw!Z35</f>
        <v>2.9799999999999995</v>
      </c>
      <c r="W40" s="1" t="s">
        <v>14</v>
      </c>
      <c r="X40" s="1">
        <f t="shared" si="15"/>
        <v>0</v>
      </c>
      <c r="Y40" s="1">
        <f t="shared" si="16"/>
        <v>0.02</v>
      </c>
      <c r="Z40" s="1">
        <f t="shared" si="2"/>
        <v>0</v>
      </c>
      <c r="AA40" s="1">
        <f t="shared" si="3"/>
        <v>0</v>
      </c>
      <c r="AB40" s="1">
        <f t="shared" si="4"/>
        <v>0</v>
      </c>
      <c r="AC40" s="1">
        <f t="shared" si="5"/>
        <v>0</v>
      </c>
      <c r="AD40" s="1">
        <f t="shared" si="6"/>
        <v>0</v>
      </c>
      <c r="AE40" s="1">
        <f t="shared" si="7"/>
        <v>0</v>
      </c>
      <c r="AF40" s="1">
        <f t="shared" si="8"/>
        <v>0.01</v>
      </c>
      <c r="AG40" s="1">
        <f t="shared" si="9"/>
        <v>0.02</v>
      </c>
      <c r="AH40" s="1"/>
      <c r="AI40" s="1">
        <f t="shared" si="11"/>
        <v>0.31000000000000022</v>
      </c>
      <c r="AJ40" s="1">
        <f t="shared" si="12"/>
        <v>0.01</v>
      </c>
      <c r="AK40" s="1">
        <f t="shared" si="13"/>
        <v>0</v>
      </c>
      <c r="AL40" s="1">
        <f t="shared" si="14"/>
        <v>0.37000000000000022</v>
      </c>
    </row>
    <row r="41" spans="2:38" x14ac:dyDescent="0.25">
      <c r="C41" s="1" t="str">
        <f>raw!K36</f>
        <v>Canterbury</v>
      </c>
      <c r="D41" s="1">
        <f>raw!L36</f>
        <v>0.01</v>
      </c>
      <c r="E41" s="1">
        <f>raw!M36</f>
        <v>0.77</v>
      </c>
      <c r="F41" s="1">
        <f>raw!N36</f>
        <v>0.05</v>
      </c>
      <c r="G41" s="1">
        <f>raw!O36</f>
        <v>0.09</v>
      </c>
      <c r="H41" s="1">
        <f>raw!P36</f>
        <v>0</v>
      </c>
      <c r="I41" s="1">
        <f>raw!Q36</f>
        <v>7.0000000000000007E-2</v>
      </c>
      <c r="J41" s="1">
        <f>raw!R36</f>
        <v>0.01</v>
      </c>
      <c r="K41" s="1">
        <f>raw!S36</f>
        <v>0.1</v>
      </c>
      <c r="L41" s="1">
        <f>raw!T36</f>
        <v>0.16999999999999998</v>
      </c>
      <c r="M41" s="1">
        <f>raw!U36</f>
        <v>0.92</v>
      </c>
      <c r="N41" s="1">
        <f>raw!V36</f>
        <v>0.69000000000000006</v>
      </c>
      <c r="O41" s="1">
        <f>raw!W36</f>
        <v>35.5</v>
      </c>
      <c r="P41" s="1">
        <f>raw!X36</f>
        <v>1.0899999999999999</v>
      </c>
      <c r="Q41" s="1">
        <f>raw!Y36</f>
        <v>0.42000000000000004</v>
      </c>
      <c r="R41" s="1">
        <f>raw!Z36</f>
        <v>39.92</v>
      </c>
      <c r="W41" s="1" t="s">
        <v>7</v>
      </c>
      <c r="X41" s="1">
        <f t="shared" si="15"/>
        <v>0.01</v>
      </c>
      <c r="Y41" s="1">
        <f t="shared" si="16"/>
        <v>0.67</v>
      </c>
      <c r="Z41" s="1">
        <f t="shared" si="2"/>
        <v>0.05</v>
      </c>
      <c r="AA41" s="38">
        <f t="shared" si="3"/>
        <v>0</v>
      </c>
      <c r="AB41" s="1">
        <f t="shared" si="4"/>
        <v>0</v>
      </c>
      <c r="AC41" s="1">
        <f t="shared" si="5"/>
        <v>7.0000000000000007E-2</v>
      </c>
      <c r="AD41" s="1">
        <f t="shared" si="6"/>
        <v>0.01</v>
      </c>
      <c r="AE41" s="1">
        <f t="shared" si="7"/>
        <v>0.1</v>
      </c>
      <c r="AF41" s="1">
        <f t="shared" si="8"/>
        <v>0.1</v>
      </c>
      <c r="AG41" s="1">
        <f t="shared" si="9"/>
        <v>0.92</v>
      </c>
      <c r="AH41" s="1">
        <f t="shared" si="10"/>
        <v>0.7</v>
      </c>
      <c r="AI41" s="1"/>
      <c r="AJ41" s="1">
        <f t="shared" si="12"/>
        <v>0.9</v>
      </c>
      <c r="AK41" s="1">
        <f t="shared" si="13"/>
        <v>0.32</v>
      </c>
      <c r="AL41" s="1">
        <f t="shared" si="14"/>
        <v>3.8499999999999996</v>
      </c>
    </row>
    <row r="42" spans="2:38" x14ac:dyDescent="0.25">
      <c r="C42" s="1" t="str">
        <f>raw!K37</f>
        <v>Otago</v>
      </c>
      <c r="D42" s="1">
        <f>raw!L37</f>
        <v>0</v>
      </c>
      <c r="E42" s="1">
        <f>raw!M37</f>
        <v>0.14000000000000001</v>
      </c>
      <c r="F42" s="1">
        <f>raw!N37</f>
        <v>0</v>
      </c>
      <c r="G42" s="1">
        <f>raw!O37</f>
        <v>0.01</v>
      </c>
      <c r="H42" s="1">
        <f>raw!P37</f>
        <v>0</v>
      </c>
      <c r="I42" s="1">
        <f>raw!Q37</f>
        <v>0.01</v>
      </c>
      <c r="J42" s="1">
        <f>raw!R37</f>
        <v>0</v>
      </c>
      <c r="K42" s="1">
        <f>raw!S37</f>
        <v>0</v>
      </c>
      <c r="L42" s="1">
        <f>raw!T37</f>
        <v>0</v>
      </c>
      <c r="M42" s="1">
        <f>raw!U37</f>
        <v>0.01</v>
      </c>
      <c r="N42" s="1">
        <f>raw!V37</f>
        <v>0.01</v>
      </c>
      <c r="O42" s="1">
        <f>raw!W37</f>
        <v>0.62999999999999989</v>
      </c>
      <c r="P42" s="1">
        <f>raw!X37</f>
        <v>7.06</v>
      </c>
      <c r="Q42" s="1">
        <f>raw!Y37</f>
        <v>1.33</v>
      </c>
      <c r="R42" s="1">
        <f>raw!Z37</f>
        <v>9.2499999999999982</v>
      </c>
      <c r="W42" s="1" t="s">
        <v>8</v>
      </c>
      <c r="X42" s="1">
        <f t="shared" si="15"/>
        <v>0</v>
      </c>
      <c r="Y42" s="1">
        <f t="shared" si="16"/>
        <v>0.14000000000000001</v>
      </c>
      <c r="Z42" s="1">
        <f t="shared" si="2"/>
        <v>0</v>
      </c>
      <c r="AA42" s="1">
        <f t="shared" si="3"/>
        <v>0.01</v>
      </c>
      <c r="AB42" s="1">
        <f t="shared" si="4"/>
        <v>0</v>
      </c>
      <c r="AC42" s="1">
        <f t="shared" si="5"/>
        <v>0.01</v>
      </c>
      <c r="AD42" s="1">
        <f t="shared" si="6"/>
        <v>0</v>
      </c>
      <c r="AE42" s="1">
        <f t="shared" si="7"/>
        <v>0</v>
      </c>
      <c r="AF42" s="1">
        <f t="shared" si="8"/>
        <v>0</v>
      </c>
      <c r="AG42" s="1">
        <f t="shared" si="9"/>
        <v>0.01</v>
      </c>
      <c r="AH42" s="1">
        <f t="shared" si="10"/>
        <v>0.01</v>
      </c>
      <c r="AI42" s="1">
        <f t="shared" si="11"/>
        <v>0.62999999999999989</v>
      </c>
      <c r="AJ42" s="1"/>
      <c r="AK42" s="1">
        <f t="shared" si="13"/>
        <v>1.3</v>
      </c>
      <c r="AL42" s="1">
        <f t="shared" si="14"/>
        <v>2.11</v>
      </c>
    </row>
    <row r="43" spans="2:38" x14ac:dyDescent="0.25">
      <c r="C43" s="1" t="str">
        <f>raw!K38</f>
        <v>Southland</v>
      </c>
      <c r="D43" s="1">
        <f>raw!L38</f>
        <v>0</v>
      </c>
      <c r="E43" s="1">
        <f>raw!M38</f>
        <v>0.12</v>
      </c>
      <c r="F43" s="1">
        <f>raw!N38</f>
        <v>0.01</v>
      </c>
      <c r="G43" s="1">
        <f>raw!O38</f>
        <v>0</v>
      </c>
      <c r="H43" s="1">
        <f>raw!P38</f>
        <v>0</v>
      </c>
      <c r="I43" s="1">
        <f>raw!Q38</f>
        <v>0</v>
      </c>
      <c r="J43" s="1">
        <f>raw!R38</f>
        <v>0</v>
      </c>
      <c r="K43" s="1">
        <f>raw!S38</f>
        <v>0</v>
      </c>
      <c r="L43" s="1">
        <f>raw!T38</f>
        <v>0</v>
      </c>
      <c r="M43" s="1">
        <f>raw!U38</f>
        <v>0.01</v>
      </c>
      <c r="N43" s="1">
        <f>raw!V38</f>
        <v>0</v>
      </c>
      <c r="O43" s="1">
        <f>raw!W38</f>
        <v>0.4</v>
      </c>
      <c r="P43" s="1">
        <f>raw!X38</f>
        <v>1.9000000000000001</v>
      </c>
      <c r="Q43" s="1">
        <f>raw!Y38</f>
        <v>8.7799999999999994</v>
      </c>
      <c r="R43" s="1">
        <f>raw!Z38</f>
        <v>11.270000000000001</v>
      </c>
      <c r="W43" s="1" t="s">
        <v>9</v>
      </c>
      <c r="X43" s="1">
        <f t="shared" si="15"/>
        <v>0</v>
      </c>
      <c r="Y43" s="1">
        <f t="shared" si="16"/>
        <v>0.12</v>
      </c>
      <c r="Z43" s="1">
        <f t="shared" si="2"/>
        <v>0.01</v>
      </c>
      <c r="AA43" s="1">
        <f t="shared" si="3"/>
        <v>0</v>
      </c>
      <c r="AB43" s="1">
        <f t="shared" si="4"/>
        <v>0</v>
      </c>
      <c r="AC43" s="1">
        <f t="shared" si="5"/>
        <v>0</v>
      </c>
      <c r="AD43" s="1">
        <f t="shared" si="6"/>
        <v>0</v>
      </c>
      <c r="AE43" s="1">
        <f t="shared" si="7"/>
        <v>0</v>
      </c>
      <c r="AF43" s="1">
        <f t="shared" si="8"/>
        <v>0</v>
      </c>
      <c r="AG43" s="1">
        <f t="shared" si="9"/>
        <v>0.01</v>
      </c>
      <c r="AH43" s="1">
        <f t="shared" si="10"/>
        <v>0</v>
      </c>
      <c r="AI43" s="1">
        <f t="shared" si="11"/>
        <v>0.3</v>
      </c>
      <c r="AJ43" s="1">
        <f t="shared" si="12"/>
        <v>1.2</v>
      </c>
      <c r="AK43" s="1"/>
      <c r="AL43" s="1">
        <f t="shared" si="14"/>
        <v>1.64</v>
      </c>
    </row>
    <row r="44" spans="2:38" x14ac:dyDescent="0.25">
      <c r="C44" s="1" t="str">
        <f>raw!K39</f>
        <v>Total</v>
      </c>
      <c r="D44" s="1">
        <f>raw!L39</f>
        <v>12.39</v>
      </c>
      <c r="E44" s="1">
        <f>raw!M39</f>
        <v>68</v>
      </c>
      <c r="F44" s="1">
        <f>raw!N39</f>
        <v>29.810000000000002</v>
      </c>
      <c r="G44" s="1">
        <f>raw!O39</f>
        <v>28.960000000000004</v>
      </c>
      <c r="H44" s="1">
        <f>raw!P39</f>
        <v>4.54</v>
      </c>
      <c r="I44" s="1">
        <f>raw!Q39</f>
        <v>10.040000000000001</v>
      </c>
      <c r="J44" s="1">
        <f>raw!R39</f>
        <v>7.99</v>
      </c>
      <c r="K44" s="1">
        <f>raw!S39</f>
        <v>10.84</v>
      </c>
      <c r="L44" s="1">
        <f>raw!T39</f>
        <v>12.350000000000001</v>
      </c>
      <c r="M44" s="1">
        <f>raw!U39</f>
        <v>9.18</v>
      </c>
      <c r="N44" s="1">
        <f>raw!V39</f>
        <v>2.09</v>
      </c>
      <c r="O44" s="1">
        <f>raw!W39</f>
        <v>41.239999999999995</v>
      </c>
      <c r="P44" s="1">
        <f>raw!X39</f>
        <v>10.8</v>
      </c>
      <c r="Q44" s="1">
        <f>raw!Y39</f>
        <v>11.000000000000002</v>
      </c>
      <c r="R44" s="1">
        <f>raw!Z39</f>
        <v>259.25</v>
      </c>
      <c r="W44" s="1" t="s">
        <v>10</v>
      </c>
      <c r="X44" s="1">
        <f t="shared" ref="X44:AK44" si="17">SUM(X30:X43)</f>
        <v>1.4500000000000002</v>
      </c>
      <c r="Y44" s="1">
        <f t="shared" si="17"/>
        <v>8.89</v>
      </c>
      <c r="Z44" s="1">
        <f t="shared" si="17"/>
        <v>7.7799999999999985</v>
      </c>
      <c r="AA44" s="1">
        <f t="shared" si="17"/>
        <v>7.6000000000000005</v>
      </c>
      <c r="AB44" s="1">
        <f t="shared" si="17"/>
        <v>0.56000000000000005</v>
      </c>
      <c r="AC44" s="1">
        <f t="shared" si="17"/>
        <v>2.5499999999999998</v>
      </c>
      <c r="AD44" s="1">
        <f t="shared" si="17"/>
        <v>2.91</v>
      </c>
      <c r="AE44" s="1">
        <f t="shared" si="17"/>
        <v>4.0600000000000005</v>
      </c>
      <c r="AF44" s="1">
        <f t="shared" si="17"/>
        <v>3.6800000000000006</v>
      </c>
      <c r="AG44" s="1">
        <f t="shared" si="17"/>
        <v>1.31</v>
      </c>
      <c r="AH44" s="1">
        <f t="shared" si="17"/>
        <v>0.92999999999999994</v>
      </c>
      <c r="AI44" s="1">
        <f t="shared" si="17"/>
        <v>2.98</v>
      </c>
      <c r="AJ44" s="1">
        <f t="shared" si="17"/>
        <v>2.58</v>
      </c>
      <c r="AK44" s="1">
        <f t="shared" si="17"/>
        <v>1.87</v>
      </c>
      <c r="AL44" s="36">
        <f>SUM(AL30:AL43)</f>
        <v>49.15</v>
      </c>
    </row>
    <row r="48" spans="2:38" x14ac:dyDescent="0.25">
      <c r="B48" t="s">
        <v>58</v>
      </c>
    </row>
    <row r="51" spans="2:38" x14ac:dyDescent="0.25">
      <c r="D51" t="str">
        <f t="shared" ref="C51:S51" si="18">D6</f>
        <v>DESTINATION</v>
      </c>
    </row>
    <row r="52" spans="2:38" x14ac:dyDescent="0.25">
      <c r="D52" s="1" t="str">
        <f t="shared" ref="B52:S52" si="19">D7</f>
        <v>Northland</v>
      </c>
      <c r="E52" s="1" t="str">
        <f t="shared" si="19"/>
        <v>Auckland</v>
      </c>
      <c r="F52" s="1" t="str">
        <f t="shared" si="19"/>
        <v>Waikato</v>
      </c>
      <c r="G52" s="1" t="str">
        <f t="shared" si="19"/>
        <v>Bay of Plenty</v>
      </c>
      <c r="H52" s="1" t="str">
        <f t="shared" si="19"/>
        <v>Gisborne</v>
      </c>
      <c r="I52" s="1" t="str">
        <f t="shared" si="19"/>
        <v>Hawke’s Bay</v>
      </c>
      <c r="J52" s="1" t="str">
        <f t="shared" si="19"/>
        <v>Taranaki</v>
      </c>
      <c r="K52" s="1" t="str">
        <f t="shared" si="19"/>
        <v>Manawatu-Wanganui</v>
      </c>
      <c r="L52" s="1" t="str">
        <f t="shared" si="19"/>
        <v>Wellington</v>
      </c>
      <c r="M52" s="1" t="str">
        <f t="shared" si="19"/>
        <v>TNM</v>
      </c>
      <c r="N52" s="1" t="str">
        <f t="shared" si="19"/>
        <v>West Coast</v>
      </c>
      <c r="O52" s="1" t="str">
        <f t="shared" si="19"/>
        <v>Canterbury</v>
      </c>
      <c r="P52" s="1" t="str">
        <f t="shared" si="19"/>
        <v>Otago</v>
      </c>
      <c r="Q52" s="1" t="str">
        <f t="shared" si="19"/>
        <v>Southland</v>
      </c>
      <c r="R52" s="1"/>
      <c r="X52" t="str">
        <f>X29</f>
        <v>Northland</v>
      </c>
      <c r="Y52" t="str">
        <f t="shared" ref="Y52:AK52" si="20">Y29</f>
        <v>Auckland</v>
      </c>
      <c r="Z52" t="str">
        <f t="shared" si="20"/>
        <v>Waikato</v>
      </c>
      <c r="AA52" t="str">
        <f t="shared" si="20"/>
        <v>Bay of Plenty</v>
      </c>
      <c r="AB52" t="str">
        <f t="shared" si="20"/>
        <v>Gisborne</v>
      </c>
      <c r="AC52" t="str">
        <f t="shared" si="20"/>
        <v>Hawke’s Bay</v>
      </c>
      <c r="AD52" t="str">
        <f t="shared" si="20"/>
        <v>Taranaki</v>
      </c>
      <c r="AE52" t="str">
        <f t="shared" si="20"/>
        <v>Manawatu-Wanganui</v>
      </c>
      <c r="AF52" t="str">
        <f t="shared" si="20"/>
        <v>Wellington</v>
      </c>
      <c r="AG52" t="str">
        <f t="shared" si="20"/>
        <v>TNM</v>
      </c>
      <c r="AH52" t="str">
        <f t="shared" si="20"/>
        <v>West Coast</v>
      </c>
      <c r="AI52" t="str">
        <f t="shared" si="20"/>
        <v>Canterbury</v>
      </c>
      <c r="AJ52" t="str">
        <f t="shared" si="20"/>
        <v>Otago</v>
      </c>
      <c r="AK52" t="str">
        <f t="shared" si="20"/>
        <v>Southland</v>
      </c>
    </row>
    <row r="53" spans="2:38" x14ac:dyDescent="0.25">
      <c r="B53" t="str">
        <f t="shared" ref="B53:S53" si="21">B8</f>
        <v>ORIGIN</v>
      </c>
      <c r="C53" s="35" t="str">
        <f t="shared" si="21"/>
        <v>Northland</v>
      </c>
      <c r="D53" s="1"/>
      <c r="E53" s="1">
        <f t="shared" ref="E53:R53" si="22">E8-E30</f>
        <v>0</v>
      </c>
      <c r="F53" s="1">
        <f t="shared" si="22"/>
        <v>-9.999999999999995E-3</v>
      </c>
      <c r="G53" s="1">
        <f t="shared" si="22"/>
        <v>6.0000000000000053E-2</v>
      </c>
      <c r="H53" s="1">
        <f t="shared" si="22"/>
        <v>0</v>
      </c>
      <c r="I53" s="1">
        <f t="shared" si="22"/>
        <v>-1.999999999999999E-2</v>
      </c>
      <c r="J53" s="1">
        <f t="shared" si="22"/>
        <v>0.03</v>
      </c>
      <c r="K53" s="1">
        <f t="shared" si="22"/>
        <v>0</v>
      </c>
      <c r="L53" s="1">
        <f t="shared" si="22"/>
        <v>-2.0000000000000018E-2</v>
      </c>
      <c r="M53" s="1">
        <f t="shared" si="22"/>
        <v>3.999999999999998E-2</v>
      </c>
      <c r="N53" s="1">
        <f t="shared" si="22"/>
        <v>0</v>
      </c>
      <c r="O53" s="1">
        <f t="shared" si="22"/>
        <v>1.9999999999999907E-2</v>
      </c>
      <c r="P53" s="1">
        <f t="shared" si="22"/>
        <v>2.9999999999999971E-2</v>
      </c>
      <c r="Q53" s="1">
        <f t="shared" si="22"/>
        <v>2.0000000000000018E-2</v>
      </c>
      <c r="R53" s="1"/>
      <c r="W53" t="str">
        <f>C53</f>
        <v>Northland</v>
      </c>
      <c r="X53" s="40"/>
      <c r="Y53" s="39">
        <f t="shared" ref="Y53:AK53" si="23">IF(Y30=0,"&lt;0.01",Y30)</f>
        <v>1</v>
      </c>
      <c r="Z53" s="39">
        <f t="shared" si="23"/>
        <v>0.11</v>
      </c>
      <c r="AA53" s="39">
        <f t="shared" si="23"/>
        <v>0.2</v>
      </c>
      <c r="AB53" s="39" t="str">
        <f t="shared" si="23"/>
        <v>&lt;0.01</v>
      </c>
      <c r="AC53" s="39">
        <f t="shared" si="23"/>
        <v>1.999999999999999E-2</v>
      </c>
      <c r="AD53" s="39" t="str">
        <f t="shared" si="23"/>
        <v>&lt;0.01</v>
      </c>
      <c r="AE53" s="39" t="str">
        <f t="shared" si="23"/>
        <v>&lt;0.01</v>
      </c>
      <c r="AF53" s="39">
        <f t="shared" si="23"/>
        <v>2.0000000000000018E-2</v>
      </c>
      <c r="AG53" s="39" t="str">
        <f t="shared" si="23"/>
        <v>&lt;0.01</v>
      </c>
      <c r="AH53" s="39" t="str">
        <f t="shared" si="23"/>
        <v>&lt;0.01</v>
      </c>
      <c r="AI53" s="39">
        <f t="shared" si="23"/>
        <v>0.3</v>
      </c>
      <c r="AJ53" s="39" t="str">
        <f t="shared" si="23"/>
        <v>&lt;0.01</v>
      </c>
      <c r="AK53" s="39" t="str">
        <f t="shared" si="23"/>
        <v>&lt;0.01</v>
      </c>
      <c r="AL53" s="30">
        <f t="shared" ref="AL53" si="24">AL30</f>
        <v>1.6500000000000001</v>
      </c>
    </row>
    <row r="54" spans="2:38" x14ac:dyDescent="0.25">
      <c r="C54" s="35" t="str">
        <f t="shared" ref="B54:S54" si="25">C9</f>
        <v>Auckland</v>
      </c>
      <c r="D54" s="1">
        <f t="shared" ref="D54:R54" si="26">D9-D31</f>
        <v>1.9999999999999796E-2</v>
      </c>
      <c r="E54" s="1"/>
      <c r="F54" s="1">
        <f t="shared" si="26"/>
        <v>-4.9999999999999822E-2</v>
      </c>
      <c r="G54" s="1">
        <f t="shared" si="26"/>
        <v>-2.0000000000000018E-2</v>
      </c>
      <c r="H54" s="1">
        <f t="shared" si="26"/>
        <v>-0.03</v>
      </c>
      <c r="I54" s="1">
        <f t="shared" si="26"/>
        <v>-7.0000000000000062E-2</v>
      </c>
      <c r="J54" s="1">
        <f t="shared" si="26"/>
        <v>-5.0000000000000044E-2</v>
      </c>
      <c r="K54" s="1">
        <f t="shared" si="26"/>
        <v>-8.0000000000000293E-2</v>
      </c>
      <c r="L54" s="1">
        <f t="shared" si="26"/>
        <v>-6.0000000000000053E-2</v>
      </c>
      <c r="M54" s="1">
        <f t="shared" si="26"/>
        <v>-1.0000000000000009E-2</v>
      </c>
      <c r="N54" s="1">
        <f t="shared" si="26"/>
        <v>0.03</v>
      </c>
      <c r="O54" s="1">
        <f t="shared" si="26"/>
        <v>-2.9999999999999805E-2</v>
      </c>
      <c r="P54" s="1">
        <f t="shared" si="26"/>
        <v>-2.0000000000000018E-2</v>
      </c>
      <c r="Q54" s="1">
        <f t="shared" si="26"/>
        <v>-4.0000000000000008E-2</v>
      </c>
      <c r="R54" s="1"/>
      <c r="W54" t="str">
        <f t="shared" ref="W54:W66" si="27">C54</f>
        <v>Auckland</v>
      </c>
      <c r="X54" s="39">
        <f t="shared" ref="X54:AK54" si="28">IF(X31=0,"&lt;0.01",X31)</f>
        <v>1.2</v>
      </c>
      <c r="Y54" s="40"/>
      <c r="Z54" s="39">
        <f t="shared" si="28"/>
        <v>4.3499999999999996</v>
      </c>
      <c r="AA54" s="39">
        <f t="shared" si="28"/>
        <v>0.62</v>
      </c>
      <c r="AB54" s="39">
        <f t="shared" si="28"/>
        <v>0.23</v>
      </c>
      <c r="AC54" s="39">
        <f t="shared" si="28"/>
        <v>0.57000000000000006</v>
      </c>
      <c r="AD54" s="39">
        <f t="shared" si="28"/>
        <v>0.65</v>
      </c>
      <c r="AE54" s="39">
        <f t="shared" si="28"/>
        <v>1.4800000000000002</v>
      </c>
      <c r="AF54" s="39">
        <f t="shared" si="28"/>
        <v>1.26</v>
      </c>
      <c r="AG54" s="39">
        <f t="shared" si="28"/>
        <v>0.31</v>
      </c>
      <c r="AH54" s="39">
        <f t="shared" si="28"/>
        <v>0.1</v>
      </c>
      <c r="AI54" s="39">
        <f t="shared" si="28"/>
        <v>0.42999999999999983</v>
      </c>
      <c r="AJ54" s="39">
        <f t="shared" si="28"/>
        <v>0.42000000000000004</v>
      </c>
      <c r="AK54" s="39">
        <f t="shared" si="28"/>
        <v>0.24000000000000002</v>
      </c>
      <c r="AL54" s="30">
        <f t="shared" ref="AL54" si="29">AL31</f>
        <v>11.860000000000001</v>
      </c>
    </row>
    <row r="55" spans="2:38" x14ac:dyDescent="0.25">
      <c r="C55" s="1" t="str">
        <f t="shared" ref="B55:S55" si="30">C10</f>
        <v>Waikato</v>
      </c>
      <c r="D55" s="1">
        <f>D10-D32</f>
        <v>0.05</v>
      </c>
      <c r="E55" s="1">
        <f t="shared" ref="D55:R55" si="31">E10-E32</f>
        <v>-3.0000000000000249E-2</v>
      </c>
      <c r="F55" s="1"/>
      <c r="G55" s="1">
        <f t="shared" si="31"/>
        <v>4.9999999999999822E-2</v>
      </c>
      <c r="H55" s="1">
        <f t="shared" si="31"/>
        <v>0</v>
      </c>
      <c r="I55" s="1">
        <f t="shared" si="31"/>
        <v>2.0000000000000018E-2</v>
      </c>
      <c r="J55" s="1">
        <f t="shared" si="31"/>
        <v>-4.0000000000000036E-2</v>
      </c>
      <c r="K55" s="1">
        <f t="shared" si="31"/>
        <v>1.0000000000000009E-2</v>
      </c>
      <c r="L55" s="1">
        <f t="shared" si="31"/>
        <v>0.03</v>
      </c>
      <c r="M55" s="1">
        <f t="shared" si="31"/>
        <v>0</v>
      </c>
      <c r="N55" s="1">
        <f t="shared" si="31"/>
        <v>0</v>
      </c>
      <c r="O55" s="1">
        <f t="shared" si="31"/>
        <v>-1.999999999999999E-2</v>
      </c>
      <c r="P55" s="1">
        <f t="shared" si="31"/>
        <v>0</v>
      </c>
      <c r="Q55" s="1">
        <f t="shared" si="31"/>
        <v>0</v>
      </c>
      <c r="R55" s="1"/>
      <c r="W55" t="str">
        <f t="shared" si="27"/>
        <v>Waikato</v>
      </c>
      <c r="X55" s="39">
        <f t="shared" ref="X55:AK55" si="32">IF(X32=0,"&lt;0.01",X32)</f>
        <v>0.1</v>
      </c>
      <c r="Y55" s="39">
        <f t="shared" si="32"/>
        <v>3.0300000000000002</v>
      </c>
      <c r="Z55" s="40"/>
      <c r="AA55" s="39">
        <f t="shared" si="32"/>
        <v>5.7</v>
      </c>
      <c r="AB55" s="39" t="str">
        <f t="shared" si="32"/>
        <v>&lt;0.01</v>
      </c>
      <c r="AC55" s="39">
        <f t="shared" si="32"/>
        <v>0.1</v>
      </c>
      <c r="AD55" s="39">
        <f t="shared" si="32"/>
        <v>0.44000000000000006</v>
      </c>
      <c r="AE55" s="39">
        <f t="shared" si="32"/>
        <v>0.1</v>
      </c>
      <c r="AF55" s="39">
        <f t="shared" si="32"/>
        <v>0.1</v>
      </c>
      <c r="AG55" s="39" t="str">
        <f t="shared" si="32"/>
        <v>&lt;0.01</v>
      </c>
      <c r="AH55" s="39" t="str">
        <f t="shared" si="32"/>
        <v>&lt;0.01</v>
      </c>
      <c r="AI55" s="39">
        <f t="shared" si="32"/>
        <v>0.12</v>
      </c>
      <c r="AJ55" s="39" t="str">
        <f t="shared" si="32"/>
        <v>&lt;0.01</v>
      </c>
      <c r="AK55" s="39" t="str">
        <f t="shared" si="32"/>
        <v>&lt;0.01</v>
      </c>
      <c r="AL55" s="30">
        <f t="shared" ref="AL55" si="33">AL32</f>
        <v>9.6899999999999977</v>
      </c>
    </row>
    <row r="56" spans="2:38" x14ac:dyDescent="0.25">
      <c r="C56" s="1" t="str">
        <f t="shared" ref="B56:S56" si="34">C11</f>
        <v>Bay of Plenty</v>
      </c>
      <c r="D56" s="1">
        <f t="shared" ref="D56:R56" si="35">D11-D33</f>
        <v>0</v>
      </c>
      <c r="E56" s="1">
        <f t="shared" si="35"/>
        <v>5.9999999999999609E-2</v>
      </c>
      <c r="F56" s="1">
        <f t="shared" si="35"/>
        <v>2.0000000000000462E-2</v>
      </c>
      <c r="G56" s="1"/>
      <c r="H56" s="1">
        <f t="shared" si="35"/>
        <v>0.04</v>
      </c>
      <c r="I56" s="1">
        <f t="shared" si="35"/>
        <v>-2.0000000000000004E-2</v>
      </c>
      <c r="J56" s="1">
        <f t="shared" si="35"/>
        <v>0.03</v>
      </c>
      <c r="K56" s="1">
        <f t="shared" si="35"/>
        <v>-1.0000000000000009E-2</v>
      </c>
      <c r="L56" s="1">
        <f t="shared" si="35"/>
        <v>-9.999999999999995E-3</v>
      </c>
      <c r="M56" s="1">
        <f t="shared" si="35"/>
        <v>-0.01</v>
      </c>
      <c r="N56" s="1">
        <f t="shared" si="35"/>
        <v>0</v>
      </c>
      <c r="O56" s="1">
        <f t="shared" si="35"/>
        <v>-0.06</v>
      </c>
      <c r="P56" s="1">
        <f t="shared" si="35"/>
        <v>-0.04</v>
      </c>
      <c r="Q56" s="1">
        <f t="shared" si="35"/>
        <v>0</v>
      </c>
      <c r="R56" s="1"/>
      <c r="W56" t="str">
        <f t="shared" si="27"/>
        <v>Bay of Plenty</v>
      </c>
      <c r="X56" s="39">
        <f t="shared" ref="X56:AK56" si="36">IF(X33=0,"&lt;0.01",X33)</f>
        <v>0.1</v>
      </c>
      <c r="Y56" s="39">
        <f t="shared" si="36"/>
        <v>1.5</v>
      </c>
      <c r="Z56" s="39">
        <f t="shared" si="36"/>
        <v>2.6</v>
      </c>
      <c r="AA56" s="40"/>
      <c r="AB56" s="39">
        <f t="shared" si="36"/>
        <v>0.1</v>
      </c>
      <c r="AC56" s="39">
        <f t="shared" si="36"/>
        <v>0.12000000000000001</v>
      </c>
      <c r="AD56" s="39">
        <f t="shared" si="36"/>
        <v>0.1</v>
      </c>
      <c r="AE56" s="39">
        <f t="shared" si="36"/>
        <v>0.21000000000000002</v>
      </c>
      <c r="AF56" s="39">
        <f t="shared" si="36"/>
        <v>0.11</v>
      </c>
      <c r="AG56" s="39">
        <f t="shared" si="36"/>
        <v>0.01</v>
      </c>
      <c r="AH56" s="39" t="str">
        <f t="shared" si="36"/>
        <v>&lt;0.01</v>
      </c>
      <c r="AI56" s="39">
        <f t="shared" si="36"/>
        <v>0.06</v>
      </c>
      <c r="AJ56" s="39">
        <f t="shared" si="36"/>
        <v>0.04</v>
      </c>
      <c r="AK56" s="39" t="str">
        <f t="shared" si="36"/>
        <v>&lt;0.01</v>
      </c>
      <c r="AL56" s="30">
        <f t="shared" ref="AL56" si="37">AL33</f>
        <v>4.9499999999999993</v>
      </c>
    </row>
    <row r="57" spans="2:38" x14ac:dyDescent="0.25">
      <c r="C57" s="1" t="str">
        <f t="shared" ref="B57:S57" si="38">C12</f>
        <v>Gisborne</v>
      </c>
      <c r="D57" s="1">
        <f t="shared" ref="D57:R57" si="39">D12-D34</f>
        <v>0</v>
      </c>
      <c r="E57" s="1">
        <f t="shared" si="39"/>
        <v>-9.999999999999995E-3</v>
      </c>
      <c r="F57" s="1">
        <f t="shared" si="39"/>
        <v>0.03</v>
      </c>
      <c r="G57" s="1">
        <f t="shared" si="39"/>
        <v>-3.999999999999998E-2</v>
      </c>
      <c r="H57" s="1"/>
      <c r="I57" s="1">
        <f t="shared" si="39"/>
        <v>-2.0000000000000018E-2</v>
      </c>
      <c r="J57" s="1">
        <f t="shared" si="39"/>
        <v>0</v>
      </c>
      <c r="K57" s="1">
        <f t="shared" si="39"/>
        <v>0.03</v>
      </c>
      <c r="L57" s="1">
        <f t="shared" si="39"/>
        <v>0</v>
      </c>
      <c r="M57" s="1">
        <f t="shared" si="39"/>
        <v>0</v>
      </c>
      <c r="N57" s="1">
        <f t="shared" si="39"/>
        <v>0</v>
      </c>
      <c r="O57" s="1">
        <f t="shared" si="39"/>
        <v>-0.02</v>
      </c>
      <c r="P57" s="1">
        <f t="shared" si="39"/>
        <v>0</v>
      </c>
      <c r="Q57" s="1">
        <f t="shared" si="39"/>
        <v>0</v>
      </c>
      <c r="R57" s="1"/>
      <c r="W57" t="str">
        <f t="shared" si="27"/>
        <v>Gisborne</v>
      </c>
      <c r="X57" s="39" t="str">
        <f t="shared" ref="X57:AK57" si="40">IF(X34=0,"&lt;0.01",X34)</f>
        <v>&lt;0.01</v>
      </c>
      <c r="Y57" s="39">
        <f t="shared" si="40"/>
        <v>0.11</v>
      </c>
      <c r="Z57" s="39">
        <f t="shared" si="40"/>
        <v>0.1</v>
      </c>
      <c r="AA57" s="39">
        <f t="shared" si="40"/>
        <v>0.13999999999999999</v>
      </c>
      <c r="AB57" s="40"/>
      <c r="AC57" s="39">
        <f t="shared" si="40"/>
        <v>0.22000000000000003</v>
      </c>
      <c r="AD57" s="39" t="str">
        <f t="shared" si="40"/>
        <v>&lt;0.01</v>
      </c>
      <c r="AE57" s="39">
        <f t="shared" si="40"/>
        <v>0.1</v>
      </c>
      <c r="AF57" s="39" t="str">
        <f t="shared" si="40"/>
        <v>&lt;0.01</v>
      </c>
      <c r="AG57" s="39" t="str">
        <f t="shared" si="40"/>
        <v>&lt;0.01</v>
      </c>
      <c r="AH57" s="39" t="str">
        <f t="shared" si="40"/>
        <v>&lt;0.01</v>
      </c>
      <c r="AI57" s="39">
        <f t="shared" si="40"/>
        <v>0.02</v>
      </c>
      <c r="AJ57" s="39" t="str">
        <f t="shared" si="40"/>
        <v>&lt;0.01</v>
      </c>
      <c r="AK57" s="39" t="str">
        <f t="shared" si="40"/>
        <v>&lt;0.01</v>
      </c>
      <c r="AL57" s="30">
        <f t="shared" ref="AL57" si="41">AL34</f>
        <v>0.69000000000000006</v>
      </c>
    </row>
    <row r="58" spans="2:38" x14ac:dyDescent="0.25">
      <c r="C58" s="1" t="str">
        <f t="shared" ref="B58:S58" si="42">C13</f>
        <v>Hawke’s Bay</v>
      </c>
      <c r="D58" s="1">
        <f t="shared" ref="D58:R58" si="43">D13-D35</f>
        <v>-0.01</v>
      </c>
      <c r="E58" s="1">
        <f t="shared" si="43"/>
        <v>-1.0000000000000009E-2</v>
      </c>
      <c r="F58" s="1">
        <f t="shared" si="43"/>
        <v>9.999999999999995E-3</v>
      </c>
      <c r="G58" s="1">
        <f t="shared" si="43"/>
        <v>5.0000000000000044E-2</v>
      </c>
      <c r="H58" s="1">
        <f t="shared" si="43"/>
        <v>-9.9999999999999811E-3</v>
      </c>
      <c r="I58" s="1"/>
      <c r="J58" s="1">
        <f t="shared" si="43"/>
        <v>-6.9999999999999993E-2</v>
      </c>
      <c r="K58" s="1">
        <f t="shared" si="43"/>
        <v>-5.0000000000000044E-2</v>
      </c>
      <c r="L58" s="1">
        <f t="shared" si="43"/>
        <v>-2.0000000000000004E-2</v>
      </c>
      <c r="M58" s="1">
        <f t="shared" si="43"/>
        <v>-0.01</v>
      </c>
      <c r="N58" s="1">
        <f t="shared" si="43"/>
        <v>0</v>
      </c>
      <c r="O58" s="1">
        <f t="shared" si="43"/>
        <v>2.0000000000000004E-2</v>
      </c>
      <c r="P58" s="1">
        <f t="shared" si="43"/>
        <v>0</v>
      </c>
      <c r="Q58" s="1">
        <f t="shared" si="43"/>
        <v>0</v>
      </c>
      <c r="R58" s="1"/>
      <c r="W58" t="str">
        <f t="shared" si="27"/>
        <v>Hawke’s Bay</v>
      </c>
      <c r="X58" s="39">
        <f t="shared" ref="X58:AK58" si="44">IF(X35=0,"&lt;0.01",X35)</f>
        <v>0.01</v>
      </c>
      <c r="Y58" s="39">
        <f t="shared" si="44"/>
        <v>0.41000000000000003</v>
      </c>
      <c r="Z58" s="39">
        <f t="shared" si="44"/>
        <v>0.1</v>
      </c>
      <c r="AA58" s="39">
        <f t="shared" si="44"/>
        <v>0.4</v>
      </c>
      <c r="AB58" s="39">
        <f t="shared" si="44"/>
        <v>0.21</v>
      </c>
      <c r="AC58" s="40"/>
      <c r="AD58" s="39">
        <f t="shared" si="44"/>
        <v>6.9999999999999993E-2</v>
      </c>
      <c r="AE58" s="39">
        <f t="shared" si="44"/>
        <v>0.55000000000000004</v>
      </c>
      <c r="AF58" s="39">
        <f t="shared" si="44"/>
        <v>0.12000000000000001</v>
      </c>
      <c r="AG58" s="39">
        <f t="shared" si="44"/>
        <v>0.01</v>
      </c>
      <c r="AH58" s="39" t="str">
        <f t="shared" si="44"/>
        <v>&lt;0.01</v>
      </c>
      <c r="AI58" s="39">
        <f t="shared" si="44"/>
        <v>0.1</v>
      </c>
      <c r="AJ58" s="39" t="str">
        <f t="shared" si="44"/>
        <v>&lt;0.01</v>
      </c>
      <c r="AK58" s="39" t="str">
        <f t="shared" si="44"/>
        <v>&lt;0.01</v>
      </c>
      <c r="AL58" s="30">
        <f t="shared" ref="AL58" si="45">AL35</f>
        <v>1.9800000000000004</v>
      </c>
    </row>
    <row r="59" spans="2:38" x14ac:dyDescent="0.25">
      <c r="C59" s="1" t="str">
        <f t="shared" ref="B59:S59" si="46">C14</f>
        <v>Taranaki</v>
      </c>
      <c r="D59" s="1">
        <f t="shared" ref="D59:R59" si="47">D14-D36</f>
        <v>-2.0000000000000004E-2</v>
      </c>
      <c r="E59" s="1">
        <f t="shared" si="47"/>
        <v>6.0000000000000053E-2</v>
      </c>
      <c r="F59" s="1">
        <f t="shared" si="47"/>
        <v>-4.9999999999999989E-2</v>
      </c>
      <c r="G59" s="1">
        <f t="shared" si="47"/>
        <v>3.0000000000000027E-2</v>
      </c>
      <c r="H59" s="1">
        <f t="shared" si="47"/>
        <v>0</v>
      </c>
      <c r="I59" s="1">
        <f t="shared" si="47"/>
        <v>9.9999999999999811E-3</v>
      </c>
      <c r="J59" s="1"/>
      <c r="K59" s="1">
        <f t="shared" si="47"/>
        <v>3.999999999999998E-2</v>
      </c>
      <c r="L59" s="1">
        <f t="shared" si="47"/>
        <v>-6.0000000000000005E-2</v>
      </c>
      <c r="M59" s="1">
        <f t="shared" si="47"/>
        <v>-0.02</v>
      </c>
      <c r="N59" s="1">
        <f t="shared" si="47"/>
        <v>-0.02</v>
      </c>
      <c r="O59" s="1">
        <f t="shared" si="47"/>
        <v>-0.03</v>
      </c>
      <c r="P59" s="1">
        <f t="shared" si="47"/>
        <v>0</v>
      </c>
      <c r="Q59" s="1">
        <f t="shared" si="47"/>
        <v>0</v>
      </c>
      <c r="R59" s="1"/>
      <c r="W59" t="str">
        <f t="shared" si="27"/>
        <v>Taranaki</v>
      </c>
      <c r="X59" s="39">
        <f t="shared" ref="X59:AK59" si="48">IF(X36=0,"&lt;0.01",X36)</f>
        <v>2.0000000000000004E-2</v>
      </c>
      <c r="Y59" s="39">
        <f t="shared" si="48"/>
        <v>0.3</v>
      </c>
      <c r="Z59" s="39">
        <f t="shared" si="48"/>
        <v>0.25</v>
      </c>
      <c r="AA59" s="39">
        <f t="shared" si="48"/>
        <v>0.2</v>
      </c>
      <c r="AB59" s="39" t="str">
        <f t="shared" si="48"/>
        <v>&lt;0.01</v>
      </c>
      <c r="AC59" s="39">
        <f t="shared" si="48"/>
        <v>0.2</v>
      </c>
      <c r="AD59" s="40"/>
      <c r="AE59" s="39">
        <f t="shared" si="48"/>
        <v>0.5</v>
      </c>
      <c r="AF59" s="39">
        <f t="shared" si="48"/>
        <v>6.0000000000000005E-2</v>
      </c>
      <c r="AG59" s="39">
        <f t="shared" si="48"/>
        <v>0.02</v>
      </c>
      <c r="AH59" s="39">
        <f t="shared" si="48"/>
        <v>0.02</v>
      </c>
      <c r="AI59" s="39">
        <f t="shared" si="48"/>
        <v>0.03</v>
      </c>
      <c r="AJ59" s="39" t="str">
        <f t="shared" si="48"/>
        <v>&lt;0.01</v>
      </c>
      <c r="AK59" s="39" t="str">
        <f t="shared" si="48"/>
        <v>&lt;0.01</v>
      </c>
      <c r="AL59" s="30">
        <f t="shared" ref="AL59" si="49">AL36</f>
        <v>1.6</v>
      </c>
    </row>
    <row r="60" spans="2:38" x14ac:dyDescent="0.25">
      <c r="C60" s="1" t="str">
        <f t="shared" ref="B60:S60" si="50">C15</f>
        <v>Manawatu-Wanganui</v>
      </c>
      <c r="D60" s="1">
        <f t="shared" ref="D60:R60" si="51">D15-D37</f>
        <v>0</v>
      </c>
      <c r="E60" s="1">
        <f t="shared" si="51"/>
        <v>5.9999999999999942E-2</v>
      </c>
      <c r="F60" s="1">
        <f t="shared" si="51"/>
        <v>1.0000000000000009E-2</v>
      </c>
      <c r="G60" s="1">
        <f t="shared" si="51"/>
        <v>7.0000000000000062E-2</v>
      </c>
      <c r="H60" s="1">
        <f t="shared" si="51"/>
        <v>-0.02</v>
      </c>
      <c r="I60" s="1">
        <f t="shared" si="51"/>
        <v>2.0000000000000018E-2</v>
      </c>
      <c r="J60" s="1">
        <f t="shared" si="51"/>
        <v>5.0000000000000044E-2</v>
      </c>
      <c r="K60" s="1"/>
      <c r="L60" s="1">
        <f t="shared" si="51"/>
        <v>4.0000000000000036E-2</v>
      </c>
      <c r="M60" s="1">
        <f t="shared" si="51"/>
        <v>0</v>
      </c>
      <c r="N60" s="1">
        <f t="shared" si="51"/>
        <v>0</v>
      </c>
      <c r="O60" s="1">
        <f t="shared" si="51"/>
        <v>-0.05</v>
      </c>
      <c r="P60" s="1">
        <f t="shared" si="51"/>
        <v>0</v>
      </c>
      <c r="Q60" s="1">
        <f t="shared" si="51"/>
        <v>0</v>
      </c>
      <c r="R60" s="1"/>
      <c r="W60" t="str">
        <f t="shared" si="27"/>
        <v>Manawatu-Wanganui</v>
      </c>
      <c r="X60" s="39" t="str">
        <f t="shared" ref="X60:AK60" si="52">IF(X37=0,"&lt;0.01",X37)</f>
        <v>&lt;0.01</v>
      </c>
      <c r="Y60" s="39">
        <f t="shared" si="52"/>
        <v>0.5</v>
      </c>
      <c r="Z60" s="39">
        <f t="shared" si="52"/>
        <v>0.1</v>
      </c>
      <c r="AA60" s="39">
        <f t="shared" si="52"/>
        <v>0.2</v>
      </c>
      <c r="AB60" s="39">
        <f t="shared" si="52"/>
        <v>0.02</v>
      </c>
      <c r="AC60" s="39">
        <f t="shared" si="52"/>
        <v>1.1000000000000001</v>
      </c>
      <c r="AD60" s="39">
        <f t="shared" si="52"/>
        <v>1.6</v>
      </c>
      <c r="AE60" s="40"/>
      <c r="AF60" s="39">
        <f t="shared" si="52"/>
        <v>1.8</v>
      </c>
      <c r="AG60" s="39" t="str">
        <f t="shared" si="52"/>
        <v>&lt;0.01</v>
      </c>
      <c r="AH60" s="39" t="str">
        <f t="shared" si="52"/>
        <v>&lt;0.01</v>
      </c>
      <c r="AI60" s="39">
        <f t="shared" si="52"/>
        <v>0.05</v>
      </c>
      <c r="AJ60" s="39" t="str">
        <f t="shared" si="52"/>
        <v>&lt;0.01</v>
      </c>
      <c r="AK60" s="39" t="str">
        <f t="shared" si="52"/>
        <v>&lt;0.01</v>
      </c>
      <c r="AL60" s="30">
        <f t="shared" ref="AL60" si="53">AL37</f>
        <v>5.37</v>
      </c>
    </row>
    <row r="61" spans="2:38" x14ac:dyDescent="0.25">
      <c r="C61" s="1" t="str">
        <f t="shared" ref="B61:S61" si="54">C16</f>
        <v>Wellington</v>
      </c>
      <c r="D61" s="1">
        <f t="shared" ref="D61:R61" si="55">D16-D38</f>
        <v>-0.01</v>
      </c>
      <c r="E61" s="1">
        <f t="shared" si="55"/>
        <v>-4.9999999999999933E-2</v>
      </c>
      <c r="F61" s="1">
        <f t="shared" si="55"/>
        <v>4.0000000000000008E-2</v>
      </c>
      <c r="G61" s="1">
        <f t="shared" si="55"/>
        <v>-0.03</v>
      </c>
      <c r="H61" s="1">
        <f t="shared" si="55"/>
        <v>0</v>
      </c>
      <c r="I61" s="1">
        <f t="shared" si="55"/>
        <v>-1.999999999999999E-2</v>
      </c>
      <c r="J61" s="1">
        <f t="shared" si="55"/>
        <v>-0.04</v>
      </c>
      <c r="K61" s="1">
        <f t="shared" si="55"/>
        <v>2.0000000000000018E-2</v>
      </c>
      <c r="L61" s="1"/>
      <c r="M61" s="1">
        <f t="shared" si="55"/>
        <v>0</v>
      </c>
      <c r="N61" s="1">
        <f t="shared" si="55"/>
        <v>0</v>
      </c>
      <c r="O61" s="1">
        <f t="shared" si="55"/>
        <v>0.03</v>
      </c>
      <c r="P61" s="1">
        <f t="shared" si="55"/>
        <v>0</v>
      </c>
      <c r="Q61" s="1">
        <f t="shared" si="55"/>
        <v>0</v>
      </c>
      <c r="R61" s="1"/>
      <c r="W61" t="str">
        <f t="shared" si="27"/>
        <v>Wellington</v>
      </c>
      <c r="X61" s="39">
        <f t="shared" ref="X61:AK61" si="56">IF(X38=0,"&lt;0.01",X38)</f>
        <v>0.01</v>
      </c>
      <c r="Y61" s="39">
        <f t="shared" si="56"/>
        <v>0.95</v>
      </c>
      <c r="Z61" s="39">
        <f t="shared" si="56"/>
        <v>0.1</v>
      </c>
      <c r="AA61" s="39">
        <f t="shared" si="56"/>
        <v>0.03</v>
      </c>
      <c r="AB61" s="39" t="str">
        <f t="shared" si="56"/>
        <v>&lt;0.01</v>
      </c>
      <c r="AC61" s="39">
        <f t="shared" si="56"/>
        <v>0.12</v>
      </c>
      <c r="AD61" s="39">
        <f t="shared" si="56"/>
        <v>0.04</v>
      </c>
      <c r="AE61" s="39">
        <f t="shared" si="56"/>
        <v>1</v>
      </c>
      <c r="AF61" s="40"/>
      <c r="AG61" s="39" t="str">
        <f t="shared" si="56"/>
        <v>&lt;0.01</v>
      </c>
      <c r="AH61" s="39" t="str">
        <f t="shared" si="56"/>
        <v>&lt;0.01</v>
      </c>
      <c r="AI61" s="39">
        <f t="shared" si="56"/>
        <v>0.1</v>
      </c>
      <c r="AJ61" s="39" t="str">
        <f t="shared" si="56"/>
        <v>&lt;0.01</v>
      </c>
      <c r="AK61" s="39" t="str">
        <f t="shared" si="56"/>
        <v>&lt;0.01</v>
      </c>
      <c r="AL61" s="30">
        <f t="shared" ref="AL61" si="57">AL38</f>
        <v>2.35</v>
      </c>
    </row>
    <row r="62" spans="2:38" x14ac:dyDescent="0.25">
      <c r="C62" s="1" t="str">
        <f t="shared" ref="B62:S62" si="58">C17</f>
        <v>TNM</v>
      </c>
      <c r="D62" s="1">
        <f t="shared" ref="D62:R62" si="59">D17-D39</f>
        <v>0</v>
      </c>
      <c r="E62" s="1">
        <f t="shared" si="59"/>
        <v>-4.0000000000000008E-2</v>
      </c>
      <c r="F62" s="1">
        <f t="shared" si="59"/>
        <v>-0.01</v>
      </c>
      <c r="G62" s="1">
        <f t="shared" si="59"/>
        <v>9.999999999999995E-3</v>
      </c>
      <c r="H62" s="1">
        <f t="shared" si="59"/>
        <v>0</v>
      </c>
      <c r="I62" s="1">
        <f t="shared" si="59"/>
        <v>-0.02</v>
      </c>
      <c r="J62" s="1">
        <f t="shared" si="59"/>
        <v>0</v>
      </c>
      <c r="K62" s="1">
        <f t="shared" si="59"/>
        <v>-0.02</v>
      </c>
      <c r="L62" s="1">
        <f t="shared" si="59"/>
        <v>0.05</v>
      </c>
      <c r="M62" s="1"/>
      <c r="N62" s="1">
        <f t="shared" si="59"/>
        <v>0</v>
      </c>
      <c r="O62" s="1">
        <f t="shared" si="59"/>
        <v>-3.0000000000000027E-2</v>
      </c>
      <c r="P62" s="1">
        <f t="shared" si="59"/>
        <v>-0.01</v>
      </c>
      <c r="Q62" s="1">
        <f t="shared" si="59"/>
        <v>-0.01</v>
      </c>
      <c r="R62" s="1"/>
      <c r="W62" t="str">
        <f t="shared" si="27"/>
        <v>TNM</v>
      </c>
      <c r="X62" s="39" t="str">
        <f t="shared" ref="X62:AK62" si="60">IF(X39=0,"&lt;0.01",X39)</f>
        <v>&lt;0.01</v>
      </c>
      <c r="Y62" s="39">
        <f t="shared" si="60"/>
        <v>0.14000000000000001</v>
      </c>
      <c r="Z62" s="39">
        <f t="shared" si="60"/>
        <v>0.01</v>
      </c>
      <c r="AA62" s="39">
        <f t="shared" si="60"/>
        <v>0.1</v>
      </c>
      <c r="AB62" s="39" t="str">
        <f t="shared" si="60"/>
        <v>&lt;0.01</v>
      </c>
      <c r="AC62" s="39">
        <f t="shared" si="60"/>
        <v>0.02</v>
      </c>
      <c r="AD62" s="39" t="str">
        <f t="shared" si="60"/>
        <v>&lt;0.01</v>
      </c>
      <c r="AE62" s="39">
        <f t="shared" si="60"/>
        <v>0.02</v>
      </c>
      <c r="AF62" s="39">
        <f t="shared" si="60"/>
        <v>0.1</v>
      </c>
      <c r="AG62" s="40"/>
      <c r="AH62" s="39">
        <f t="shared" si="60"/>
        <v>0.1</v>
      </c>
      <c r="AI62" s="39">
        <f t="shared" si="60"/>
        <v>0.53</v>
      </c>
      <c r="AJ62" s="39">
        <f t="shared" si="60"/>
        <v>0.01</v>
      </c>
      <c r="AK62" s="39">
        <f t="shared" si="60"/>
        <v>0.01</v>
      </c>
      <c r="AL62" s="30">
        <f t="shared" ref="AL62" si="61">AL39</f>
        <v>1.04</v>
      </c>
    </row>
    <row r="63" spans="2:38" x14ac:dyDescent="0.25">
      <c r="C63" s="1" t="str">
        <f t="shared" ref="B63:S63" si="62">C18</f>
        <v>West Coast</v>
      </c>
      <c r="D63" s="1">
        <f t="shared" ref="D63:R63" si="63">D18-D40</f>
        <v>0</v>
      </c>
      <c r="E63" s="1">
        <f t="shared" si="63"/>
        <v>-0.02</v>
      </c>
      <c r="F63" s="1">
        <f t="shared" si="63"/>
        <v>0</v>
      </c>
      <c r="G63" s="1">
        <f t="shared" si="63"/>
        <v>0</v>
      </c>
      <c r="H63" s="1">
        <f t="shared" si="63"/>
        <v>0</v>
      </c>
      <c r="I63" s="1">
        <f t="shared" si="63"/>
        <v>0</v>
      </c>
      <c r="J63" s="1">
        <f t="shared" si="63"/>
        <v>0</v>
      </c>
      <c r="K63" s="1">
        <f t="shared" si="63"/>
        <v>0</v>
      </c>
      <c r="L63" s="1">
        <f t="shared" si="63"/>
        <v>-0.01</v>
      </c>
      <c r="M63" s="1">
        <f t="shared" si="63"/>
        <v>-0.02</v>
      </c>
      <c r="N63" s="1"/>
      <c r="O63" s="1">
        <f t="shared" si="63"/>
        <v>-1.0000000000000231E-2</v>
      </c>
      <c r="P63" s="1">
        <f t="shared" si="63"/>
        <v>-0.01</v>
      </c>
      <c r="Q63" s="1">
        <f t="shared" si="63"/>
        <v>0</v>
      </c>
      <c r="R63" s="1"/>
      <c r="W63" t="str">
        <f t="shared" si="27"/>
        <v>West Coast</v>
      </c>
      <c r="X63" s="39" t="str">
        <f t="shared" ref="X63:AK63" si="64">IF(X40=0,"&lt;0.01",X40)</f>
        <v>&lt;0.01</v>
      </c>
      <c r="Y63" s="39">
        <f t="shared" si="64"/>
        <v>0.02</v>
      </c>
      <c r="Z63" s="39" t="str">
        <f t="shared" si="64"/>
        <v>&lt;0.01</v>
      </c>
      <c r="AA63" s="39" t="str">
        <f t="shared" si="64"/>
        <v>&lt;0.01</v>
      </c>
      <c r="AB63" s="39" t="str">
        <f t="shared" si="64"/>
        <v>&lt;0.01</v>
      </c>
      <c r="AC63" s="39" t="str">
        <f t="shared" si="64"/>
        <v>&lt;0.01</v>
      </c>
      <c r="AD63" s="39" t="str">
        <f t="shared" si="64"/>
        <v>&lt;0.01</v>
      </c>
      <c r="AE63" s="39" t="str">
        <f t="shared" si="64"/>
        <v>&lt;0.01</v>
      </c>
      <c r="AF63" s="39">
        <f t="shared" si="64"/>
        <v>0.01</v>
      </c>
      <c r="AG63" s="39">
        <f t="shared" si="64"/>
        <v>0.02</v>
      </c>
      <c r="AH63" s="40"/>
      <c r="AI63" s="39">
        <f t="shared" si="64"/>
        <v>0.31000000000000022</v>
      </c>
      <c r="AJ63" s="39">
        <f t="shared" si="64"/>
        <v>0.01</v>
      </c>
      <c r="AK63" s="39" t="str">
        <f t="shared" si="64"/>
        <v>&lt;0.01</v>
      </c>
      <c r="AL63" s="30">
        <f t="shared" ref="AL63" si="65">AL40</f>
        <v>0.37000000000000022</v>
      </c>
    </row>
    <row r="64" spans="2:38" x14ac:dyDescent="0.25">
      <c r="C64" s="1" t="str">
        <f t="shared" ref="B64:S64" si="66">C19</f>
        <v>Canterbury</v>
      </c>
      <c r="D64" s="1">
        <f t="shared" ref="D64:R64" si="67">D19-D41</f>
        <v>-0.01</v>
      </c>
      <c r="E64" s="1">
        <f t="shared" si="67"/>
        <v>-7.0000000000000062E-2</v>
      </c>
      <c r="F64" s="1">
        <f t="shared" si="67"/>
        <v>-0.05</v>
      </c>
      <c r="G64" s="1">
        <f t="shared" si="67"/>
        <v>1.0000000000000009E-2</v>
      </c>
      <c r="H64" s="1">
        <f t="shared" si="67"/>
        <v>0</v>
      </c>
      <c r="I64" s="1">
        <f t="shared" si="67"/>
        <v>-7.0000000000000007E-2</v>
      </c>
      <c r="J64" s="1">
        <f t="shared" si="67"/>
        <v>-0.01</v>
      </c>
      <c r="K64" s="1">
        <f t="shared" si="67"/>
        <v>0</v>
      </c>
      <c r="L64" s="1">
        <f t="shared" si="67"/>
        <v>3.0000000000000027E-2</v>
      </c>
      <c r="M64" s="1">
        <f t="shared" si="67"/>
        <v>-2.0000000000000018E-2</v>
      </c>
      <c r="N64" s="1">
        <f t="shared" si="67"/>
        <v>9.9999999999998979E-3</v>
      </c>
      <c r="O64" s="1"/>
      <c r="P64" s="1">
        <f t="shared" si="67"/>
        <v>1.0000000000000231E-2</v>
      </c>
      <c r="Q64" s="1">
        <f t="shared" si="67"/>
        <v>-2.0000000000000018E-2</v>
      </c>
      <c r="R64" s="1"/>
      <c r="W64" t="str">
        <f t="shared" si="27"/>
        <v>Canterbury</v>
      </c>
      <c r="X64" s="39">
        <f t="shared" ref="X64:AK64" si="68">IF(X41=0,"&lt;0.01",X41)</f>
        <v>0.01</v>
      </c>
      <c r="Y64" s="39">
        <f t="shared" si="68"/>
        <v>0.67</v>
      </c>
      <c r="Z64" s="39">
        <f t="shared" si="68"/>
        <v>0.05</v>
      </c>
      <c r="AA64" s="39" t="str">
        <f t="shared" si="68"/>
        <v>&lt;0.01</v>
      </c>
      <c r="AB64" s="39" t="str">
        <f t="shared" si="68"/>
        <v>&lt;0.01</v>
      </c>
      <c r="AC64" s="39">
        <f t="shared" si="68"/>
        <v>7.0000000000000007E-2</v>
      </c>
      <c r="AD64" s="39">
        <f t="shared" si="68"/>
        <v>0.01</v>
      </c>
      <c r="AE64" s="39">
        <f t="shared" si="68"/>
        <v>0.1</v>
      </c>
      <c r="AF64" s="39">
        <f t="shared" si="68"/>
        <v>0.1</v>
      </c>
      <c r="AG64" s="39">
        <f t="shared" si="68"/>
        <v>0.92</v>
      </c>
      <c r="AH64" s="39">
        <f t="shared" si="68"/>
        <v>0.7</v>
      </c>
      <c r="AI64" s="40"/>
      <c r="AJ64" s="39">
        <f t="shared" si="68"/>
        <v>0.9</v>
      </c>
      <c r="AK64" s="39">
        <f t="shared" si="68"/>
        <v>0.32</v>
      </c>
      <c r="AL64" s="30">
        <f t="shared" ref="AL64" si="69">AL41</f>
        <v>3.8499999999999996</v>
      </c>
    </row>
    <row r="65" spans="3:38" x14ac:dyDescent="0.25">
      <c r="C65" s="1" t="str">
        <f t="shared" ref="B65:S65" si="70">C20</f>
        <v>Otago</v>
      </c>
      <c r="D65" s="1">
        <f t="shared" ref="D65:R65" si="71">D20-D42</f>
        <v>0</v>
      </c>
      <c r="E65" s="1">
        <f t="shared" si="71"/>
        <v>-4.0000000000000008E-2</v>
      </c>
      <c r="F65" s="1">
        <f t="shared" si="71"/>
        <v>0</v>
      </c>
      <c r="G65" s="1">
        <f t="shared" si="71"/>
        <v>-0.01</v>
      </c>
      <c r="H65" s="1">
        <f t="shared" si="71"/>
        <v>0</v>
      </c>
      <c r="I65" s="1">
        <f t="shared" si="71"/>
        <v>-0.01</v>
      </c>
      <c r="J65" s="1">
        <f t="shared" si="71"/>
        <v>0</v>
      </c>
      <c r="K65" s="1">
        <f t="shared" si="71"/>
        <v>0</v>
      </c>
      <c r="L65" s="1">
        <f t="shared" si="71"/>
        <v>0</v>
      </c>
      <c r="M65" s="1">
        <f t="shared" si="71"/>
        <v>-0.01</v>
      </c>
      <c r="N65" s="1">
        <f t="shared" si="71"/>
        <v>-0.01</v>
      </c>
      <c r="O65" s="1">
        <f t="shared" si="71"/>
        <v>-2.9999999999999916E-2</v>
      </c>
      <c r="P65" s="1"/>
      <c r="Q65" s="1">
        <f t="shared" si="71"/>
        <v>7.0000000000000062E-2</v>
      </c>
      <c r="R65" s="1"/>
      <c r="W65" t="str">
        <f t="shared" si="27"/>
        <v>Otago</v>
      </c>
      <c r="X65" s="39" t="str">
        <f t="shared" ref="X65:AK65" si="72">IF(X42=0,"&lt;0.01",X42)</f>
        <v>&lt;0.01</v>
      </c>
      <c r="Y65" s="39">
        <f t="shared" si="72"/>
        <v>0.14000000000000001</v>
      </c>
      <c r="Z65" s="39" t="str">
        <f t="shared" si="72"/>
        <v>&lt;0.01</v>
      </c>
      <c r="AA65" s="39">
        <f t="shared" si="72"/>
        <v>0.01</v>
      </c>
      <c r="AB65" s="39" t="str">
        <f t="shared" si="72"/>
        <v>&lt;0.01</v>
      </c>
      <c r="AC65" s="39">
        <f t="shared" si="72"/>
        <v>0.01</v>
      </c>
      <c r="AD65" s="39" t="str">
        <f t="shared" si="72"/>
        <v>&lt;0.01</v>
      </c>
      <c r="AE65" s="39" t="str">
        <f t="shared" si="72"/>
        <v>&lt;0.01</v>
      </c>
      <c r="AF65" s="39" t="str">
        <f t="shared" si="72"/>
        <v>&lt;0.01</v>
      </c>
      <c r="AG65" s="39">
        <f t="shared" si="72"/>
        <v>0.01</v>
      </c>
      <c r="AH65" s="39">
        <f t="shared" si="72"/>
        <v>0.01</v>
      </c>
      <c r="AI65" s="39">
        <f t="shared" si="72"/>
        <v>0.62999999999999989</v>
      </c>
      <c r="AJ65" s="40"/>
      <c r="AK65" s="39">
        <f t="shared" si="72"/>
        <v>1.3</v>
      </c>
      <c r="AL65" s="30">
        <f t="shared" ref="AL65" si="73">AL42</f>
        <v>2.11</v>
      </c>
    </row>
    <row r="66" spans="3:38" x14ac:dyDescent="0.25">
      <c r="C66" s="1" t="str">
        <f t="shared" ref="B66:S66" si="74">C21</f>
        <v>Southland</v>
      </c>
      <c r="D66" s="1">
        <f t="shared" ref="D66:R66" si="75">D21-D43</f>
        <v>0</v>
      </c>
      <c r="E66" s="1">
        <f t="shared" si="75"/>
        <v>-1.999999999999999E-2</v>
      </c>
      <c r="F66" s="1">
        <f t="shared" si="75"/>
        <v>-0.01</v>
      </c>
      <c r="G66" s="1">
        <f t="shared" si="75"/>
        <v>0</v>
      </c>
      <c r="H66" s="1">
        <f t="shared" si="75"/>
        <v>0</v>
      </c>
      <c r="I66" s="1">
        <f t="shared" si="75"/>
        <v>0</v>
      </c>
      <c r="J66" s="1">
        <f t="shared" si="75"/>
        <v>0</v>
      </c>
      <c r="K66" s="1">
        <f t="shared" si="75"/>
        <v>0</v>
      </c>
      <c r="L66" s="1">
        <f t="shared" si="75"/>
        <v>0</v>
      </c>
      <c r="M66" s="1">
        <f t="shared" si="75"/>
        <v>-0.01</v>
      </c>
      <c r="N66" s="1">
        <f t="shared" si="75"/>
        <v>0</v>
      </c>
      <c r="O66" s="1">
        <f t="shared" si="75"/>
        <v>0</v>
      </c>
      <c r="P66" s="1">
        <f t="shared" si="75"/>
        <v>0</v>
      </c>
      <c r="Q66" s="1"/>
      <c r="R66" s="1"/>
      <c r="W66" t="str">
        <f t="shared" si="27"/>
        <v>Southland</v>
      </c>
      <c r="X66" s="39" t="str">
        <f t="shared" ref="X66:AJ66" si="76">IF(X43=0,"&lt;0.01",X43)</f>
        <v>&lt;0.01</v>
      </c>
      <c r="Y66" s="39">
        <f t="shared" si="76"/>
        <v>0.12</v>
      </c>
      <c r="Z66" s="39">
        <f t="shared" si="76"/>
        <v>0.01</v>
      </c>
      <c r="AA66" s="39" t="str">
        <f t="shared" si="76"/>
        <v>&lt;0.01</v>
      </c>
      <c r="AB66" s="39" t="str">
        <f t="shared" si="76"/>
        <v>&lt;0.01</v>
      </c>
      <c r="AC66" s="39" t="str">
        <f t="shared" si="76"/>
        <v>&lt;0.01</v>
      </c>
      <c r="AD66" s="39" t="str">
        <f t="shared" si="76"/>
        <v>&lt;0.01</v>
      </c>
      <c r="AE66" s="39" t="str">
        <f t="shared" si="76"/>
        <v>&lt;0.01</v>
      </c>
      <c r="AF66" s="39" t="str">
        <f t="shared" si="76"/>
        <v>&lt;0.01</v>
      </c>
      <c r="AG66" s="39">
        <f t="shared" si="76"/>
        <v>0.01</v>
      </c>
      <c r="AH66" s="39" t="str">
        <f t="shared" si="76"/>
        <v>&lt;0.01</v>
      </c>
      <c r="AI66" s="39">
        <f t="shared" si="76"/>
        <v>0.3</v>
      </c>
      <c r="AJ66" s="39">
        <f t="shared" si="76"/>
        <v>1.2</v>
      </c>
      <c r="AK66" s="40"/>
      <c r="AL66" s="30">
        <f t="shared" ref="AL66" si="77">AL43</f>
        <v>1.64</v>
      </c>
    </row>
    <row r="67" spans="3:38" x14ac:dyDescent="0.25">
      <c r="C67" s="1" t="str">
        <f t="shared" ref="B67:S67" si="78">C22</f>
        <v>Total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X67" s="30">
        <f t="shared" ref="X67:AK67" si="79">IF(X44=0,"&lt;0.01",X44)</f>
        <v>1.4500000000000002</v>
      </c>
      <c r="Y67" s="30">
        <f t="shared" si="79"/>
        <v>8.89</v>
      </c>
      <c r="Z67" s="30">
        <f t="shared" si="79"/>
        <v>7.7799999999999985</v>
      </c>
      <c r="AA67" s="30">
        <f t="shared" si="79"/>
        <v>7.6000000000000005</v>
      </c>
      <c r="AB67" s="30">
        <f t="shared" si="79"/>
        <v>0.56000000000000005</v>
      </c>
      <c r="AC67" s="30">
        <f t="shared" si="79"/>
        <v>2.5499999999999998</v>
      </c>
      <c r="AD67" s="30">
        <f t="shared" si="79"/>
        <v>2.91</v>
      </c>
      <c r="AE67" s="30">
        <f t="shared" si="79"/>
        <v>4.0600000000000005</v>
      </c>
      <c r="AF67" s="30">
        <f t="shared" si="79"/>
        <v>3.6800000000000006</v>
      </c>
      <c r="AG67" s="30">
        <f t="shared" si="79"/>
        <v>1.31</v>
      </c>
      <c r="AH67" s="30">
        <f t="shared" si="79"/>
        <v>0.92999999999999994</v>
      </c>
      <c r="AI67" s="30">
        <f t="shared" si="79"/>
        <v>2.98</v>
      </c>
      <c r="AJ67" s="30">
        <f t="shared" si="79"/>
        <v>2.58</v>
      </c>
      <c r="AK67" s="30">
        <f t="shared" si="79"/>
        <v>1.87</v>
      </c>
      <c r="AL67" s="30">
        <f>AL44</f>
        <v>49.15</v>
      </c>
    </row>
    <row r="72" spans="3:38" x14ac:dyDescent="0.25">
      <c r="W72" t="s">
        <v>21</v>
      </c>
      <c r="X72" t="s">
        <v>22</v>
      </c>
      <c r="Y72" t="s">
        <v>23</v>
      </c>
      <c r="Z72" t="s">
        <v>61</v>
      </c>
    </row>
    <row r="73" spans="3:38" x14ac:dyDescent="0.25">
      <c r="W73" t="s">
        <v>0</v>
      </c>
      <c r="X73" t="s">
        <v>1</v>
      </c>
      <c r="Y73">
        <f>IF(Z73&lt;&gt;"&lt;0.01",Z73, 0.005)</f>
        <v>1</v>
      </c>
      <c r="Z73" s="41">
        <f>INDEX($W$52:$AK$66,MATCH(W73,$W$52:$W$66,0),MATCH(X73,$W$52:$AK$52,0))</f>
        <v>1</v>
      </c>
    </row>
    <row r="74" spans="3:38" x14ac:dyDescent="0.25">
      <c r="W74" t="s">
        <v>0</v>
      </c>
      <c r="X74" t="s">
        <v>2</v>
      </c>
      <c r="Y74">
        <f t="shared" ref="Y74:Y137" si="80">IF(Z74&lt;&gt;"&lt;0.01",Z74, 0.005)</f>
        <v>0.11</v>
      </c>
      <c r="Z74" s="41">
        <f>INDEX($W$52:$AK$66,MATCH(W74,$W$52:$W$66,0),MATCH(X74,$W$52:$AK$52,0))</f>
        <v>0.11</v>
      </c>
    </row>
    <row r="75" spans="3:38" x14ac:dyDescent="0.25">
      <c r="W75" t="s">
        <v>0</v>
      </c>
      <c r="X75" t="s">
        <v>11</v>
      </c>
      <c r="Y75">
        <f t="shared" si="80"/>
        <v>0.2</v>
      </c>
      <c r="Z75" s="41">
        <f>INDEX($W$52:$AK$66,MATCH(W75,$W$52:$W$66,0),MATCH(X75,$W$52:$AK$52,0))</f>
        <v>0.2</v>
      </c>
    </row>
    <row r="76" spans="3:38" x14ac:dyDescent="0.25">
      <c r="W76" t="s">
        <v>0</v>
      </c>
      <c r="X76" t="s">
        <v>3</v>
      </c>
      <c r="Y76">
        <f t="shared" si="80"/>
        <v>5.0000000000000001E-3</v>
      </c>
      <c r="Z76" s="41" t="str">
        <f>INDEX($W$52:$AK$66,MATCH(W76,$W$52:$W$66,0),MATCH(X76,$W$52:$AK$52,0))</f>
        <v>&lt;0.01</v>
      </c>
    </row>
    <row r="77" spans="3:38" x14ac:dyDescent="0.25">
      <c r="W77" t="s">
        <v>0</v>
      </c>
      <c r="X77" t="s">
        <v>13</v>
      </c>
      <c r="Y77">
        <f t="shared" si="80"/>
        <v>1.999999999999999E-2</v>
      </c>
      <c r="Z77" s="41">
        <f>INDEX($W$52:$AK$66,MATCH(W77,$W$52:$W$66,0),MATCH(X77,$W$52:$AK$52,0))</f>
        <v>1.999999999999999E-2</v>
      </c>
    </row>
    <row r="78" spans="3:38" x14ac:dyDescent="0.25">
      <c r="W78" t="s">
        <v>0</v>
      </c>
      <c r="X78" t="s">
        <v>4</v>
      </c>
      <c r="Y78">
        <f t="shared" si="80"/>
        <v>5.0000000000000001E-3</v>
      </c>
      <c r="Z78" s="41" t="str">
        <f>INDEX($W$52:$AK$66,MATCH(W78,$W$52:$W$66,0),MATCH(X78,$W$52:$AK$52,0))</f>
        <v>&lt;0.01</v>
      </c>
    </row>
    <row r="79" spans="3:38" x14ac:dyDescent="0.25">
      <c r="W79" t="s">
        <v>0</v>
      </c>
      <c r="X79" t="s">
        <v>12</v>
      </c>
      <c r="Y79">
        <f t="shared" si="80"/>
        <v>5.0000000000000001E-3</v>
      </c>
      <c r="Z79" s="41" t="str">
        <f>INDEX($W$52:$AK$66,MATCH(W79,$W$52:$W$66,0),MATCH(X79,$W$52:$AK$52,0))</f>
        <v>&lt;0.01</v>
      </c>
    </row>
    <row r="80" spans="3:38" x14ac:dyDescent="0.25">
      <c r="W80" t="s">
        <v>0</v>
      </c>
      <c r="X80" t="s">
        <v>5</v>
      </c>
      <c r="Y80">
        <f t="shared" si="80"/>
        <v>2.0000000000000018E-2</v>
      </c>
      <c r="Z80" s="41">
        <f>INDEX($W$52:$AK$66,MATCH(W80,$W$52:$W$66,0),MATCH(X80,$W$52:$AK$52,0))</f>
        <v>2.0000000000000018E-2</v>
      </c>
    </row>
    <row r="81" spans="23:26" x14ac:dyDescent="0.25">
      <c r="W81" t="s">
        <v>0</v>
      </c>
      <c r="X81" t="s">
        <v>6</v>
      </c>
      <c r="Y81">
        <f t="shared" si="80"/>
        <v>5.0000000000000001E-3</v>
      </c>
      <c r="Z81" s="41" t="str">
        <f>INDEX($W$52:$AK$66,MATCH(W81,$W$52:$W$66,0),MATCH(X81,$W$52:$AK$52,0))</f>
        <v>&lt;0.01</v>
      </c>
    </row>
    <row r="82" spans="23:26" x14ac:dyDescent="0.25">
      <c r="W82" t="s">
        <v>0</v>
      </c>
      <c r="X82" t="s">
        <v>14</v>
      </c>
      <c r="Y82">
        <f t="shared" si="80"/>
        <v>5.0000000000000001E-3</v>
      </c>
      <c r="Z82" s="41" t="str">
        <f>INDEX($W$52:$AK$66,MATCH(W82,$W$52:$W$66,0),MATCH(X82,$W$52:$AK$52,0))</f>
        <v>&lt;0.01</v>
      </c>
    </row>
    <row r="83" spans="23:26" x14ac:dyDescent="0.25">
      <c r="W83" t="s">
        <v>0</v>
      </c>
      <c r="X83" t="s">
        <v>7</v>
      </c>
      <c r="Y83">
        <f t="shared" si="80"/>
        <v>0.3</v>
      </c>
      <c r="Z83" s="41">
        <f>INDEX($W$52:$AK$66,MATCH(W83,$W$52:$W$66,0),MATCH(X83,$W$52:$AK$52,0))</f>
        <v>0.3</v>
      </c>
    </row>
    <row r="84" spans="23:26" x14ac:dyDescent="0.25">
      <c r="W84" t="s">
        <v>0</v>
      </c>
      <c r="X84" t="s">
        <v>8</v>
      </c>
      <c r="Y84">
        <f t="shared" si="80"/>
        <v>5.0000000000000001E-3</v>
      </c>
      <c r="Z84" s="41" t="str">
        <f>INDEX($W$52:$AK$66,MATCH(W84,$W$52:$W$66,0),MATCH(X84,$W$52:$AK$52,0))</f>
        <v>&lt;0.01</v>
      </c>
    </row>
    <row r="85" spans="23:26" x14ac:dyDescent="0.25">
      <c r="W85" t="s">
        <v>0</v>
      </c>
      <c r="X85" t="s">
        <v>9</v>
      </c>
      <c r="Y85">
        <f t="shared" si="80"/>
        <v>5.0000000000000001E-3</v>
      </c>
      <c r="Z85" s="41" t="str">
        <f>INDEX($W$52:$AK$66,MATCH(W85,$W$52:$W$66,0),MATCH(X85,$W$52:$AK$52,0))</f>
        <v>&lt;0.01</v>
      </c>
    </row>
    <row r="86" spans="23:26" x14ac:dyDescent="0.25">
      <c r="W86" t="s">
        <v>1</v>
      </c>
      <c r="X86" t="s">
        <v>0</v>
      </c>
      <c r="Y86">
        <f t="shared" si="80"/>
        <v>1.2</v>
      </c>
      <c r="Z86" s="41">
        <f>INDEX($W$52:$AK$66,MATCH(W86,$W$52:$W$66,0),MATCH(X86,$W$52:$AK$52,0))</f>
        <v>1.2</v>
      </c>
    </row>
    <row r="87" spans="23:26" x14ac:dyDescent="0.25">
      <c r="W87" t="s">
        <v>1</v>
      </c>
      <c r="X87" t="s">
        <v>2</v>
      </c>
      <c r="Y87">
        <f t="shared" si="80"/>
        <v>4.3499999999999996</v>
      </c>
      <c r="Z87" s="41">
        <f>INDEX($W$52:$AK$66,MATCH(W87,$W$52:$W$66,0),MATCH(X87,$W$52:$AK$52,0))</f>
        <v>4.3499999999999996</v>
      </c>
    </row>
    <row r="88" spans="23:26" x14ac:dyDescent="0.25">
      <c r="W88" t="s">
        <v>1</v>
      </c>
      <c r="X88" t="s">
        <v>11</v>
      </c>
      <c r="Y88">
        <f t="shared" si="80"/>
        <v>0.62</v>
      </c>
      <c r="Z88" s="41">
        <f>INDEX($W$52:$AK$66,MATCH(W88,$W$52:$W$66,0),MATCH(X88,$W$52:$AK$52,0))</f>
        <v>0.62</v>
      </c>
    </row>
    <row r="89" spans="23:26" x14ac:dyDescent="0.25">
      <c r="W89" t="s">
        <v>1</v>
      </c>
      <c r="X89" t="s">
        <v>3</v>
      </c>
      <c r="Y89">
        <f t="shared" si="80"/>
        <v>0.23</v>
      </c>
      <c r="Z89" s="41">
        <f>INDEX($W$52:$AK$66,MATCH(W89,$W$52:$W$66,0),MATCH(X89,$W$52:$AK$52,0))</f>
        <v>0.23</v>
      </c>
    </row>
    <row r="90" spans="23:26" x14ac:dyDescent="0.25">
      <c r="W90" t="s">
        <v>1</v>
      </c>
      <c r="X90" t="s">
        <v>13</v>
      </c>
      <c r="Y90">
        <f t="shared" si="80"/>
        <v>0.57000000000000006</v>
      </c>
      <c r="Z90" s="41">
        <f>INDEX($W$52:$AK$66,MATCH(W90,$W$52:$W$66,0),MATCH(X90,$W$52:$AK$52,0))</f>
        <v>0.57000000000000006</v>
      </c>
    </row>
    <row r="91" spans="23:26" x14ac:dyDescent="0.25">
      <c r="W91" t="s">
        <v>1</v>
      </c>
      <c r="X91" t="s">
        <v>4</v>
      </c>
      <c r="Y91">
        <f t="shared" si="80"/>
        <v>0.65</v>
      </c>
      <c r="Z91" s="41">
        <f>INDEX($W$52:$AK$66,MATCH(W91,$W$52:$W$66,0),MATCH(X91,$W$52:$AK$52,0))</f>
        <v>0.65</v>
      </c>
    </row>
    <row r="92" spans="23:26" x14ac:dyDescent="0.25">
      <c r="W92" t="s">
        <v>1</v>
      </c>
      <c r="X92" t="s">
        <v>12</v>
      </c>
      <c r="Y92">
        <f t="shared" si="80"/>
        <v>1.4800000000000002</v>
      </c>
      <c r="Z92" s="41">
        <f>INDEX($W$52:$AK$66,MATCH(W92,$W$52:$W$66,0),MATCH(X92,$W$52:$AK$52,0))</f>
        <v>1.4800000000000002</v>
      </c>
    </row>
    <row r="93" spans="23:26" x14ac:dyDescent="0.25">
      <c r="W93" t="s">
        <v>1</v>
      </c>
      <c r="X93" t="s">
        <v>5</v>
      </c>
      <c r="Y93">
        <f t="shared" si="80"/>
        <v>1.26</v>
      </c>
      <c r="Z93" s="41">
        <f>INDEX($W$52:$AK$66,MATCH(W93,$W$52:$W$66,0),MATCH(X93,$W$52:$AK$52,0))</f>
        <v>1.26</v>
      </c>
    </row>
    <row r="94" spans="23:26" x14ac:dyDescent="0.25">
      <c r="W94" t="s">
        <v>1</v>
      </c>
      <c r="X94" t="s">
        <v>6</v>
      </c>
      <c r="Y94">
        <f t="shared" si="80"/>
        <v>0.31</v>
      </c>
      <c r="Z94" s="41">
        <f>INDEX($W$52:$AK$66,MATCH(W94,$W$52:$W$66,0),MATCH(X94,$W$52:$AK$52,0))</f>
        <v>0.31</v>
      </c>
    </row>
    <row r="95" spans="23:26" x14ac:dyDescent="0.25">
      <c r="W95" t="s">
        <v>1</v>
      </c>
      <c r="X95" t="s">
        <v>14</v>
      </c>
      <c r="Y95">
        <f t="shared" si="80"/>
        <v>0.1</v>
      </c>
      <c r="Z95" s="41">
        <f>INDEX($W$52:$AK$66,MATCH(W95,$W$52:$W$66,0),MATCH(X95,$W$52:$AK$52,0))</f>
        <v>0.1</v>
      </c>
    </row>
    <row r="96" spans="23:26" x14ac:dyDescent="0.25">
      <c r="W96" t="s">
        <v>1</v>
      </c>
      <c r="X96" t="s">
        <v>7</v>
      </c>
      <c r="Y96">
        <f t="shared" si="80"/>
        <v>0.42999999999999983</v>
      </c>
      <c r="Z96" s="41">
        <f>INDEX($W$52:$AK$66,MATCH(W96,$W$52:$W$66,0),MATCH(X96,$W$52:$AK$52,0))</f>
        <v>0.42999999999999983</v>
      </c>
    </row>
    <row r="97" spans="23:26" x14ac:dyDescent="0.25">
      <c r="W97" t="s">
        <v>1</v>
      </c>
      <c r="X97" t="s">
        <v>8</v>
      </c>
      <c r="Y97">
        <f t="shared" si="80"/>
        <v>0.42000000000000004</v>
      </c>
      <c r="Z97" s="41">
        <f>INDEX($W$52:$AK$66,MATCH(W97,$W$52:$W$66,0),MATCH(X97,$W$52:$AK$52,0))</f>
        <v>0.42000000000000004</v>
      </c>
    </row>
    <row r="98" spans="23:26" x14ac:dyDescent="0.25">
      <c r="W98" t="s">
        <v>1</v>
      </c>
      <c r="X98" t="s">
        <v>9</v>
      </c>
      <c r="Y98">
        <f t="shared" si="80"/>
        <v>0.24000000000000002</v>
      </c>
      <c r="Z98" s="41">
        <f>INDEX($W$52:$AK$66,MATCH(W98,$W$52:$W$66,0),MATCH(X98,$W$52:$AK$52,0))</f>
        <v>0.24000000000000002</v>
      </c>
    </row>
    <row r="99" spans="23:26" x14ac:dyDescent="0.25">
      <c r="W99" t="s">
        <v>2</v>
      </c>
      <c r="X99" t="s">
        <v>0</v>
      </c>
      <c r="Y99">
        <f t="shared" si="80"/>
        <v>0.1</v>
      </c>
      <c r="Z99" s="41">
        <f>INDEX($W$52:$AK$66,MATCH(W99,$W$52:$W$66,0),MATCH(X99,$W$52:$AK$52,0))</f>
        <v>0.1</v>
      </c>
    </row>
    <row r="100" spans="23:26" x14ac:dyDescent="0.25">
      <c r="W100" t="s">
        <v>2</v>
      </c>
      <c r="X100" t="s">
        <v>1</v>
      </c>
      <c r="Y100">
        <f t="shared" si="80"/>
        <v>3.0300000000000002</v>
      </c>
      <c r="Z100" s="41">
        <f>INDEX($W$52:$AK$66,MATCH(W100,$W$52:$W$66,0),MATCH(X100,$W$52:$AK$52,0))</f>
        <v>3.0300000000000002</v>
      </c>
    </row>
    <row r="101" spans="23:26" x14ac:dyDescent="0.25">
      <c r="W101" t="s">
        <v>2</v>
      </c>
      <c r="X101" t="s">
        <v>11</v>
      </c>
      <c r="Y101">
        <f t="shared" si="80"/>
        <v>5.7</v>
      </c>
      <c r="Z101" s="41">
        <f>INDEX($W$52:$AK$66,MATCH(W101,$W$52:$W$66,0),MATCH(X101,$W$52:$AK$52,0))</f>
        <v>5.7</v>
      </c>
    </row>
    <row r="102" spans="23:26" x14ac:dyDescent="0.25">
      <c r="W102" t="s">
        <v>2</v>
      </c>
      <c r="X102" t="s">
        <v>3</v>
      </c>
      <c r="Y102">
        <f t="shared" si="80"/>
        <v>5.0000000000000001E-3</v>
      </c>
      <c r="Z102" s="41" t="str">
        <f>INDEX($W$52:$AK$66,MATCH(W102,$W$52:$W$66,0),MATCH(X102,$W$52:$AK$52,0))</f>
        <v>&lt;0.01</v>
      </c>
    </row>
    <row r="103" spans="23:26" x14ac:dyDescent="0.25">
      <c r="W103" t="s">
        <v>2</v>
      </c>
      <c r="X103" t="s">
        <v>13</v>
      </c>
      <c r="Y103">
        <f t="shared" si="80"/>
        <v>0.1</v>
      </c>
      <c r="Z103" s="41">
        <f>INDEX($W$52:$AK$66,MATCH(W103,$W$52:$W$66,0),MATCH(X103,$W$52:$AK$52,0))</f>
        <v>0.1</v>
      </c>
    </row>
    <row r="104" spans="23:26" x14ac:dyDescent="0.25">
      <c r="W104" t="s">
        <v>2</v>
      </c>
      <c r="X104" t="s">
        <v>4</v>
      </c>
      <c r="Y104">
        <f t="shared" si="80"/>
        <v>0.44000000000000006</v>
      </c>
      <c r="Z104" s="41">
        <f>INDEX($W$52:$AK$66,MATCH(W104,$W$52:$W$66,0),MATCH(X104,$W$52:$AK$52,0))</f>
        <v>0.44000000000000006</v>
      </c>
    </row>
    <row r="105" spans="23:26" x14ac:dyDescent="0.25">
      <c r="W105" t="s">
        <v>2</v>
      </c>
      <c r="X105" t="s">
        <v>12</v>
      </c>
      <c r="Y105">
        <f t="shared" si="80"/>
        <v>0.1</v>
      </c>
      <c r="Z105" s="41">
        <f>INDEX($W$52:$AK$66,MATCH(W105,$W$52:$W$66,0),MATCH(X105,$W$52:$AK$52,0))</f>
        <v>0.1</v>
      </c>
    </row>
    <row r="106" spans="23:26" x14ac:dyDescent="0.25">
      <c r="W106" t="s">
        <v>2</v>
      </c>
      <c r="X106" t="s">
        <v>5</v>
      </c>
      <c r="Y106">
        <f t="shared" si="80"/>
        <v>0.1</v>
      </c>
      <c r="Z106" s="41">
        <f>INDEX($W$52:$AK$66,MATCH(W106,$W$52:$W$66,0),MATCH(X106,$W$52:$AK$52,0))</f>
        <v>0.1</v>
      </c>
    </row>
    <row r="107" spans="23:26" x14ac:dyDescent="0.25">
      <c r="W107" t="s">
        <v>2</v>
      </c>
      <c r="X107" t="s">
        <v>6</v>
      </c>
      <c r="Y107">
        <f t="shared" si="80"/>
        <v>5.0000000000000001E-3</v>
      </c>
      <c r="Z107" s="41" t="str">
        <f>INDEX($W$52:$AK$66,MATCH(W107,$W$52:$W$66,0),MATCH(X107,$W$52:$AK$52,0))</f>
        <v>&lt;0.01</v>
      </c>
    </row>
    <row r="108" spans="23:26" x14ac:dyDescent="0.25">
      <c r="W108" t="s">
        <v>2</v>
      </c>
      <c r="X108" t="s">
        <v>14</v>
      </c>
      <c r="Y108">
        <f t="shared" si="80"/>
        <v>5.0000000000000001E-3</v>
      </c>
      <c r="Z108" s="41" t="str">
        <f>INDEX($W$52:$AK$66,MATCH(W108,$W$52:$W$66,0),MATCH(X108,$W$52:$AK$52,0))</f>
        <v>&lt;0.01</v>
      </c>
    </row>
    <row r="109" spans="23:26" x14ac:dyDescent="0.25">
      <c r="W109" t="s">
        <v>2</v>
      </c>
      <c r="X109" t="s">
        <v>7</v>
      </c>
      <c r="Y109">
        <f t="shared" si="80"/>
        <v>0.12</v>
      </c>
      <c r="Z109" s="41">
        <f>INDEX($W$52:$AK$66,MATCH(W109,$W$52:$W$66,0),MATCH(X109,$W$52:$AK$52,0))</f>
        <v>0.12</v>
      </c>
    </row>
    <row r="110" spans="23:26" x14ac:dyDescent="0.25">
      <c r="W110" t="s">
        <v>2</v>
      </c>
      <c r="X110" t="s">
        <v>8</v>
      </c>
      <c r="Y110">
        <f t="shared" si="80"/>
        <v>5.0000000000000001E-3</v>
      </c>
      <c r="Z110" s="41" t="str">
        <f>INDEX($W$52:$AK$66,MATCH(W110,$W$52:$W$66,0),MATCH(X110,$W$52:$AK$52,0))</f>
        <v>&lt;0.01</v>
      </c>
    </row>
    <row r="111" spans="23:26" x14ac:dyDescent="0.25">
      <c r="W111" t="s">
        <v>2</v>
      </c>
      <c r="X111" t="s">
        <v>9</v>
      </c>
      <c r="Y111">
        <f t="shared" si="80"/>
        <v>5.0000000000000001E-3</v>
      </c>
      <c r="Z111" s="41" t="str">
        <f>INDEX($W$52:$AK$66,MATCH(W111,$W$52:$W$66,0),MATCH(X111,$W$52:$AK$52,0))</f>
        <v>&lt;0.01</v>
      </c>
    </row>
    <row r="112" spans="23:26" x14ac:dyDescent="0.25">
      <c r="W112" t="s">
        <v>11</v>
      </c>
      <c r="X112" t="s">
        <v>0</v>
      </c>
      <c r="Y112">
        <f t="shared" si="80"/>
        <v>0.1</v>
      </c>
      <c r="Z112" s="41">
        <f>INDEX($W$52:$AK$66,MATCH(W112,$W$52:$W$66,0),MATCH(X112,$W$52:$AK$52,0))</f>
        <v>0.1</v>
      </c>
    </row>
    <row r="113" spans="23:26" x14ac:dyDescent="0.25">
      <c r="W113" t="s">
        <v>11</v>
      </c>
      <c r="X113" t="s">
        <v>1</v>
      </c>
      <c r="Y113">
        <f t="shared" si="80"/>
        <v>1.5</v>
      </c>
      <c r="Z113" s="41">
        <f>INDEX($W$52:$AK$66,MATCH(W113,$W$52:$W$66,0),MATCH(X113,$W$52:$AK$52,0))</f>
        <v>1.5</v>
      </c>
    </row>
    <row r="114" spans="23:26" x14ac:dyDescent="0.25">
      <c r="W114" t="s">
        <v>11</v>
      </c>
      <c r="X114" t="s">
        <v>2</v>
      </c>
      <c r="Y114">
        <f t="shared" si="80"/>
        <v>2.6</v>
      </c>
      <c r="Z114" s="41">
        <f>INDEX($W$52:$AK$66,MATCH(W114,$W$52:$W$66,0),MATCH(X114,$W$52:$AK$52,0))</f>
        <v>2.6</v>
      </c>
    </row>
    <row r="115" spans="23:26" x14ac:dyDescent="0.25">
      <c r="W115" t="s">
        <v>11</v>
      </c>
      <c r="X115" t="s">
        <v>3</v>
      </c>
      <c r="Y115">
        <f t="shared" si="80"/>
        <v>0.1</v>
      </c>
      <c r="Z115" s="41">
        <f>INDEX($W$52:$AK$66,MATCH(W115,$W$52:$W$66,0),MATCH(X115,$W$52:$AK$52,0))</f>
        <v>0.1</v>
      </c>
    </row>
    <row r="116" spans="23:26" x14ac:dyDescent="0.25">
      <c r="W116" t="s">
        <v>11</v>
      </c>
      <c r="X116" t="s">
        <v>13</v>
      </c>
      <c r="Y116">
        <f t="shared" si="80"/>
        <v>0.12000000000000001</v>
      </c>
      <c r="Z116" s="41">
        <f>INDEX($W$52:$AK$66,MATCH(W116,$W$52:$W$66,0),MATCH(X116,$W$52:$AK$52,0))</f>
        <v>0.12000000000000001</v>
      </c>
    </row>
    <row r="117" spans="23:26" x14ac:dyDescent="0.25">
      <c r="W117" t="s">
        <v>11</v>
      </c>
      <c r="X117" t="s">
        <v>4</v>
      </c>
      <c r="Y117">
        <f t="shared" si="80"/>
        <v>0.1</v>
      </c>
      <c r="Z117" s="41">
        <f>INDEX($W$52:$AK$66,MATCH(W117,$W$52:$W$66,0),MATCH(X117,$W$52:$AK$52,0))</f>
        <v>0.1</v>
      </c>
    </row>
    <row r="118" spans="23:26" x14ac:dyDescent="0.25">
      <c r="W118" t="s">
        <v>11</v>
      </c>
      <c r="X118" t="s">
        <v>12</v>
      </c>
      <c r="Y118">
        <f t="shared" si="80"/>
        <v>0.21000000000000002</v>
      </c>
      <c r="Z118" s="41">
        <f>INDEX($W$52:$AK$66,MATCH(W118,$W$52:$W$66,0),MATCH(X118,$W$52:$AK$52,0))</f>
        <v>0.21000000000000002</v>
      </c>
    </row>
    <row r="119" spans="23:26" x14ac:dyDescent="0.25">
      <c r="W119" t="s">
        <v>11</v>
      </c>
      <c r="X119" t="s">
        <v>5</v>
      </c>
      <c r="Y119">
        <f t="shared" si="80"/>
        <v>0.11</v>
      </c>
      <c r="Z119" s="41">
        <f>INDEX($W$52:$AK$66,MATCH(W119,$W$52:$W$66,0),MATCH(X119,$W$52:$AK$52,0))</f>
        <v>0.11</v>
      </c>
    </row>
    <row r="120" spans="23:26" x14ac:dyDescent="0.25">
      <c r="W120" t="s">
        <v>11</v>
      </c>
      <c r="X120" t="s">
        <v>6</v>
      </c>
      <c r="Y120">
        <f t="shared" si="80"/>
        <v>0.01</v>
      </c>
      <c r="Z120" s="41">
        <f>INDEX($W$52:$AK$66,MATCH(W120,$W$52:$W$66,0),MATCH(X120,$W$52:$AK$52,0))</f>
        <v>0.01</v>
      </c>
    </row>
    <row r="121" spans="23:26" x14ac:dyDescent="0.25">
      <c r="W121" t="s">
        <v>11</v>
      </c>
      <c r="X121" t="s">
        <v>14</v>
      </c>
      <c r="Y121">
        <f t="shared" si="80"/>
        <v>5.0000000000000001E-3</v>
      </c>
      <c r="Z121" s="41" t="str">
        <f>INDEX($W$52:$AK$66,MATCH(W121,$W$52:$W$66,0),MATCH(X121,$W$52:$AK$52,0))</f>
        <v>&lt;0.01</v>
      </c>
    </row>
    <row r="122" spans="23:26" x14ac:dyDescent="0.25">
      <c r="W122" t="s">
        <v>11</v>
      </c>
      <c r="X122" t="s">
        <v>7</v>
      </c>
      <c r="Y122">
        <f t="shared" si="80"/>
        <v>0.06</v>
      </c>
      <c r="Z122" s="41">
        <f>INDEX($W$52:$AK$66,MATCH(W122,$W$52:$W$66,0),MATCH(X122,$W$52:$AK$52,0))</f>
        <v>0.06</v>
      </c>
    </row>
    <row r="123" spans="23:26" x14ac:dyDescent="0.25">
      <c r="W123" t="s">
        <v>11</v>
      </c>
      <c r="X123" t="s">
        <v>8</v>
      </c>
      <c r="Y123">
        <f t="shared" si="80"/>
        <v>0.04</v>
      </c>
      <c r="Z123" s="41">
        <f>INDEX($W$52:$AK$66,MATCH(W123,$W$52:$W$66,0),MATCH(X123,$W$52:$AK$52,0))</f>
        <v>0.04</v>
      </c>
    </row>
    <row r="124" spans="23:26" x14ac:dyDescent="0.25">
      <c r="W124" t="s">
        <v>11</v>
      </c>
      <c r="X124" t="s">
        <v>9</v>
      </c>
      <c r="Y124">
        <f t="shared" si="80"/>
        <v>5.0000000000000001E-3</v>
      </c>
      <c r="Z124" s="41" t="str">
        <f>INDEX($W$52:$AK$66,MATCH(W124,$W$52:$W$66,0),MATCH(X124,$W$52:$AK$52,0))</f>
        <v>&lt;0.01</v>
      </c>
    </row>
    <row r="125" spans="23:26" x14ac:dyDescent="0.25">
      <c r="W125" t="s">
        <v>3</v>
      </c>
      <c r="X125" t="s">
        <v>0</v>
      </c>
      <c r="Y125">
        <f t="shared" si="80"/>
        <v>5.0000000000000001E-3</v>
      </c>
      <c r="Z125" s="41" t="str">
        <f>INDEX($W$52:$AK$66,MATCH(W125,$W$52:$W$66,0),MATCH(X125,$W$52:$AK$52,0))</f>
        <v>&lt;0.01</v>
      </c>
    </row>
    <row r="126" spans="23:26" x14ac:dyDescent="0.25">
      <c r="W126" t="s">
        <v>3</v>
      </c>
      <c r="X126" t="s">
        <v>1</v>
      </c>
      <c r="Y126">
        <f t="shared" si="80"/>
        <v>0.11</v>
      </c>
      <c r="Z126" s="41">
        <f>INDEX($W$52:$AK$66,MATCH(W126,$W$52:$W$66,0),MATCH(X126,$W$52:$AK$52,0))</f>
        <v>0.11</v>
      </c>
    </row>
    <row r="127" spans="23:26" x14ac:dyDescent="0.25">
      <c r="W127" t="s">
        <v>3</v>
      </c>
      <c r="X127" t="s">
        <v>2</v>
      </c>
      <c r="Y127">
        <f t="shared" si="80"/>
        <v>0.1</v>
      </c>
      <c r="Z127" s="41">
        <f>INDEX($W$52:$AK$66,MATCH(W127,$W$52:$W$66,0),MATCH(X127,$W$52:$AK$52,0))</f>
        <v>0.1</v>
      </c>
    </row>
    <row r="128" spans="23:26" x14ac:dyDescent="0.25">
      <c r="W128" t="s">
        <v>3</v>
      </c>
      <c r="X128" t="s">
        <v>11</v>
      </c>
      <c r="Y128">
        <f t="shared" si="80"/>
        <v>0.13999999999999999</v>
      </c>
      <c r="Z128" s="41">
        <f>INDEX($W$52:$AK$66,MATCH(W128,$W$52:$W$66,0),MATCH(X128,$W$52:$AK$52,0))</f>
        <v>0.13999999999999999</v>
      </c>
    </row>
    <row r="129" spans="23:26" x14ac:dyDescent="0.25">
      <c r="W129" t="s">
        <v>3</v>
      </c>
      <c r="X129" t="s">
        <v>13</v>
      </c>
      <c r="Y129">
        <f t="shared" si="80"/>
        <v>0.22000000000000003</v>
      </c>
      <c r="Z129" s="41">
        <f>INDEX($W$52:$AK$66,MATCH(W129,$W$52:$W$66,0),MATCH(X129,$W$52:$AK$52,0))</f>
        <v>0.22000000000000003</v>
      </c>
    </row>
    <row r="130" spans="23:26" x14ac:dyDescent="0.25">
      <c r="W130" t="s">
        <v>3</v>
      </c>
      <c r="X130" t="s">
        <v>4</v>
      </c>
      <c r="Y130">
        <f t="shared" si="80"/>
        <v>5.0000000000000001E-3</v>
      </c>
      <c r="Z130" s="41" t="str">
        <f>INDEX($W$52:$AK$66,MATCH(W130,$W$52:$W$66,0),MATCH(X130,$W$52:$AK$52,0))</f>
        <v>&lt;0.01</v>
      </c>
    </row>
    <row r="131" spans="23:26" x14ac:dyDescent="0.25">
      <c r="W131" t="s">
        <v>3</v>
      </c>
      <c r="X131" t="s">
        <v>12</v>
      </c>
      <c r="Y131">
        <f t="shared" si="80"/>
        <v>0.1</v>
      </c>
      <c r="Z131" s="41">
        <f>INDEX($W$52:$AK$66,MATCH(W131,$W$52:$W$66,0),MATCH(X131,$W$52:$AK$52,0))</f>
        <v>0.1</v>
      </c>
    </row>
    <row r="132" spans="23:26" x14ac:dyDescent="0.25">
      <c r="W132" t="s">
        <v>3</v>
      </c>
      <c r="X132" t="s">
        <v>5</v>
      </c>
      <c r="Y132">
        <f t="shared" si="80"/>
        <v>5.0000000000000001E-3</v>
      </c>
      <c r="Z132" s="41" t="str">
        <f>INDEX($W$52:$AK$66,MATCH(W132,$W$52:$W$66,0),MATCH(X132,$W$52:$AK$52,0))</f>
        <v>&lt;0.01</v>
      </c>
    </row>
    <row r="133" spans="23:26" x14ac:dyDescent="0.25">
      <c r="W133" t="s">
        <v>3</v>
      </c>
      <c r="X133" t="s">
        <v>6</v>
      </c>
      <c r="Y133">
        <f t="shared" si="80"/>
        <v>5.0000000000000001E-3</v>
      </c>
      <c r="Z133" s="41" t="str">
        <f>INDEX($W$52:$AK$66,MATCH(W133,$W$52:$W$66,0),MATCH(X133,$W$52:$AK$52,0))</f>
        <v>&lt;0.01</v>
      </c>
    </row>
    <row r="134" spans="23:26" x14ac:dyDescent="0.25">
      <c r="W134" t="s">
        <v>3</v>
      </c>
      <c r="X134" t="s">
        <v>14</v>
      </c>
      <c r="Y134">
        <f t="shared" si="80"/>
        <v>5.0000000000000001E-3</v>
      </c>
      <c r="Z134" s="41" t="str">
        <f>INDEX($W$52:$AK$66,MATCH(W134,$W$52:$W$66,0),MATCH(X134,$W$52:$AK$52,0))</f>
        <v>&lt;0.01</v>
      </c>
    </row>
    <row r="135" spans="23:26" x14ac:dyDescent="0.25">
      <c r="W135" t="s">
        <v>3</v>
      </c>
      <c r="X135" t="s">
        <v>7</v>
      </c>
      <c r="Y135">
        <f t="shared" si="80"/>
        <v>0.02</v>
      </c>
      <c r="Z135" s="41">
        <f>INDEX($W$52:$AK$66,MATCH(W135,$W$52:$W$66,0),MATCH(X135,$W$52:$AK$52,0))</f>
        <v>0.02</v>
      </c>
    </row>
    <row r="136" spans="23:26" x14ac:dyDescent="0.25">
      <c r="W136" t="s">
        <v>3</v>
      </c>
      <c r="X136" t="s">
        <v>8</v>
      </c>
      <c r="Y136">
        <f t="shared" si="80"/>
        <v>5.0000000000000001E-3</v>
      </c>
      <c r="Z136" s="41" t="str">
        <f>INDEX($W$52:$AK$66,MATCH(W136,$W$52:$W$66,0),MATCH(X136,$W$52:$AK$52,0))</f>
        <v>&lt;0.01</v>
      </c>
    </row>
    <row r="137" spans="23:26" x14ac:dyDescent="0.25">
      <c r="W137" t="s">
        <v>3</v>
      </c>
      <c r="X137" t="s">
        <v>9</v>
      </c>
      <c r="Y137">
        <f t="shared" si="80"/>
        <v>5.0000000000000001E-3</v>
      </c>
      <c r="Z137" s="41" t="str">
        <f>INDEX($W$52:$AK$66,MATCH(W137,$W$52:$W$66,0),MATCH(X137,$W$52:$AK$52,0))</f>
        <v>&lt;0.01</v>
      </c>
    </row>
    <row r="138" spans="23:26" x14ac:dyDescent="0.25">
      <c r="W138" t="s">
        <v>13</v>
      </c>
      <c r="X138" t="s">
        <v>0</v>
      </c>
      <c r="Y138">
        <f t="shared" ref="Y138:Y201" si="81">IF(Z138&lt;&gt;"&lt;0.01",Z138, 0.005)</f>
        <v>0.01</v>
      </c>
      <c r="Z138" s="41">
        <f>INDEX($W$52:$AK$66,MATCH(W138,$W$52:$W$66,0),MATCH(X138,$W$52:$AK$52,0))</f>
        <v>0.01</v>
      </c>
    </row>
    <row r="139" spans="23:26" x14ac:dyDescent="0.25">
      <c r="W139" t="s">
        <v>13</v>
      </c>
      <c r="X139" t="s">
        <v>1</v>
      </c>
      <c r="Y139">
        <f t="shared" si="81"/>
        <v>0.41000000000000003</v>
      </c>
      <c r="Z139" s="41">
        <f>INDEX($W$52:$AK$66,MATCH(W139,$W$52:$W$66,0),MATCH(X139,$W$52:$AK$52,0))</f>
        <v>0.41000000000000003</v>
      </c>
    </row>
    <row r="140" spans="23:26" x14ac:dyDescent="0.25">
      <c r="W140" t="s">
        <v>13</v>
      </c>
      <c r="X140" t="s">
        <v>2</v>
      </c>
      <c r="Y140">
        <f t="shared" si="81"/>
        <v>0.1</v>
      </c>
      <c r="Z140" s="41">
        <f>INDEX($W$52:$AK$66,MATCH(W140,$W$52:$W$66,0),MATCH(X140,$W$52:$AK$52,0))</f>
        <v>0.1</v>
      </c>
    </row>
    <row r="141" spans="23:26" x14ac:dyDescent="0.25">
      <c r="W141" t="s">
        <v>13</v>
      </c>
      <c r="X141" t="s">
        <v>11</v>
      </c>
      <c r="Y141">
        <f t="shared" si="81"/>
        <v>0.4</v>
      </c>
      <c r="Z141" s="41">
        <f>INDEX($W$52:$AK$66,MATCH(W141,$W$52:$W$66,0),MATCH(X141,$W$52:$AK$52,0))</f>
        <v>0.4</v>
      </c>
    </row>
    <row r="142" spans="23:26" x14ac:dyDescent="0.25">
      <c r="W142" t="s">
        <v>13</v>
      </c>
      <c r="X142" t="s">
        <v>3</v>
      </c>
      <c r="Y142">
        <f t="shared" si="81"/>
        <v>0.21</v>
      </c>
      <c r="Z142" s="41">
        <f>INDEX($W$52:$AK$66,MATCH(W142,$W$52:$W$66,0),MATCH(X142,$W$52:$AK$52,0))</f>
        <v>0.21</v>
      </c>
    </row>
    <row r="143" spans="23:26" x14ac:dyDescent="0.25">
      <c r="W143" t="s">
        <v>13</v>
      </c>
      <c r="X143" t="s">
        <v>4</v>
      </c>
      <c r="Y143">
        <f t="shared" si="81"/>
        <v>6.9999999999999993E-2</v>
      </c>
      <c r="Z143" s="41">
        <f>INDEX($W$52:$AK$66,MATCH(W143,$W$52:$W$66,0),MATCH(X143,$W$52:$AK$52,0))</f>
        <v>6.9999999999999993E-2</v>
      </c>
    </row>
    <row r="144" spans="23:26" x14ac:dyDescent="0.25">
      <c r="W144" t="s">
        <v>13</v>
      </c>
      <c r="X144" t="s">
        <v>12</v>
      </c>
      <c r="Y144">
        <f t="shared" si="81"/>
        <v>0.55000000000000004</v>
      </c>
      <c r="Z144" s="41">
        <f>INDEX($W$52:$AK$66,MATCH(W144,$W$52:$W$66,0),MATCH(X144,$W$52:$AK$52,0))</f>
        <v>0.55000000000000004</v>
      </c>
    </row>
    <row r="145" spans="23:26" x14ac:dyDescent="0.25">
      <c r="W145" t="s">
        <v>13</v>
      </c>
      <c r="X145" t="s">
        <v>5</v>
      </c>
      <c r="Y145">
        <f t="shared" si="81"/>
        <v>0.12000000000000001</v>
      </c>
      <c r="Z145" s="41">
        <f>INDEX($W$52:$AK$66,MATCH(W145,$W$52:$W$66,0),MATCH(X145,$W$52:$AK$52,0))</f>
        <v>0.12000000000000001</v>
      </c>
    </row>
    <row r="146" spans="23:26" x14ac:dyDescent="0.25">
      <c r="W146" t="s">
        <v>13</v>
      </c>
      <c r="X146" t="s">
        <v>6</v>
      </c>
      <c r="Y146">
        <f t="shared" si="81"/>
        <v>0.01</v>
      </c>
      <c r="Z146" s="41">
        <f>INDEX($W$52:$AK$66,MATCH(W146,$W$52:$W$66,0),MATCH(X146,$W$52:$AK$52,0))</f>
        <v>0.01</v>
      </c>
    </row>
    <row r="147" spans="23:26" x14ac:dyDescent="0.25">
      <c r="W147" t="s">
        <v>13</v>
      </c>
      <c r="X147" t="s">
        <v>14</v>
      </c>
      <c r="Y147">
        <f t="shared" si="81"/>
        <v>5.0000000000000001E-3</v>
      </c>
      <c r="Z147" s="41" t="str">
        <f>INDEX($W$52:$AK$66,MATCH(W147,$W$52:$W$66,0),MATCH(X147,$W$52:$AK$52,0))</f>
        <v>&lt;0.01</v>
      </c>
    </row>
    <row r="148" spans="23:26" x14ac:dyDescent="0.25">
      <c r="W148" t="s">
        <v>13</v>
      </c>
      <c r="X148" t="s">
        <v>7</v>
      </c>
      <c r="Y148">
        <f t="shared" si="81"/>
        <v>0.1</v>
      </c>
      <c r="Z148" s="41">
        <f>INDEX($W$52:$AK$66,MATCH(W148,$W$52:$W$66,0),MATCH(X148,$W$52:$AK$52,0))</f>
        <v>0.1</v>
      </c>
    </row>
    <row r="149" spans="23:26" x14ac:dyDescent="0.25">
      <c r="W149" t="s">
        <v>13</v>
      </c>
      <c r="X149" t="s">
        <v>8</v>
      </c>
      <c r="Y149">
        <f t="shared" si="81"/>
        <v>5.0000000000000001E-3</v>
      </c>
      <c r="Z149" s="41" t="str">
        <f>INDEX($W$52:$AK$66,MATCH(W149,$W$52:$W$66,0),MATCH(X149,$W$52:$AK$52,0))</f>
        <v>&lt;0.01</v>
      </c>
    </row>
    <row r="150" spans="23:26" x14ac:dyDescent="0.25">
      <c r="W150" t="s">
        <v>13</v>
      </c>
      <c r="X150" t="s">
        <v>9</v>
      </c>
      <c r="Y150">
        <f t="shared" si="81"/>
        <v>5.0000000000000001E-3</v>
      </c>
      <c r="Z150" s="41" t="str">
        <f>INDEX($W$52:$AK$66,MATCH(W150,$W$52:$W$66,0),MATCH(X150,$W$52:$AK$52,0))</f>
        <v>&lt;0.01</v>
      </c>
    </row>
    <row r="151" spans="23:26" x14ac:dyDescent="0.25">
      <c r="W151" t="s">
        <v>4</v>
      </c>
      <c r="X151" t="s">
        <v>0</v>
      </c>
      <c r="Y151">
        <f t="shared" si="81"/>
        <v>2.0000000000000004E-2</v>
      </c>
      <c r="Z151" s="41">
        <f>INDEX($W$52:$AK$66,MATCH(W151,$W$52:$W$66,0),MATCH(X151,$W$52:$AK$52,0))</f>
        <v>2.0000000000000004E-2</v>
      </c>
    </row>
    <row r="152" spans="23:26" x14ac:dyDescent="0.25">
      <c r="W152" t="s">
        <v>4</v>
      </c>
      <c r="X152" t="s">
        <v>1</v>
      </c>
      <c r="Y152">
        <f t="shared" si="81"/>
        <v>0.3</v>
      </c>
      <c r="Z152" s="41">
        <f>INDEX($W$52:$AK$66,MATCH(W152,$W$52:$W$66,0),MATCH(X152,$W$52:$AK$52,0))</f>
        <v>0.3</v>
      </c>
    </row>
    <row r="153" spans="23:26" x14ac:dyDescent="0.25">
      <c r="W153" t="s">
        <v>4</v>
      </c>
      <c r="X153" t="s">
        <v>2</v>
      </c>
      <c r="Y153">
        <f t="shared" si="81"/>
        <v>0.25</v>
      </c>
      <c r="Z153" s="41">
        <f>INDEX($W$52:$AK$66,MATCH(W153,$W$52:$W$66,0),MATCH(X153,$W$52:$AK$52,0))</f>
        <v>0.25</v>
      </c>
    </row>
    <row r="154" spans="23:26" x14ac:dyDescent="0.25">
      <c r="W154" t="s">
        <v>4</v>
      </c>
      <c r="X154" t="s">
        <v>11</v>
      </c>
      <c r="Y154">
        <f t="shared" si="81"/>
        <v>0.2</v>
      </c>
      <c r="Z154" s="41">
        <f>INDEX($W$52:$AK$66,MATCH(W154,$W$52:$W$66,0),MATCH(X154,$W$52:$AK$52,0))</f>
        <v>0.2</v>
      </c>
    </row>
    <row r="155" spans="23:26" x14ac:dyDescent="0.25">
      <c r="W155" t="s">
        <v>4</v>
      </c>
      <c r="X155" t="s">
        <v>3</v>
      </c>
      <c r="Y155">
        <f t="shared" si="81"/>
        <v>5.0000000000000001E-3</v>
      </c>
      <c r="Z155" s="41" t="str">
        <f>INDEX($W$52:$AK$66,MATCH(W155,$W$52:$W$66,0),MATCH(X155,$W$52:$AK$52,0))</f>
        <v>&lt;0.01</v>
      </c>
    </row>
    <row r="156" spans="23:26" x14ac:dyDescent="0.25">
      <c r="W156" t="s">
        <v>4</v>
      </c>
      <c r="X156" t="s">
        <v>13</v>
      </c>
      <c r="Y156">
        <f t="shared" si="81"/>
        <v>0.2</v>
      </c>
      <c r="Z156" s="41">
        <f>INDEX($W$52:$AK$66,MATCH(W156,$W$52:$W$66,0),MATCH(X156,$W$52:$AK$52,0))</f>
        <v>0.2</v>
      </c>
    </row>
    <row r="157" spans="23:26" x14ac:dyDescent="0.25">
      <c r="W157" t="s">
        <v>4</v>
      </c>
      <c r="X157" t="s">
        <v>12</v>
      </c>
      <c r="Y157">
        <f t="shared" si="81"/>
        <v>0.5</v>
      </c>
      <c r="Z157" s="41">
        <f>INDEX($W$52:$AK$66,MATCH(W157,$W$52:$W$66,0),MATCH(X157,$W$52:$AK$52,0))</f>
        <v>0.5</v>
      </c>
    </row>
    <row r="158" spans="23:26" x14ac:dyDescent="0.25">
      <c r="W158" t="s">
        <v>4</v>
      </c>
      <c r="X158" t="s">
        <v>5</v>
      </c>
      <c r="Y158">
        <f t="shared" si="81"/>
        <v>6.0000000000000005E-2</v>
      </c>
      <c r="Z158" s="41">
        <f>INDEX($W$52:$AK$66,MATCH(W158,$W$52:$W$66,0),MATCH(X158,$W$52:$AK$52,0))</f>
        <v>6.0000000000000005E-2</v>
      </c>
    </row>
    <row r="159" spans="23:26" x14ac:dyDescent="0.25">
      <c r="W159" t="s">
        <v>4</v>
      </c>
      <c r="X159" t="s">
        <v>6</v>
      </c>
      <c r="Y159">
        <f t="shared" si="81"/>
        <v>0.02</v>
      </c>
      <c r="Z159" s="41">
        <f>INDEX($W$52:$AK$66,MATCH(W159,$W$52:$W$66,0),MATCH(X159,$W$52:$AK$52,0))</f>
        <v>0.02</v>
      </c>
    </row>
    <row r="160" spans="23:26" x14ac:dyDescent="0.25">
      <c r="W160" t="s">
        <v>4</v>
      </c>
      <c r="X160" t="s">
        <v>14</v>
      </c>
      <c r="Y160">
        <f t="shared" si="81"/>
        <v>0.02</v>
      </c>
      <c r="Z160" s="41">
        <f>INDEX($W$52:$AK$66,MATCH(W160,$W$52:$W$66,0),MATCH(X160,$W$52:$AK$52,0))</f>
        <v>0.02</v>
      </c>
    </row>
    <row r="161" spans="23:26" x14ac:dyDescent="0.25">
      <c r="W161" t="s">
        <v>4</v>
      </c>
      <c r="X161" t="s">
        <v>7</v>
      </c>
      <c r="Y161">
        <f t="shared" si="81"/>
        <v>0.03</v>
      </c>
      <c r="Z161" s="41">
        <f>INDEX($W$52:$AK$66,MATCH(W161,$W$52:$W$66,0),MATCH(X161,$W$52:$AK$52,0))</f>
        <v>0.03</v>
      </c>
    </row>
    <row r="162" spans="23:26" x14ac:dyDescent="0.25">
      <c r="W162" t="s">
        <v>4</v>
      </c>
      <c r="X162" t="s">
        <v>8</v>
      </c>
      <c r="Y162">
        <f t="shared" si="81"/>
        <v>5.0000000000000001E-3</v>
      </c>
      <c r="Z162" s="41" t="str">
        <f>INDEX($W$52:$AK$66,MATCH(W162,$W$52:$W$66,0),MATCH(X162,$W$52:$AK$52,0))</f>
        <v>&lt;0.01</v>
      </c>
    </row>
    <row r="163" spans="23:26" x14ac:dyDescent="0.25">
      <c r="W163" t="s">
        <v>4</v>
      </c>
      <c r="X163" t="s">
        <v>9</v>
      </c>
      <c r="Y163">
        <f t="shared" si="81"/>
        <v>5.0000000000000001E-3</v>
      </c>
      <c r="Z163" s="41" t="str">
        <f>INDEX($W$52:$AK$66,MATCH(W163,$W$52:$W$66,0),MATCH(X163,$W$52:$AK$52,0))</f>
        <v>&lt;0.01</v>
      </c>
    </row>
    <row r="164" spans="23:26" x14ac:dyDescent="0.25">
      <c r="W164" t="s">
        <v>12</v>
      </c>
      <c r="X164" t="s">
        <v>0</v>
      </c>
      <c r="Y164">
        <f t="shared" si="81"/>
        <v>5.0000000000000001E-3</v>
      </c>
      <c r="Z164" s="41" t="str">
        <f>INDEX($W$52:$AK$66,MATCH(W164,$W$52:$W$66,0),MATCH(X164,$W$52:$AK$52,0))</f>
        <v>&lt;0.01</v>
      </c>
    </row>
    <row r="165" spans="23:26" x14ac:dyDescent="0.25">
      <c r="W165" t="s">
        <v>12</v>
      </c>
      <c r="X165" t="s">
        <v>1</v>
      </c>
      <c r="Y165">
        <f t="shared" si="81"/>
        <v>0.5</v>
      </c>
      <c r="Z165" s="41">
        <f>INDEX($W$52:$AK$66,MATCH(W165,$W$52:$W$66,0),MATCH(X165,$W$52:$AK$52,0))</f>
        <v>0.5</v>
      </c>
    </row>
    <row r="166" spans="23:26" x14ac:dyDescent="0.25">
      <c r="W166" t="s">
        <v>12</v>
      </c>
      <c r="X166" t="s">
        <v>2</v>
      </c>
      <c r="Y166">
        <f t="shared" si="81"/>
        <v>0.1</v>
      </c>
      <c r="Z166" s="41">
        <f>INDEX($W$52:$AK$66,MATCH(W166,$W$52:$W$66,0),MATCH(X166,$W$52:$AK$52,0))</f>
        <v>0.1</v>
      </c>
    </row>
    <row r="167" spans="23:26" x14ac:dyDescent="0.25">
      <c r="W167" t="s">
        <v>12</v>
      </c>
      <c r="X167" t="s">
        <v>11</v>
      </c>
      <c r="Y167">
        <f t="shared" si="81"/>
        <v>0.2</v>
      </c>
      <c r="Z167" s="41">
        <f>INDEX($W$52:$AK$66,MATCH(W167,$W$52:$W$66,0),MATCH(X167,$W$52:$AK$52,0))</f>
        <v>0.2</v>
      </c>
    </row>
    <row r="168" spans="23:26" x14ac:dyDescent="0.25">
      <c r="W168" t="s">
        <v>12</v>
      </c>
      <c r="X168" t="s">
        <v>3</v>
      </c>
      <c r="Y168">
        <f t="shared" si="81"/>
        <v>0.02</v>
      </c>
      <c r="Z168" s="41">
        <f>INDEX($W$52:$AK$66,MATCH(W168,$W$52:$W$66,0),MATCH(X168,$W$52:$AK$52,0))</f>
        <v>0.02</v>
      </c>
    </row>
    <row r="169" spans="23:26" x14ac:dyDescent="0.25">
      <c r="W169" t="s">
        <v>12</v>
      </c>
      <c r="X169" t="s">
        <v>13</v>
      </c>
      <c r="Y169">
        <f t="shared" si="81"/>
        <v>1.1000000000000001</v>
      </c>
      <c r="Z169" s="41">
        <f>INDEX($W$52:$AK$66,MATCH(W169,$W$52:$W$66,0),MATCH(X169,$W$52:$AK$52,0))</f>
        <v>1.1000000000000001</v>
      </c>
    </row>
    <row r="170" spans="23:26" x14ac:dyDescent="0.25">
      <c r="W170" t="s">
        <v>12</v>
      </c>
      <c r="X170" t="s">
        <v>4</v>
      </c>
      <c r="Y170">
        <f t="shared" si="81"/>
        <v>1.6</v>
      </c>
      <c r="Z170" s="41">
        <f>INDEX($W$52:$AK$66,MATCH(W170,$W$52:$W$66,0),MATCH(X170,$W$52:$AK$52,0))</f>
        <v>1.6</v>
      </c>
    </row>
    <row r="171" spans="23:26" x14ac:dyDescent="0.25">
      <c r="W171" t="s">
        <v>12</v>
      </c>
      <c r="X171" t="s">
        <v>5</v>
      </c>
      <c r="Y171">
        <f t="shared" si="81"/>
        <v>1.8</v>
      </c>
      <c r="Z171" s="41">
        <f>INDEX($W$52:$AK$66,MATCH(W171,$W$52:$W$66,0),MATCH(X171,$W$52:$AK$52,0))</f>
        <v>1.8</v>
      </c>
    </row>
    <row r="172" spans="23:26" x14ac:dyDescent="0.25">
      <c r="W172" t="s">
        <v>12</v>
      </c>
      <c r="X172" t="s">
        <v>6</v>
      </c>
      <c r="Y172">
        <f t="shared" si="81"/>
        <v>5.0000000000000001E-3</v>
      </c>
      <c r="Z172" s="41" t="str">
        <f>INDEX($W$52:$AK$66,MATCH(W172,$W$52:$W$66,0),MATCH(X172,$W$52:$AK$52,0))</f>
        <v>&lt;0.01</v>
      </c>
    </row>
    <row r="173" spans="23:26" x14ac:dyDescent="0.25">
      <c r="W173" t="s">
        <v>12</v>
      </c>
      <c r="X173" t="s">
        <v>14</v>
      </c>
      <c r="Y173">
        <f t="shared" si="81"/>
        <v>5.0000000000000001E-3</v>
      </c>
      <c r="Z173" s="41" t="str">
        <f>INDEX($W$52:$AK$66,MATCH(W173,$W$52:$W$66,0),MATCH(X173,$W$52:$AK$52,0))</f>
        <v>&lt;0.01</v>
      </c>
    </row>
    <row r="174" spans="23:26" x14ac:dyDescent="0.25">
      <c r="W174" t="s">
        <v>12</v>
      </c>
      <c r="X174" t="s">
        <v>7</v>
      </c>
      <c r="Y174">
        <f t="shared" si="81"/>
        <v>0.05</v>
      </c>
      <c r="Z174" s="41">
        <f>INDEX($W$52:$AK$66,MATCH(W174,$W$52:$W$66,0),MATCH(X174,$W$52:$AK$52,0))</f>
        <v>0.05</v>
      </c>
    </row>
    <row r="175" spans="23:26" x14ac:dyDescent="0.25">
      <c r="W175" t="s">
        <v>12</v>
      </c>
      <c r="X175" t="s">
        <v>8</v>
      </c>
      <c r="Y175">
        <f t="shared" si="81"/>
        <v>5.0000000000000001E-3</v>
      </c>
      <c r="Z175" s="41" t="str">
        <f>INDEX($W$52:$AK$66,MATCH(W175,$W$52:$W$66,0),MATCH(X175,$W$52:$AK$52,0))</f>
        <v>&lt;0.01</v>
      </c>
    </row>
    <row r="176" spans="23:26" x14ac:dyDescent="0.25">
      <c r="W176" t="s">
        <v>12</v>
      </c>
      <c r="X176" t="s">
        <v>9</v>
      </c>
      <c r="Y176">
        <f t="shared" si="81"/>
        <v>5.0000000000000001E-3</v>
      </c>
      <c r="Z176" s="41" t="str">
        <f>INDEX($W$52:$AK$66,MATCH(W176,$W$52:$W$66,0),MATCH(X176,$W$52:$AK$52,0))</f>
        <v>&lt;0.01</v>
      </c>
    </row>
    <row r="177" spans="23:26" x14ac:dyDescent="0.25">
      <c r="W177" t="s">
        <v>5</v>
      </c>
      <c r="X177" t="s">
        <v>0</v>
      </c>
      <c r="Y177">
        <f t="shared" si="81"/>
        <v>0.01</v>
      </c>
      <c r="Z177" s="41">
        <f>INDEX($W$52:$AK$66,MATCH(W177,$W$52:$W$66,0),MATCH(X177,$W$52:$AK$52,0))</f>
        <v>0.01</v>
      </c>
    </row>
    <row r="178" spans="23:26" x14ac:dyDescent="0.25">
      <c r="W178" t="s">
        <v>5</v>
      </c>
      <c r="X178" t="s">
        <v>1</v>
      </c>
      <c r="Y178">
        <f t="shared" si="81"/>
        <v>0.95</v>
      </c>
      <c r="Z178" s="41">
        <f>INDEX($W$52:$AK$66,MATCH(W178,$W$52:$W$66,0),MATCH(X178,$W$52:$AK$52,0))</f>
        <v>0.95</v>
      </c>
    </row>
    <row r="179" spans="23:26" x14ac:dyDescent="0.25">
      <c r="W179" t="s">
        <v>5</v>
      </c>
      <c r="X179" t="s">
        <v>2</v>
      </c>
      <c r="Y179">
        <f t="shared" si="81"/>
        <v>0.1</v>
      </c>
      <c r="Z179" s="41">
        <f>INDEX($W$52:$AK$66,MATCH(W179,$W$52:$W$66,0),MATCH(X179,$W$52:$AK$52,0))</f>
        <v>0.1</v>
      </c>
    </row>
    <row r="180" spans="23:26" x14ac:dyDescent="0.25">
      <c r="W180" t="s">
        <v>5</v>
      </c>
      <c r="X180" t="s">
        <v>11</v>
      </c>
      <c r="Y180">
        <f t="shared" si="81"/>
        <v>0.03</v>
      </c>
      <c r="Z180" s="41">
        <f>INDEX($W$52:$AK$66,MATCH(W180,$W$52:$W$66,0),MATCH(X180,$W$52:$AK$52,0))</f>
        <v>0.03</v>
      </c>
    </row>
    <row r="181" spans="23:26" x14ac:dyDescent="0.25">
      <c r="W181" t="s">
        <v>5</v>
      </c>
      <c r="X181" t="s">
        <v>3</v>
      </c>
      <c r="Y181">
        <f t="shared" si="81"/>
        <v>5.0000000000000001E-3</v>
      </c>
      <c r="Z181" s="41" t="str">
        <f>INDEX($W$52:$AK$66,MATCH(W181,$W$52:$W$66,0),MATCH(X181,$W$52:$AK$52,0))</f>
        <v>&lt;0.01</v>
      </c>
    </row>
    <row r="182" spans="23:26" x14ac:dyDescent="0.25">
      <c r="W182" t="s">
        <v>5</v>
      </c>
      <c r="X182" t="s">
        <v>13</v>
      </c>
      <c r="Y182">
        <f t="shared" si="81"/>
        <v>0.12</v>
      </c>
      <c r="Z182" s="41">
        <f>INDEX($W$52:$AK$66,MATCH(W182,$W$52:$W$66,0),MATCH(X182,$W$52:$AK$52,0))</f>
        <v>0.12</v>
      </c>
    </row>
    <row r="183" spans="23:26" x14ac:dyDescent="0.25">
      <c r="W183" t="s">
        <v>5</v>
      </c>
      <c r="X183" t="s">
        <v>4</v>
      </c>
      <c r="Y183">
        <f t="shared" si="81"/>
        <v>0.04</v>
      </c>
      <c r="Z183" s="41">
        <f>INDEX($W$52:$AK$66,MATCH(W183,$W$52:$W$66,0),MATCH(X183,$W$52:$AK$52,0))</f>
        <v>0.04</v>
      </c>
    </row>
    <row r="184" spans="23:26" x14ac:dyDescent="0.25">
      <c r="W184" t="s">
        <v>5</v>
      </c>
      <c r="X184" t="s">
        <v>12</v>
      </c>
      <c r="Y184">
        <f t="shared" si="81"/>
        <v>1</v>
      </c>
      <c r="Z184" s="41">
        <f>INDEX($W$52:$AK$66,MATCH(W184,$W$52:$W$66,0),MATCH(X184,$W$52:$AK$52,0))</f>
        <v>1</v>
      </c>
    </row>
    <row r="185" spans="23:26" x14ac:dyDescent="0.25">
      <c r="W185" t="s">
        <v>5</v>
      </c>
      <c r="X185" t="s">
        <v>6</v>
      </c>
      <c r="Y185">
        <f t="shared" si="81"/>
        <v>5.0000000000000001E-3</v>
      </c>
      <c r="Z185" s="41" t="str">
        <f>INDEX($W$52:$AK$66,MATCH(W185,$W$52:$W$66,0),MATCH(X185,$W$52:$AK$52,0))</f>
        <v>&lt;0.01</v>
      </c>
    </row>
    <row r="186" spans="23:26" x14ac:dyDescent="0.25">
      <c r="W186" t="s">
        <v>5</v>
      </c>
      <c r="X186" t="s">
        <v>14</v>
      </c>
      <c r="Y186">
        <f t="shared" si="81"/>
        <v>5.0000000000000001E-3</v>
      </c>
      <c r="Z186" s="41" t="str">
        <f>INDEX($W$52:$AK$66,MATCH(W186,$W$52:$W$66,0),MATCH(X186,$W$52:$AK$52,0))</f>
        <v>&lt;0.01</v>
      </c>
    </row>
    <row r="187" spans="23:26" x14ac:dyDescent="0.25">
      <c r="W187" t="s">
        <v>5</v>
      </c>
      <c r="X187" t="s">
        <v>7</v>
      </c>
      <c r="Y187">
        <f t="shared" si="81"/>
        <v>0.1</v>
      </c>
      <c r="Z187" s="41">
        <f>INDEX($W$52:$AK$66,MATCH(W187,$W$52:$W$66,0),MATCH(X187,$W$52:$AK$52,0))</f>
        <v>0.1</v>
      </c>
    </row>
    <row r="188" spans="23:26" x14ac:dyDescent="0.25">
      <c r="W188" t="s">
        <v>5</v>
      </c>
      <c r="X188" t="s">
        <v>8</v>
      </c>
      <c r="Y188">
        <f t="shared" si="81"/>
        <v>5.0000000000000001E-3</v>
      </c>
      <c r="Z188" s="41" t="str">
        <f>INDEX($W$52:$AK$66,MATCH(W188,$W$52:$W$66,0),MATCH(X188,$W$52:$AK$52,0))</f>
        <v>&lt;0.01</v>
      </c>
    </row>
    <row r="189" spans="23:26" x14ac:dyDescent="0.25">
      <c r="W189" t="s">
        <v>5</v>
      </c>
      <c r="X189" t="s">
        <v>9</v>
      </c>
      <c r="Y189">
        <f t="shared" si="81"/>
        <v>5.0000000000000001E-3</v>
      </c>
      <c r="Z189" s="41" t="str">
        <f>INDEX($W$52:$AK$66,MATCH(W189,$W$52:$W$66,0),MATCH(X189,$W$52:$AK$52,0))</f>
        <v>&lt;0.01</v>
      </c>
    </row>
    <row r="190" spans="23:26" x14ac:dyDescent="0.25">
      <c r="W190" t="s">
        <v>6</v>
      </c>
      <c r="X190" t="s">
        <v>0</v>
      </c>
      <c r="Y190">
        <f t="shared" si="81"/>
        <v>5.0000000000000001E-3</v>
      </c>
      <c r="Z190" s="41" t="str">
        <f>INDEX($W$52:$AK$66,MATCH(W190,$W$52:$W$66,0),MATCH(X190,$W$52:$AK$52,0))</f>
        <v>&lt;0.01</v>
      </c>
    </row>
    <row r="191" spans="23:26" x14ac:dyDescent="0.25">
      <c r="W191" t="s">
        <v>6</v>
      </c>
      <c r="X191" t="s">
        <v>1</v>
      </c>
      <c r="Y191">
        <f t="shared" si="81"/>
        <v>0.14000000000000001</v>
      </c>
      <c r="Z191" s="41">
        <f>INDEX($W$52:$AK$66,MATCH(W191,$W$52:$W$66,0),MATCH(X191,$W$52:$AK$52,0))</f>
        <v>0.14000000000000001</v>
      </c>
    </row>
    <row r="192" spans="23:26" x14ac:dyDescent="0.25">
      <c r="W192" t="s">
        <v>6</v>
      </c>
      <c r="X192" t="s">
        <v>2</v>
      </c>
      <c r="Y192">
        <f t="shared" si="81"/>
        <v>0.01</v>
      </c>
      <c r="Z192" s="41">
        <f>INDEX($W$52:$AK$66,MATCH(W192,$W$52:$W$66,0),MATCH(X192,$W$52:$AK$52,0))</f>
        <v>0.01</v>
      </c>
    </row>
    <row r="193" spans="23:26" x14ac:dyDescent="0.25">
      <c r="W193" t="s">
        <v>6</v>
      </c>
      <c r="X193" t="s">
        <v>11</v>
      </c>
      <c r="Y193">
        <f t="shared" si="81"/>
        <v>0.1</v>
      </c>
      <c r="Z193" s="41">
        <f>INDEX($W$52:$AK$66,MATCH(W193,$W$52:$W$66,0),MATCH(X193,$W$52:$AK$52,0))</f>
        <v>0.1</v>
      </c>
    </row>
    <row r="194" spans="23:26" x14ac:dyDescent="0.25">
      <c r="W194" t="s">
        <v>6</v>
      </c>
      <c r="X194" t="s">
        <v>3</v>
      </c>
      <c r="Y194">
        <f t="shared" si="81"/>
        <v>5.0000000000000001E-3</v>
      </c>
      <c r="Z194" s="41" t="str">
        <f>INDEX($W$52:$AK$66,MATCH(W194,$W$52:$W$66,0),MATCH(X194,$W$52:$AK$52,0))</f>
        <v>&lt;0.01</v>
      </c>
    </row>
    <row r="195" spans="23:26" x14ac:dyDescent="0.25">
      <c r="W195" t="s">
        <v>6</v>
      </c>
      <c r="X195" t="s">
        <v>13</v>
      </c>
      <c r="Y195">
        <f t="shared" si="81"/>
        <v>0.02</v>
      </c>
      <c r="Z195" s="41">
        <f>INDEX($W$52:$AK$66,MATCH(W195,$W$52:$W$66,0),MATCH(X195,$W$52:$AK$52,0))</f>
        <v>0.02</v>
      </c>
    </row>
    <row r="196" spans="23:26" x14ac:dyDescent="0.25">
      <c r="W196" t="s">
        <v>6</v>
      </c>
      <c r="X196" t="s">
        <v>4</v>
      </c>
      <c r="Y196">
        <f t="shared" si="81"/>
        <v>5.0000000000000001E-3</v>
      </c>
      <c r="Z196" s="41" t="str">
        <f>INDEX($W$52:$AK$66,MATCH(W196,$W$52:$W$66,0),MATCH(X196,$W$52:$AK$52,0))</f>
        <v>&lt;0.01</v>
      </c>
    </row>
    <row r="197" spans="23:26" x14ac:dyDescent="0.25">
      <c r="W197" t="s">
        <v>6</v>
      </c>
      <c r="X197" t="s">
        <v>12</v>
      </c>
      <c r="Y197">
        <f t="shared" si="81"/>
        <v>0.02</v>
      </c>
      <c r="Z197" s="41">
        <f>INDEX($W$52:$AK$66,MATCH(W197,$W$52:$W$66,0),MATCH(X197,$W$52:$AK$52,0))</f>
        <v>0.02</v>
      </c>
    </row>
    <row r="198" spans="23:26" x14ac:dyDescent="0.25">
      <c r="W198" t="s">
        <v>6</v>
      </c>
      <c r="X198" t="s">
        <v>5</v>
      </c>
      <c r="Y198">
        <f t="shared" si="81"/>
        <v>0.1</v>
      </c>
      <c r="Z198" s="41">
        <f>INDEX($W$52:$AK$66,MATCH(W198,$W$52:$W$66,0),MATCH(X198,$W$52:$AK$52,0))</f>
        <v>0.1</v>
      </c>
    </row>
    <row r="199" spans="23:26" x14ac:dyDescent="0.25">
      <c r="W199" t="s">
        <v>6</v>
      </c>
      <c r="X199" t="s">
        <v>14</v>
      </c>
      <c r="Y199">
        <f t="shared" si="81"/>
        <v>0.1</v>
      </c>
      <c r="Z199" s="41">
        <f>INDEX($W$52:$AK$66,MATCH(W199,$W$52:$W$66,0),MATCH(X199,$W$52:$AK$52,0))</f>
        <v>0.1</v>
      </c>
    </row>
    <row r="200" spans="23:26" x14ac:dyDescent="0.25">
      <c r="W200" t="s">
        <v>6</v>
      </c>
      <c r="X200" t="s">
        <v>7</v>
      </c>
      <c r="Y200">
        <f t="shared" si="81"/>
        <v>0.53</v>
      </c>
      <c r="Z200" s="41">
        <f>INDEX($W$52:$AK$66,MATCH(W200,$W$52:$W$66,0),MATCH(X200,$W$52:$AK$52,0))</f>
        <v>0.53</v>
      </c>
    </row>
    <row r="201" spans="23:26" x14ac:dyDescent="0.25">
      <c r="W201" t="s">
        <v>6</v>
      </c>
      <c r="X201" t="s">
        <v>8</v>
      </c>
      <c r="Y201">
        <f t="shared" si="81"/>
        <v>0.01</v>
      </c>
      <c r="Z201" s="41">
        <f>INDEX($W$52:$AK$66,MATCH(W201,$W$52:$W$66,0),MATCH(X201,$W$52:$AK$52,0))</f>
        <v>0.01</v>
      </c>
    </row>
    <row r="202" spans="23:26" x14ac:dyDescent="0.25">
      <c r="W202" t="s">
        <v>6</v>
      </c>
      <c r="X202" t="s">
        <v>9</v>
      </c>
      <c r="Y202">
        <f t="shared" ref="Y202:Y254" si="82">IF(Z202&lt;&gt;"&lt;0.01",Z202, 0.005)</f>
        <v>0.01</v>
      </c>
      <c r="Z202" s="41">
        <f>INDEX($W$52:$AK$66,MATCH(W202,$W$52:$W$66,0),MATCH(X202,$W$52:$AK$52,0))</f>
        <v>0.01</v>
      </c>
    </row>
    <row r="203" spans="23:26" x14ac:dyDescent="0.25">
      <c r="W203" t="s">
        <v>14</v>
      </c>
      <c r="X203" t="s">
        <v>0</v>
      </c>
      <c r="Y203">
        <f t="shared" si="82"/>
        <v>5.0000000000000001E-3</v>
      </c>
      <c r="Z203" s="41" t="str">
        <f>INDEX($W$52:$AK$66,MATCH(W203,$W$52:$W$66,0),MATCH(X203,$W$52:$AK$52,0))</f>
        <v>&lt;0.01</v>
      </c>
    </row>
    <row r="204" spans="23:26" x14ac:dyDescent="0.25">
      <c r="W204" t="s">
        <v>14</v>
      </c>
      <c r="X204" t="s">
        <v>1</v>
      </c>
      <c r="Y204">
        <f t="shared" si="82"/>
        <v>0.02</v>
      </c>
      <c r="Z204" s="41">
        <f>INDEX($W$52:$AK$66,MATCH(W204,$W$52:$W$66,0),MATCH(X204,$W$52:$AK$52,0))</f>
        <v>0.02</v>
      </c>
    </row>
    <row r="205" spans="23:26" x14ac:dyDescent="0.25">
      <c r="W205" t="s">
        <v>14</v>
      </c>
      <c r="X205" t="s">
        <v>2</v>
      </c>
      <c r="Y205">
        <f t="shared" si="82"/>
        <v>5.0000000000000001E-3</v>
      </c>
      <c r="Z205" s="41" t="str">
        <f>INDEX($W$52:$AK$66,MATCH(W205,$W$52:$W$66,0),MATCH(X205,$W$52:$AK$52,0))</f>
        <v>&lt;0.01</v>
      </c>
    </row>
    <row r="206" spans="23:26" x14ac:dyDescent="0.25">
      <c r="W206" t="s">
        <v>14</v>
      </c>
      <c r="X206" t="s">
        <v>11</v>
      </c>
      <c r="Y206">
        <f t="shared" si="82"/>
        <v>5.0000000000000001E-3</v>
      </c>
      <c r="Z206" s="41" t="str">
        <f>INDEX($W$52:$AK$66,MATCH(W206,$W$52:$W$66,0),MATCH(X206,$W$52:$AK$52,0))</f>
        <v>&lt;0.01</v>
      </c>
    </row>
    <row r="207" spans="23:26" x14ac:dyDescent="0.25">
      <c r="W207" t="s">
        <v>14</v>
      </c>
      <c r="X207" t="s">
        <v>3</v>
      </c>
      <c r="Y207">
        <f t="shared" si="82"/>
        <v>5.0000000000000001E-3</v>
      </c>
      <c r="Z207" s="41" t="str">
        <f>INDEX($W$52:$AK$66,MATCH(W207,$W$52:$W$66,0),MATCH(X207,$W$52:$AK$52,0))</f>
        <v>&lt;0.01</v>
      </c>
    </row>
    <row r="208" spans="23:26" x14ac:dyDescent="0.25">
      <c r="W208" t="s">
        <v>14</v>
      </c>
      <c r="X208" t="s">
        <v>13</v>
      </c>
      <c r="Y208">
        <f t="shared" si="82"/>
        <v>5.0000000000000001E-3</v>
      </c>
      <c r="Z208" s="41" t="str">
        <f>INDEX($W$52:$AK$66,MATCH(W208,$W$52:$W$66,0),MATCH(X208,$W$52:$AK$52,0))</f>
        <v>&lt;0.01</v>
      </c>
    </row>
    <row r="209" spans="23:26" x14ac:dyDescent="0.25">
      <c r="W209" t="s">
        <v>14</v>
      </c>
      <c r="X209" t="s">
        <v>4</v>
      </c>
      <c r="Y209">
        <f t="shared" si="82"/>
        <v>5.0000000000000001E-3</v>
      </c>
      <c r="Z209" s="41" t="str">
        <f>INDEX($W$52:$AK$66,MATCH(W209,$W$52:$W$66,0),MATCH(X209,$W$52:$AK$52,0))</f>
        <v>&lt;0.01</v>
      </c>
    </row>
    <row r="210" spans="23:26" x14ac:dyDescent="0.25">
      <c r="W210" t="s">
        <v>14</v>
      </c>
      <c r="X210" t="s">
        <v>12</v>
      </c>
      <c r="Y210">
        <f t="shared" si="82"/>
        <v>5.0000000000000001E-3</v>
      </c>
      <c r="Z210" s="41" t="str">
        <f>INDEX($W$52:$AK$66,MATCH(W210,$W$52:$W$66,0),MATCH(X210,$W$52:$AK$52,0))</f>
        <v>&lt;0.01</v>
      </c>
    </row>
    <row r="211" spans="23:26" x14ac:dyDescent="0.25">
      <c r="W211" t="s">
        <v>14</v>
      </c>
      <c r="X211" t="s">
        <v>5</v>
      </c>
      <c r="Y211">
        <f t="shared" si="82"/>
        <v>0.01</v>
      </c>
      <c r="Z211" s="41">
        <f>INDEX($W$52:$AK$66,MATCH(W211,$W$52:$W$66,0),MATCH(X211,$W$52:$AK$52,0))</f>
        <v>0.01</v>
      </c>
    </row>
    <row r="212" spans="23:26" x14ac:dyDescent="0.25">
      <c r="W212" t="s">
        <v>14</v>
      </c>
      <c r="X212" t="s">
        <v>6</v>
      </c>
      <c r="Y212">
        <f t="shared" si="82"/>
        <v>0.02</v>
      </c>
      <c r="Z212" s="41">
        <f>INDEX($W$52:$AK$66,MATCH(W212,$W$52:$W$66,0),MATCH(X212,$W$52:$AK$52,0))</f>
        <v>0.02</v>
      </c>
    </row>
    <row r="213" spans="23:26" x14ac:dyDescent="0.25">
      <c r="W213" t="s">
        <v>14</v>
      </c>
      <c r="X213" t="s">
        <v>7</v>
      </c>
      <c r="Y213">
        <f t="shared" si="82"/>
        <v>0.31000000000000022</v>
      </c>
      <c r="Z213" s="41">
        <f>INDEX($W$52:$AK$66,MATCH(W213,$W$52:$W$66,0),MATCH(X213,$W$52:$AK$52,0))</f>
        <v>0.31000000000000022</v>
      </c>
    </row>
    <row r="214" spans="23:26" x14ac:dyDescent="0.25">
      <c r="W214" t="s">
        <v>14</v>
      </c>
      <c r="X214" t="s">
        <v>8</v>
      </c>
      <c r="Y214">
        <f t="shared" si="82"/>
        <v>0.01</v>
      </c>
      <c r="Z214" s="41">
        <f>INDEX($W$52:$AK$66,MATCH(W214,$W$52:$W$66,0),MATCH(X214,$W$52:$AK$52,0))</f>
        <v>0.01</v>
      </c>
    </row>
    <row r="215" spans="23:26" x14ac:dyDescent="0.25">
      <c r="W215" t="s">
        <v>14</v>
      </c>
      <c r="X215" t="s">
        <v>9</v>
      </c>
      <c r="Y215">
        <f t="shared" si="82"/>
        <v>5.0000000000000001E-3</v>
      </c>
      <c r="Z215" s="41" t="str">
        <f>INDEX($W$52:$AK$66,MATCH(W215,$W$52:$W$66,0),MATCH(X215,$W$52:$AK$52,0))</f>
        <v>&lt;0.01</v>
      </c>
    </row>
    <row r="216" spans="23:26" x14ac:dyDescent="0.25">
      <c r="W216" t="s">
        <v>7</v>
      </c>
      <c r="X216" t="s">
        <v>0</v>
      </c>
      <c r="Y216">
        <f t="shared" si="82"/>
        <v>0.01</v>
      </c>
      <c r="Z216" s="41">
        <f>INDEX($W$52:$AK$66,MATCH(W216,$W$52:$W$66,0),MATCH(X216,$W$52:$AK$52,0))</f>
        <v>0.01</v>
      </c>
    </row>
    <row r="217" spans="23:26" x14ac:dyDescent="0.25">
      <c r="W217" t="s">
        <v>7</v>
      </c>
      <c r="X217" t="s">
        <v>1</v>
      </c>
      <c r="Y217">
        <f t="shared" si="82"/>
        <v>0.67</v>
      </c>
      <c r="Z217" s="41">
        <f>INDEX($W$52:$AK$66,MATCH(W217,$W$52:$W$66,0),MATCH(X217,$W$52:$AK$52,0))</f>
        <v>0.67</v>
      </c>
    </row>
    <row r="218" spans="23:26" x14ac:dyDescent="0.25">
      <c r="W218" t="s">
        <v>7</v>
      </c>
      <c r="X218" t="s">
        <v>2</v>
      </c>
      <c r="Y218">
        <f t="shared" si="82"/>
        <v>0.05</v>
      </c>
      <c r="Z218" s="41">
        <f>INDEX($W$52:$AK$66,MATCH(W218,$W$52:$W$66,0),MATCH(X218,$W$52:$AK$52,0))</f>
        <v>0.05</v>
      </c>
    </row>
    <row r="219" spans="23:26" x14ac:dyDescent="0.25">
      <c r="W219" t="s">
        <v>7</v>
      </c>
      <c r="X219" t="s">
        <v>11</v>
      </c>
      <c r="Y219">
        <f t="shared" si="82"/>
        <v>5.0000000000000001E-3</v>
      </c>
      <c r="Z219" s="41" t="str">
        <f>INDEX($W$52:$AK$66,MATCH(W219,$W$52:$W$66,0),MATCH(X219,$W$52:$AK$52,0))</f>
        <v>&lt;0.01</v>
      </c>
    </row>
    <row r="220" spans="23:26" x14ac:dyDescent="0.25">
      <c r="W220" t="s">
        <v>7</v>
      </c>
      <c r="X220" t="s">
        <v>3</v>
      </c>
      <c r="Y220">
        <f t="shared" si="82"/>
        <v>5.0000000000000001E-3</v>
      </c>
      <c r="Z220" s="41" t="str">
        <f>INDEX($W$52:$AK$66,MATCH(W220,$W$52:$W$66,0),MATCH(X220,$W$52:$AK$52,0))</f>
        <v>&lt;0.01</v>
      </c>
    </row>
    <row r="221" spans="23:26" x14ac:dyDescent="0.25">
      <c r="W221" t="s">
        <v>7</v>
      </c>
      <c r="X221" t="s">
        <v>13</v>
      </c>
      <c r="Y221">
        <f t="shared" si="82"/>
        <v>7.0000000000000007E-2</v>
      </c>
      <c r="Z221" s="41">
        <f>INDEX($W$52:$AK$66,MATCH(W221,$W$52:$W$66,0),MATCH(X221,$W$52:$AK$52,0))</f>
        <v>7.0000000000000007E-2</v>
      </c>
    </row>
    <row r="222" spans="23:26" x14ac:dyDescent="0.25">
      <c r="W222" t="s">
        <v>7</v>
      </c>
      <c r="X222" t="s">
        <v>4</v>
      </c>
      <c r="Y222">
        <f t="shared" si="82"/>
        <v>0.01</v>
      </c>
      <c r="Z222" s="41">
        <f>INDEX($W$52:$AK$66,MATCH(W222,$W$52:$W$66,0),MATCH(X222,$W$52:$AK$52,0))</f>
        <v>0.01</v>
      </c>
    </row>
    <row r="223" spans="23:26" x14ac:dyDescent="0.25">
      <c r="W223" t="s">
        <v>7</v>
      </c>
      <c r="X223" t="s">
        <v>12</v>
      </c>
      <c r="Y223">
        <f t="shared" si="82"/>
        <v>0.1</v>
      </c>
      <c r="Z223" s="41">
        <f>INDEX($W$52:$AK$66,MATCH(W223,$W$52:$W$66,0),MATCH(X223,$W$52:$AK$52,0))</f>
        <v>0.1</v>
      </c>
    </row>
    <row r="224" spans="23:26" x14ac:dyDescent="0.25">
      <c r="W224" t="s">
        <v>7</v>
      </c>
      <c r="X224" t="s">
        <v>5</v>
      </c>
      <c r="Y224">
        <f t="shared" si="82"/>
        <v>0.1</v>
      </c>
      <c r="Z224" s="41">
        <f>INDEX($W$52:$AK$66,MATCH(W224,$W$52:$W$66,0),MATCH(X224,$W$52:$AK$52,0))</f>
        <v>0.1</v>
      </c>
    </row>
    <row r="225" spans="23:26" x14ac:dyDescent="0.25">
      <c r="W225" t="s">
        <v>7</v>
      </c>
      <c r="X225" t="s">
        <v>6</v>
      </c>
      <c r="Y225">
        <f t="shared" si="82"/>
        <v>0.92</v>
      </c>
      <c r="Z225" s="41">
        <f>INDEX($W$52:$AK$66,MATCH(W225,$W$52:$W$66,0),MATCH(X225,$W$52:$AK$52,0))</f>
        <v>0.92</v>
      </c>
    </row>
    <row r="226" spans="23:26" x14ac:dyDescent="0.25">
      <c r="W226" t="s">
        <v>7</v>
      </c>
      <c r="X226" t="s">
        <v>14</v>
      </c>
      <c r="Y226">
        <f t="shared" si="82"/>
        <v>0.7</v>
      </c>
      <c r="Z226" s="41">
        <f>INDEX($W$52:$AK$66,MATCH(W226,$W$52:$W$66,0),MATCH(X226,$W$52:$AK$52,0))</f>
        <v>0.7</v>
      </c>
    </row>
    <row r="227" spans="23:26" x14ac:dyDescent="0.25">
      <c r="W227" t="s">
        <v>7</v>
      </c>
      <c r="X227" t="s">
        <v>8</v>
      </c>
      <c r="Y227">
        <f t="shared" si="82"/>
        <v>0.9</v>
      </c>
      <c r="Z227" s="41">
        <f>INDEX($W$52:$AK$66,MATCH(W227,$W$52:$W$66,0),MATCH(X227,$W$52:$AK$52,0))</f>
        <v>0.9</v>
      </c>
    </row>
    <row r="228" spans="23:26" x14ac:dyDescent="0.25">
      <c r="W228" t="s">
        <v>7</v>
      </c>
      <c r="X228" t="s">
        <v>9</v>
      </c>
      <c r="Y228">
        <f t="shared" si="82"/>
        <v>0.32</v>
      </c>
      <c r="Z228" s="41">
        <f>INDEX($W$52:$AK$66,MATCH(W228,$W$52:$W$66,0),MATCH(X228,$W$52:$AK$52,0))</f>
        <v>0.32</v>
      </c>
    </row>
    <row r="229" spans="23:26" x14ac:dyDescent="0.25">
      <c r="W229" t="s">
        <v>8</v>
      </c>
      <c r="X229" t="s">
        <v>0</v>
      </c>
      <c r="Y229">
        <f t="shared" si="82"/>
        <v>5.0000000000000001E-3</v>
      </c>
      <c r="Z229" s="41" t="str">
        <f>INDEX($W$52:$AK$66,MATCH(W229,$W$52:$W$66,0),MATCH(X229,$W$52:$AK$52,0))</f>
        <v>&lt;0.01</v>
      </c>
    </row>
    <row r="230" spans="23:26" x14ac:dyDescent="0.25">
      <c r="W230" t="s">
        <v>8</v>
      </c>
      <c r="X230" t="s">
        <v>1</v>
      </c>
      <c r="Y230">
        <f t="shared" si="82"/>
        <v>0.14000000000000001</v>
      </c>
      <c r="Z230" s="41">
        <f>INDEX($W$52:$AK$66,MATCH(W230,$W$52:$W$66,0),MATCH(X230,$W$52:$AK$52,0))</f>
        <v>0.14000000000000001</v>
      </c>
    </row>
    <row r="231" spans="23:26" x14ac:dyDescent="0.25">
      <c r="W231" t="s">
        <v>8</v>
      </c>
      <c r="X231" t="s">
        <v>2</v>
      </c>
      <c r="Y231">
        <f t="shared" si="82"/>
        <v>5.0000000000000001E-3</v>
      </c>
      <c r="Z231" s="41" t="str">
        <f>INDEX($W$52:$AK$66,MATCH(W231,$W$52:$W$66,0),MATCH(X231,$W$52:$AK$52,0))</f>
        <v>&lt;0.01</v>
      </c>
    </row>
    <row r="232" spans="23:26" x14ac:dyDescent="0.25">
      <c r="W232" t="s">
        <v>8</v>
      </c>
      <c r="X232" t="s">
        <v>11</v>
      </c>
      <c r="Y232">
        <f t="shared" si="82"/>
        <v>0.01</v>
      </c>
      <c r="Z232" s="41">
        <f>INDEX($W$52:$AK$66,MATCH(W232,$W$52:$W$66,0),MATCH(X232,$W$52:$AK$52,0))</f>
        <v>0.01</v>
      </c>
    </row>
    <row r="233" spans="23:26" x14ac:dyDescent="0.25">
      <c r="W233" t="s">
        <v>8</v>
      </c>
      <c r="X233" t="s">
        <v>3</v>
      </c>
      <c r="Y233">
        <f t="shared" si="82"/>
        <v>5.0000000000000001E-3</v>
      </c>
      <c r="Z233" s="41" t="str">
        <f>INDEX($W$52:$AK$66,MATCH(W233,$W$52:$W$66,0),MATCH(X233,$W$52:$AK$52,0))</f>
        <v>&lt;0.01</v>
      </c>
    </row>
    <row r="234" spans="23:26" x14ac:dyDescent="0.25">
      <c r="W234" t="s">
        <v>8</v>
      </c>
      <c r="X234" t="s">
        <v>13</v>
      </c>
      <c r="Y234">
        <f t="shared" si="82"/>
        <v>0.01</v>
      </c>
      <c r="Z234" s="41">
        <f>INDEX($W$52:$AK$66,MATCH(W234,$W$52:$W$66,0),MATCH(X234,$W$52:$AK$52,0))</f>
        <v>0.01</v>
      </c>
    </row>
    <row r="235" spans="23:26" x14ac:dyDescent="0.25">
      <c r="W235" t="s">
        <v>8</v>
      </c>
      <c r="X235" t="s">
        <v>4</v>
      </c>
      <c r="Y235">
        <f t="shared" si="82"/>
        <v>5.0000000000000001E-3</v>
      </c>
      <c r="Z235" s="41" t="str">
        <f>INDEX($W$52:$AK$66,MATCH(W235,$W$52:$W$66,0),MATCH(X235,$W$52:$AK$52,0))</f>
        <v>&lt;0.01</v>
      </c>
    </row>
    <row r="236" spans="23:26" x14ac:dyDescent="0.25">
      <c r="W236" t="s">
        <v>8</v>
      </c>
      <c r="X236" t="s">
        <v>12</v>
      </c>
      <c r="Y236">
        <f t="shared" si="82"/>
        <v>5.0000000000000001E-3</v>
      </c>
      <c r="Z236" s="41" t="str">
        <f>INDEX($W$52:$AK$66,MATCH(W236,$W$52:$W$66,0),MATCH(X236,$W$52:$AK$52,0))</f>
        <v>&lt;0.01</v>
      </c>
    </row>
    <row r="237" spans="23:26" x14ac:dyDescent="0.25">
      <c r="W237" t="s">
        <v>8</v>
      </c>
      <c r="X237" t="s">
        <v>5</v>
      </c>
      <c r="Y237">
        <f t="shared" si="82"/>
        <v>5.0000000000000001E-3</v>
      </c>
      <c r="Z237" s="41" t="str">
        <f>INDEX($W$52:$AK$66,MATCH(W237,$W$52:$W$66,0),MATCH(X237,$W$52:$AK$52,0))</f>
        <v>&lt;0.01</v>
      </c>
    </row>
    <row r="238" spans="23:26" x14ac:dyDescent="0.25">
      <c r="W238" t="s">
        <v>8</v>
      </c>
      <c r="X238" t="s">
        <v>6</v>
      </c>
      <c r="Y238">
        <f t="shared" si="82"/>
        <v>0.01</v>
      </c>
      <c r="Z238" s="41">
        <f>INDEX($W$52:$AK$66,MATCH(W238,$W$52:$W$66,0),MATCH(X238,$W$52:$AK$52,0))</f>
        <v>0.01</v>
      </c>
    </row>
    <row r="239" spans="23:26" x14ac:dyDescent="0.25">
      <c r="W239" t="s">
        <v>8</v>
      </c>
      <c r="X239" t="s">
        <v>14</v>
      </c>
      <c r="Y239">
        <f t="shared" si="82"/>
        <v>0.01</v>
      </c>
      <c r="Z239" s="41">
        <f>INDEX($W$52:$AK$66,MATCH(W239,$W$52:$W$66,0),MATCH(X239,$W$52:$AK$52,0))</f>
        <v>0.01</v>
      </c>
    </row>
    <row r="240" spans="23:26" x14ac:dyDescent="0.25">
      <c r="W240" t="s">
        <v>8</v>
      </c>
      <c r="X240" t="s">
        <v>7</v>
      </c>
      <c r="Y240">
        <f t="shared" si="82"/>
        <v>0.62999999999999989</v>
      </c>
      <c r="Z240" s="41">
        <f>INDEX($W$52:$AK$66,MATCH(W240,$W$52:$W$66,0),MATCH(X240,$W$52:$AK$52,0))</f>
        <v>0.62999999999999989</v>
      </c>
    </row>
    <row r="241" spans="23:26" x14ac:dyDescent="0.25">
      <c r="W241" t="s">
        <v>8</v>
      </c>
      <c r="X241" t="s">
        <v>9</v>
      </c>
      <c r="Y241">
        <f t="shared" si="82"/>
        <v>1.3</v>
      </c>
      <c r="Z241" s="41">
        <f>INDEX($W$52:$AK$66,MATCH(W241,$W$52:$W$66,0),MATCH(X241,$W$52:$AK$52,0))</f>
        <v>1.3</v>
      </c>
    </row>
    <row r="242" spans="23:26" x14ac:dyDescent="0.25">
      <c r="W242" t="s">
        <v>9</v>
      </c>
      <c r="X242" t="s">
        <v>0</v>
      </c>
      <c r="Y242">
        <f t="shared" si="82"/>
        <v>5.0000000000000001E-3</v>
      </c>
      <c r="Z242" s="41" t="str">
        <f>INDEX($W$52:$AK$66,MATCH(W242,$W$52:$W$66,0),MATCH(X242,$W$52:$AK$52,0))</f>
        <v>&lt;0.01</v>
      </c>
    </row>
    <row r="243" spans="23:26" x14ac:dyDescent="0.25">
      <c r="W243" t="s">
        <v>9</v>
      </c>
      <c r="X243" t="s">
        <v>1</v>
      </c>
      <c r="Y243">
        <f t="shared" si="82"/>
        <v>0.12</v>
      </c>
      <c r="Z243" s="41">
        <f>INDEX($W$52:$AK$66,MATCH(W243,$W$52:$W$66,0),MATCH(X243,$W$52:$AK$52,0))</f>
        <v>0.12</v>
      </c>
    </row>
    <row r="244" spans="23:26" x14ac:dyDescent="0.25">
      <c r="W244" t="s">
        <v>9</v>
      </c>
      <c r="X244" t="s">
        <v>2</v>
      </c>
      <c r="Y244">
        <f t="shared" si="82"/>
        <v>0.01</v>
      </c>
      <c r="Z244" s="41">
        <f>INDEX($W$52:$AK$66,MATCH(W244,$W$52:$W$66,0),MATCH(X244,$W$52:$AK$52,0))</f>
        <v>0.01</v>
      </c>
    </row>
    <row r="245" spans="23:26" x14ac:dyDescent="0.25">
      <c r="W245" t="s">
        <v>9</v>
      </c>
      <c r="X245" t="s">
        <v>11</v>
      </c>
      <c r="Y245">
        <f t="shared" si="82"/>
        <v>5.0000000000000001E-3</v>
      </c>
      <c r="Z245" s="41" t="str">
        <f>INDEX($W$52:$AK$66,MATCH(W245,$W$52:$W$66,0),MATCH(X245,$W$52:$AK$52,0))</f>
        <v>&lt;0.01</v>
      </c>
    </row>
    <row r="246" spans="23:26" x14ac:dyDescent="0.25">
      <c r="W246" t="s">
        <v>9</v>
      </c>
      <c r="X246" t="s">
        <v>3</v>
      </c>
      <c r="Y246">
        <f t="shared" si="82"/>
        <v>5.0000000000000001E-3</v>
      </c>
      <c r="Z246" s="41" t="str">
        <f>INDEX($W$52:$AK$66,MATCH(W246,$W$52:$W$66,0),MATCH(X246,$W$52:$AK$52,0))</f>
        <v>&lt;0.01</v>
      </c>
    </row>
    <row r="247" spans="23:26" x14ac:dyDescent="0.25">
      <c r="W247" t="s">
        <v>9</v>
      </c>
      <c r="X247" t="s">
        <v>13</v>
      </c>
      <c r="Y247">
        <f t="shared" si="82"/>
        <v>5.0000000000000001E-3</v>
      </c>
      <c r="Z247" s="41" t="str">
        <f>INDEX($W$52:$AK$66,MATCH(W247,$W$52:$W$66,0),MATCH(X247,$W$52:$AK$52,0))</f>
        <v>&lt;0.01</v>
      </c>
    </row>
    <row r="248" spans="23:26" x14ac:dyDescent="0.25">
      <c r="W248" t="s">
        <v>9</v>
      </c>
      <c r="X248" t="s">
        <v>4</v>
      </c>
      <c r="Y248">
        <f t="shared" si="82"/>
        <v>5.0000000000000001E-3</v>
      </c>
      <c r="Z248" s="41" t="str">
        <f>INDEX($W$52:$AK$66,MATCH(W248,$W$52:$W$66,0),MATCH(X248,$W$52:$AK$52,0))</f>
        <v>&lt;0.01</v>
      </c>
    </row>
    <row r="249" spans="23:26" x14ac:dyDescent="0.25">
      <c r="W249" t="s">
        <v>9</v>
      </c>
      <c r="X249" t="s">
        <v>12</v>
      </c>
      <c r="Y249">
        <f t="shared" si="82"/>
        <v>5.0000000000000001E-3</v>
      </c>
      <c r="Z249" s="41" t="str">
        <f>INDEX($W$52:$AK$66,MATCH(W249,$W$52:$W$66,0),MATCH(X249,$W$52:$AK$52,0))</f>
        <v>&lt;0.01</v>
      </c>
    </row>
    <row r="250" spans="23:26" x14ac:dyDescent="0.25">
      <c r="W250" t="s">
        <v>9</v>
      </c>
      <c r="X250" t="s">
        <v>5</v>
      </c>
      <c r="Y250">
        <f t="shared" si="82"/>
        <v>5.0000000000000001E-3</v>
      </c>
      <c r="Z250" s="41" t="str">
        <f>INDEX($W$52:$AK$66,MATCH(W250,$W$52:$W$66,0),MATCH(X250,$W$52:$AK$52,0))</f>
        <v>&lt;0.01</v>
      </c>
    </row>
    <row r="251" spans="23:26" x14ac:dyDescent="0.25">
      <c r="W251" t="s">
        <v>9</v>
      </c>
      <c r="X251" t="s">
        <v>6</v>
      </c>
      <c r="Y251">
        <f t="shared" si="82"/>
        <v>0.01</v>
      </c>
      <c r="Z251" s="41">
        <f>INDEX($W$52:$AK$66,MATCH(W251,$W$52:$W$66,0),MATCH(X251,$W$52:$AK$52,0))</f>
        <v>0.01</v>
      </c>
    </row>
    <row r="252" spans="23:26" x14ac:dyDescent="0.25">
      <c r="W252" t="s">
        <v>9</v>
      </c>
      <c r="X252" t="s">
        <v>14</v>
      </c>
      <c r="Y252">
        <f t="shared" si="82"/>
        <v>5.0000000000000001E-3</v>
      </c>
      <c r="Z252" s="41" t="str">
        <f>INDEX($W$52:$AK$66,MATCH(W252,$W$52:$W$66,0),MATCH(X252,$W$52:$AK$52,0))</f>
        <v>&lt;0.01</v>
      </c>
    </row>
    <row r="253" spans="23:26" x14ac:dyDescent="0.25">
      <c r="W253" t="s">
        <v>9</v>
      </c>
      <c r="X253" t="s">
        <v>7</v>
      </c>
      <c r="Y253">
        <f t="shared" si="82"/>
        <v>0.3</v>
      </c>
      <c r="Z253" s="41">
        <f>INDEX($W$52:$AK$66,MATCH(W253,$W$52:$W$66,0),MATCH(X253,$W$52:$AK$52,0))</f>
        <v>0.3</v>
      </c>
    </row>
    <row r="254" spans="23:26" x14ac:dyDescent="0.25">
      <c r="W254" t="s">
        <v>9</v>
      </c>
      <c r="X254" t="s">
        <v>8</v>
      </c>
      <c r="Y254">
        <f t="shared" si="82"/>
        <v>1.2</v>
      </c>
      <c r="Z254" s="41">
        <f>INDEX($W$52:$AK$66,MATCH(W254,$W$52:$W$66,0),MATCH(X254,$W$52:$AK$52,0))</f>
        <v>1.2</v>
      </c>
    </row>
  </sheetData>
  <conditionalFormatting sqref="D53:Q66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computation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Zorn</dc:creator>
  <cp:lastModifiedBy>Conrad Zorn</cp:lastModifiedBy>
  <dcterms:created xsi:type="dcterms:W3CDTF">2015-06-05T18:17:20Z</dcterms:created>
  <dcterms:modified xsi:type="dcterms:W3CDTF">2021-02-02T21:25:14Z</dcterms:modified>
</cp:coreProperties>
</file>