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foil" sheetId="1" state="visible" r:id="rId2"/>
    <sheet name="separator" sheetId="2" state="visible" r:id="rId3"/>
    <sheet name="anode" sheetId="3" state="visible" r:id="rId4"/>
    <sheet name="cathod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5" authorId="0">
      <text>
        <r>
          <rPr>
            <sz val="10"/>
            <rFont val="Arial"/>
            <family val="2"/>
            <charset val="1"/>
          </rPr>
          <t xml:space="preserve">Passive Anteile berücksichtigen!?</t>
        </r>
      </text>
    </comment>
    <comment ref="H6" authorId="0">
      <text>
        <r>
          <rPr>
            <sz val="10"/>
            <rFont val="Arial"/>
            <family val="2"/>
            <charset val="1"/>
          </rPr>
          <t xml:space="preserve">Fachbezeichnung klären!</t>
        </r>
      </text>
    </comment>
  </commentList>
</comments>
</file>

<file path=xl/sharedStrings.xml><?xml version="1.0" encoding="utf-8"?>
<sst xmlns="http://schemas.openxmlformats.org/spreadsheetml/2006/main" count="304" uniqueCount="120">
  <si>
    <t xml:space="preserve">Imaginärer Wert</t>
  </si>
  <si>
    <t xml:space="preserve">Literaturwert/Datenblatt</t>
  </si>
  <si>
    <t xml:space="preserve">Experimentell bestimmt (+/-Fehler) </t>
  </si>
  <si>
    <t xml:space="preserve">layers</t>
  </si>
  <si>
    <t xml:space="preserve">outer layer</t>
  </si>
  <si>
    <t xml:space="preserve">inner layer</t>
  </si>
  <si>
    <t xml:space="preserve">tensile modulus</t>
  </si>
  <si>
    <t xml:space="preserve">tensile strength</t>
  </si>
  <si>
    <t xml:space="preserve">Bruchdehnung</t>
  </si>
  <si>
    <t xml:space="preserve">1. layer</t>
  </si>
  <si>
    <t xml:space="preserve">2. layer</t>
  </si>
  <si>
    <t xml:space="preserve">3. layer</t>
  </si>
  <si>
    <t xml:space="preserve">4. layer</t>
  </si>
  <si>
    <t xml:space="preserve">name</t>
  </si>
  <si>
    <t xml:space="preserve">description</t>
  </si>
  <si>
    <t xml:space="preserve">material</t>
  </si>
  <si>
    <t xml:space="preserve">thickness</t>
  </si>
  <si>
    <t xml:space="preserve">mass</t>
  </si>
  <si>
    <t xml:space="preserve">density</t>
  </si>
  <si>
    <t xml:space="preserve">percentage passive material</t>
  </si>
  <si>
    <t xml:space="preserve">E_t_xx</t>
  </si>
  <si>
    <t xml:space="preserve">E_t_yy</t>
  </si>
  <si>
    <t xml:space="preserve">E_t_xy</t>
  </si>
  <si>
    <t xml:space="preserve">R_t_xx</t>
  </si>
  <si>
    <t xml:space="preserve">R_t_yy</t>
  </si>
  <si>
    <t xml:space="preserve">R_t_xy</t>
  </si>
  <si>
    <t xml:space="preserve">nu_xy</t>
  </si>
  <si>
    <t xml:space="preserve">eps_xx</t>
  </si>
  <si>
    <t xml:space="preserve">µm</t>
  </si>
  <si>
    <t xml:space="preserve">kg/m^2</t>
  </si>
  <si>
    <t xml:space="preserve">kg/m^3</t>
  </si>
  <si>
    <t xml:space="preserve">%</t>
  </si>
  <si>
    <t xml:space="preserve">GPa</t>
  </si>
  <si>
    <t xml:space="preserve">MPa</t>
  </si>
  <si>
    <t xml:space="preserve">ElViS_p_1</t>
  </si>
  <si>
    <t xml:space="preserve">Showa Denko 111 µm
Aluminium-Kunststoff-Verbund</t>
  </si>
  <si>
    <t xml:space="preserve">PET</t>
  </si>
  <si>
    <t xml:space="preserve">Nylon ON</t>
  </si>
  <si>
    <t xml:space="preserve">Al </t>
  </si>
  <si>
    <t xml:space="preserve">Cast PP</t>
  </si>
  <si>
    <t xml:space="preserve">3.325(+/-0.46)</t>
  </si>
  <si>
    <t xml:space="preserve">91.6(+/-5.8)</t>
  </si>
  <si>
    <t xml:space="preserve">ElViS_p_2</t>
  </si>
  <si>
    <t xml:space="preserve">DNP 65 µm
Aluminium-Kunststoff-Verbund</t>
  </si>
  <si>
    <t xml:space="preserve">DL</t>
  </si>
  <si>
    <t xml:space="preserve">PP</t>
  </si>
  <si>
    <t xml:space="preserve">5.493(+/-1.11)</t>
  </si>
  <si>
    <t xml:space="preserve">79.5(+/-4.1)</t>
  </si>
  <si>
    <t xml:space="preserve">MD Bruchdehnung</t>
  </si>
  <si>
    <t xml:space="preserve">TD Bruchdehnung</t>
  </si>
  <si>
    <t xml:space="preserve">porosity</t>
  </si>
  <si>
    <t xml:space="preserve">eps_yy</t>
  </si>
  <si>
    <t xml:space="preserve">ElViS_s_1</t>
  </si>
  <si>
    <t xml:space="preserve">T 12µm
PP-Separator</t>
  </si>
  <si>
    <t xml:space="preserve">0.927(+/-0.094)</t>
  </si>
  <si>
    <t xml:space="preserve">138(+/-4.2)</t>
  </si>
  <si>
    <t xml:space="preserve">ElViS_s_2</t>
  </si>
  <si>
    <t xml:space="preserve">Celgard 2400
PP-Separator</t>
  </si>
  <si>
    <t xml:space="preserve">0.902(+/-0.117)</t>
  </si>
  <si>
    <t xml:space="preserve">127(+/-3.9)</t>
  </si>
  <si>
    <t xml:space="preserve">58(+/-8.9)</t>
  </si>
  <si>
    <t xml:space="preserve">active layer</t>
  </si>
  <si>
    <t xml:space="preserve">substrate layer</t>
  </si>
  <si>
    <t xml:space="preserve"> {'rate': {'value': 0.1, 'unit': 'C’}</t>
  </si>
  <si>
    <t xml:space="preserve"> {'rate': {'value': 0.5, 'unit': 'C’}</t>
  </si>
  <si>
    <t xml:space="preserve">active material area mass</t>
  </si>
  <si>
    <t xml:space="preserve">weight percentage active material</t>
  </si>
  <si>
    <t xml:space="preserve">mass capacity</t>
  </si>
  <si>
    <t xml:space="preserve">surface capacity</t>
  </si>
  <si>
    <t xml:space="preserve">area mass</t>
  </si>
  <si>
    <t xml:space="preserve">passive material area mass</t>
  </si>
  <si>
    <t xml:space="preserve">weight percentage passive material</t>
  </si>
  <si>
    <t xml:space="preserve">potential vs Li</t>
  </si>
  <si>
    <t xml:space="preserve">specific capacity</t>
  </si>
  <si>
    <t xml:space="preserve">mg/cm^2</t>
  </si>
  <si>
    <t xml:space="preserve">mAh/g</t>
  </si>
  <si>
    <t xml:space="preserve">mAh/cm^2</t>
  </si>
  <si>
    <t xml:space="preserve">g/cm^3</t>
  </si>
  <si>
    <t xml:space="preserve">V</t>
  </si>
  <si>
    <t xml:space="preserve">ELVIS_a_1</t>
  </si>
  <si>
    <t xml:space="preserve">CCI_871 (4078), 
Doppeltbeschichtete Cu-Folie Graphit </t>
  </si>
  <si>
    <t xml:space="preserve">Graphit</t>
  </si>
  <si>
    <t xml:space="preserve">Cu blanc</t>
  </si>
  <si>
    <t xml:space="preserve">3.563(+/-0.18)</t>
  </si>
  <si>
    <t xml:space="preserve">22.1(+/-0.14)</t>
  </si>
  <si>
    <t xml:space="preserve">6.26(+/-0.83)</t>
  </si>
  <si>
    <t xml:space="preserve">ELVIS_a_2</t>
  </si>
  <si>
    <t xml:space="preserve">CCI_872 (4078), 
Einseitigbeschichtete Cu-Folie Graphit</t>
  </si>
  <si>
    <t xml:space="preserve">14.036(+/-0.4)</t>
  </si>
  <si>
    <t xml:space="preserve">65.8(+/-0.36)</t>
  </si>
  <si>
    <t xml:space="preserve">5.85(+/-1.02)</t>
  </si>
  <si>
    <t xml:space="preserve">ELVIS_a_3</t>
  </si>
  <si>
    <t xml:space="preserve">CCI_870 (4078), 
Einseitigbeschichtete Cu-Folie Graphit</t>
  </si>
  <si>
    <t xml:space="preserve">8.396(+/-1.22)</t>
  </si>
  <si>
    <t xml:space="preserve">38.6(+/-0.22)</t>
  </si>
  <si>
    <t xml:space="preserve">5.2(+/-0.9)</t>
  </si>
  <si>
    <t xml:space="preserve">ELVIS_a_4</t>
  </si>
  <si>
    <t xml:space="preserve">CCl_A-1599, 
Doppeltbeschichtete Cu-Folie Graphit </t>
  </si>
  <si>
    <t xml:space="preserve">nat. Graphit</t>
  </si>
  <si>
    <t xml:space="preserve">surface mass</t>
  </si>
  <si>
    <t xml:space="preserve">percentage active material</t>
  </si>
  <si>
    <t xml:space="preserve">active area mass</t>
  </si>
  <si>
    <t xml:space="preserve">passive surface mass</t>
  </si>
  <si>
    <t xml:space="preserve">ElVis_c_1</t>
  </si>
  <si>
    <t xml:space="preserve">CCI_804/2_NMC622 bzw. CCI_805/1_NMC622, 
Doppeltbeschichtete Al-Folie NMC </t>
  </si>
  <si>
    <t xml:space="preserve">NMC622</t>
  </si>
  <si>
    <t xml:space="preserve">Al blanc</t>
  </si>
  <si>
    <t xml:space="preserve">4.763(+/-0.396)</t>
  </si>
  <si>
    <t xml:space="preserve">23.2(+/-1.4)</t>
  </si>
  <si>
    <t xml:space="preserve">0.6(+/-0.16)</t>
  </si>
  <si>
    <t xml:space="preserve">ElVis_c_2</t>
  </si>
  <si>
    <t xml:space="preserve">EnvitesEnergy_LFP, 
Doppeltbeschichtete Al-Folie LFP </t>
  </si>
  <si>
    <t xml:space="preserve">LFP</t>
  </si>
  <si>
    <t xml:space="preserve">Al</t>
  </si>
  <si>
    <t xml:space="preserve">5.292(+/-0.757)</t>
  </si>
  <si>
    <t xml:space="preserve">25.1(+/-0.11)</t>
  </si>
  <si>
    <t xml:space="preserve">1.4(+/-0.6)</t>
  </si>
  <si>
    <t xml:space="preserve">ElVis_c_3</t>
  </si>
  <si>
    <t xml:space="preserve">CCl K-1606,
Doppeltbeschichtete Al-Folie NMC </t>
  </si>
  <si>
    <t xml:space="preserve">Al pre coated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</si>
</sst>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Source Sans 3"/>
      <family val="2"/>
      <charset val="1"/>
    </font>
    <font>
      <b val="true"/>
      <sz val="10"/>
      <color rgb="FF000000"/>
      <name val="Source Sans 3"/>
      <family val="2"/>
      <charset val="1"/>
    </font>
    <font>
      <b val="true"/>
      <sz val="10"/>
      <name val="Source Sans 3"/>
      <family val="2"/>
      <charset val="1"/>
    </font>
    <font>
      <sz val="10"/>
      <color rgb="FF000000"/>
      <name val="Source Sans 3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A1467E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71"/>
    <col collapsed="false" customWidth="true" hidden="false" outlineLevel="0" max="2" min="2" style="1" width="25"/>
    <col collapsed="false" customWidth="true" hidden="false" outlineLevel="0" max="3" min="3" style="1" width="9.86"/>
    <col collapsed="false" customWidth="true" hidden="false" outlineLevel="0" max="4" min="4" style="1" width="9.14"/>
    <col collapsed="false" customWidth="true" hidden="false" outlineLevel="0" max="5" min="5" style="1" width="8.71"/>
    <col collapsed="false" customWidth="true" hidden="false" outlineLevel="0" max="6" min="6" style="1" width="9.14"/>
    <col collapsed="false" customWidth="true" hidden="false" outlineLevel="0" max="7" min="7" style="1" width="8.57"/>
    <col collapsed="false" customWidth="true" hidden="false" outlineLevel="0" max="8" min="8" style="1" width="9.14"/>
    <col collapsed="false" customWidth="true" hidden="false" outlineLevel="0" max="9" min="9" style="1" width="9.57"/>
    <col collapsed="false" customWidth="true" hidden="false" outlineLevel="0" max="11" min="10" style="1" width="9.14"/>
    <col collapsed="false" customWidth="true" hidden="false" outlineLevel="0" max="13" min="12" style="1" width="7.57"/>
    <col collapsed="false" customWidth="true" hidden="false" outlineLevel="0" max="14" min="14" style="1" width="24.57"/>
    <col collapsed="false" customWidth="true" hidden="false" outlineLevel="0" max="15" min="15" style="1" width="13.29"/>
    <col collapsed="false" customWidth="true" hidden="false" outlineLevel="0" max="16" min="16" style="1" width="7.15"/>
    <col collapsed="false" customWidth="true" hidden="false" outlineLevel="0" max="17" min="17" style="1" width="7"/>
    <col collapsed="false" customWidth="true" hidden="false" outlineLevel="0" max="18" min="18" style="1" width="12.86"/>
    <col collapsed="false" customWidth="true" hidden="false" outlineLevel="0" max="19" min="19" style="1" width="7.29"/>
    <col collapsed="false" customWidth="true" hidden="false" outlineLevel="0" max="20" min="20" style="1" width="7.15"/>
    <col collapsed="false" customWidth="true" hidden="false" outlineLevel="0" max="21" min="21" style="1" width="6.29"/>
    <col collapsed="false" customWidth="true" hidden="false" outlineLevel="0" max="22" min="22" style="1" width="12.86"/>
    <col collapsed="false" customWidth="false" hidden="false" outlineLevel="0" max="16384" min="23" style="1" width="11.57"/>
  </cols>
  <sheetData>
    <row r="1" customFormat="false" ht="12.75" hidden="false" customHeight="false" outlineLevel="0" collapsed="false">
      <c r="A1" s="2" t="s">
        <v>0</v>
      </c>
    </row>
    <row r="2" customFormat="false" ht="12.75" hidden="false" customHeight="false" outlineLevel="0" collapsed="false">
      <c r="A2" s="3" t="s">
        <v>1</v>
      </c>
    </row>
    <row r="3" customFormat="false" ht="25.5" hidden="false" customHeight="false" outlineLevel="0" collapsed="false">
      <c r="A3" s="4" t="s">
        <v>2</v>
      </c>
      <c r="F3" s="1" t="s">
        <v>3</v>
      </c>
    </row>
    <row r="4" customFormat="false" ht="12.75" hidden="false" customHeight="false" outlineLevel="0" collapsed="false">
      <c r="C4" s="1" t="s">
        <v>4</v>
      </c>
      <c r="I4" s="1" t="s">
        <v>5</v>
      </c>
      <c r="O4" s="1" t="s">
        <v>6</v>
      </c>
      <c r="R4" s="1" t="s">
        <v>7</v>
      </c>
      <c r="V4" s="1" t="s">
        <v>8</v>
      </c>
    </row>
    <row r="5" s="5" customFormat="true" ht="12.75" hidden="false" customHeight="false" outlineLevel="0" collapsed="false">
      <c r="C5" s="5" t="s">
        <v>9</v>
      </c>
      <c r="D5" s="5" t="s">
        <v>9</v>
      </c>
      <c r="E5" s="5" t="s">
        <v>10</v>
      </c>
      <c r="F5" s="5" t="s">
        <v>10</v>
      </c>
      <c r="G5" s="5" t="s">
        <v>11</v>
      </c>
      <c r="H5" s="5" t="s">
        <v>11</v>
      </c>
      <c r="I5" s="5" t="s">
        <v>12</v>
      </c>
      <c r="J5" s="5" t="s">
        <v>12</v>
      </c>
    </row>
    <row r="6" s="5" customFormat="true" ht="12.75" hidden="false" customHeight="false" outlineLevel="0" collapsed="false">
      <c r="A6" s="5" t="s">
        <v>13</v>
      </c>
      <c r="B6" s="5" t="s">
        <v>14</v>
      </c>
      <c r="C6" s="5" t="s">
        <v>15</v>
      </c>
      <c r="D6" s="5" t="s">
        <v>16</v>
      </c>
      <c r="E6" s="5" t="s">
        <v>15</v>
      </c>
      <c r="F6" s="5" t="s">
        <v>16</v>
      </c>
      <c r="G6" s="5" t="s">
        <v>15</v>
      </c>
      <c r="H6" s="5" t="s">
        <v>16</v>
      </c>
      <c r="I6" s="5" t="s">
        <v>15</v>
      </c>
      <c r="J6" s="5" t="s">
        <v>16</v>
      </c>
      <c r="K6" s="5" t="s">
        <v>16</v>
      </c>
      <c r="L6" s="5" t="s">
        <v>17</v>
      </c>
      <c r="M6" s="5" t="s">
        <v>18</v>
      </c>
      <c r="N6" s="5" t="s">
        <v>19</v>
      </c>
      <c r="O6" s="5" t="s">
        <v>20</v>
      </c>
      <c r="P6" s="5" t="s">
        <v>21</v>
      </c>
      <c r="Q6" s="5" t="s">
        <v>22</v>
      </c>
      <c r="R6" s="5" t="s">
        <v>23</v>
      </c>
      <c r="S6" s="5" t="s">
        <v>24</v>
      </c>
      <c r="T6" s="5" t="s">
        <v>25</v>
      </c>
      <c r="U6" s="5" t="s">
        <v>26</v>
      </c>
      <c r="V6" s="5" t="s">
        <v>27</v>
      </c>
    </row>
    <row r="7" s="5" customFormat="true" ht="12.75" hidden="false" customHeight="false" outlineLevel="0" collapsed="false">
      <c r="D7" s="6" t="s">
        <v>28</v>
      </c>
      <c r="F7" s="6" t="s">
        <v>28</v>
      </c>
      <c r="H7" s="6" t="s">
        <v>28</v>
      </c>
      <c r="J7" s="6" t="s">
        <v>28</v>
      </c>
      <c r="K7" s="6" t="s">
        <v>28</v>
      </c>
      <c r="L7" s="7" t="s">
        <v>29</v>
      </c>
      <c r="M7" s="7" t="s">
        <v>30</v>
      </c>
      <c r="N7" s="5" t="s">
        <v>31</v>
      </c>
      <c r="O7" s="5" t="s">
        <v>32</v>
      </c>
      <c r="P7" s="5" t="s">
        <v>32</v>
      </c>
      <c r="Q7" s="5" t="s">
        <v>32</v>
      </c>
      <c r="R7" s="5" t="s">
        <v>33</v>
      </c>
      <c r="S7" s="5" t="s">
        <v>33</v>
      </c>
      <c r="T7" s="5" t="s">
        <v>33</v>
      </c>
      <c r="V7" s="5" t="s">
        <v>31</v>
      </c>
    </row>
    <row r="8" customFormat="false" ht="38.25" hidden="false" customHeight="false" outlineLevel="0" collapsed="false">
      <c r="A8" s="8" t="s">
        <v>34</v>
      </c>
      <c r="B8" s="9" t="s">
        <v>35</v>
      </c>
      <c r="C8" s="9" t="s">
        <v>36</v>
      </c>
      <c r="D8" s="9" t="n">
        <v>12</v>
      </c>
      <c r="E8" s="9" t="s">
        <v>37</v>
      </c>
      <c r="F8" s="9" t="n">
        <v>15</v>
      </c>
      <c r="G8" s="9" t="s">
        <v>38</v>
      </c>
      <c r="H8" s="9" t="n">
        <v>40</v>
      </c>
      <c r="I8" s="9" t="s">
        <v>39</v>
      </c>
      <c r="J8" s="9" t="n">
        <v>40</v>
      </c>
      <c r="K8" s="1" t="n">
        <f aca="false">D8+F8+H8+J8</f>
        <v>107</v>
      </c>
      <c r="L8" s="10" t="n">
        <v>0.17</v>
      </c>
      <c r="M8" s="11" t="n">
        <f aca="false">L8/(K8*10^(-6))</f>
        <v>1588.78504672897</v>
      </c>
      <c r="N8" s="1" t="n">
        <v>100</v>
      </c>
      <c r="O8" s="12" t="s">
        <v>40</v>
      </c>
      <c r="R8" s="12" t="s">
        <v>41</v>
      </c>
      <c r="U8" s="13"/>
      <c r="V8" s="9" t="n">
        <v>5.8</v>
      </c>
    </row>
    <row r="9" customFormat="false" ht="38.25" hidden="false" customHeight="false" outlineLevel="0" collapsed="false">
      <c r="A9" s="9" t="s">
        <v>42</v>
      </c>
      <c r="B9" s="9" t="s">
        <v>43</v>
      </c>
      <c r="C9" s="9" t="s">
        <v>37</v>
      </c>
      <c r="D9" s="9" t="n">
        <v>12</v>
      </c>
      <c r="E9" s="9" t="s">
        <v>44</v>
      </c>
      <c r="F9" s="9" t="n">
        <v>4</v>
      </c>
      <c r="G9" s="9" t="s">
        <v>38</v>
      </c>
      <c r="H9" s="9" t="n">
        <v>25</v>
      </c>
      <c r="I9" s="9" t="s">
        <v>45</v>
      </c>
      <c r="J9" s="9" t="n">
        <v>24</v>
      </c>
      <c r="K9" s="1" t="n">
        <f aca="false">D9+F9+H9+J9</f>
        <v>65</v>
      </c>
      <c r="L9" s="10" t="n">
        <v>0.1</v>
      </c>
      <c r="M9" s="11" t="n">
        <f aca="false">L9/(K9*10^(-6))</f>
        <v>1538.46153846154</v>
      </c>
      <c r="N9" s="1" t="n">
        <v>100</v>
      </c>
      <c r="O9" s="12" t="s">
        <v>46</v>
      </c>
      <c r="R9" s="12" t="s">
        <v>47</v>
      </c>
      <c r="U9" s="13"/>
      <c r="V9" s="9" t="n">
        <v>4.1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6" activeCellId="0" sqref="Q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71"/>
    <col collapsed="false" customWidth="true" hidden="false" outlineLevel="0" max="2" min="2" style="1" width="11.71"/>
    <col collapsed="false" customWidth="true" hidden="false" outlineLevel="0" max="3" min="3" style="1" width="8.57"/>
    <col collapsed="false" customWidth="true" hidden="false" outlineLevel="0" max="4" min="4" style="1" width="9.14"/>
    <col collapsed="false" customWidth="true" hidden="false" outlineLevel="0" max="6" min="5" style="1" width="7.57"/>
    <col collapsed="false" customWidth="true" hidden="false" outlineLevel="0" max="7" min="7" style="1" width="8.29"/>
    <col collapsed="false" customWidth="true" hidden="false" outlineLevel="0" max="8" min="8" style="1" width="24.57"/>
    <col collapsed="false" customWidth="true" hidden="false" outlineLevel="0" max="9" min="9" style="1" width="13.29"/>
    <col collapsed="false" customWidth="true" hidden="false" outlineLevel="0" max="10" min="10" style="1" width="7.15"/>
    <col collapsed="false" customWidth="true" hidden="false" outlineLevel="0" max="11" min="11" style="1" width="7"/>
    <col collapsed="false" customWidth="true" hidden="false" outlineLevel="0" max="12" min="12" style="1" width="12.86"/>
    <col collapsed="false" customWidth="true" hidden="false" outlineLevel="0" max="13" min="13" style="1" width="7.29"/>
    <col collapsed="false" customWidth="true" hidden="false" outlineLevel="0" max="14" min="14" style="1" width="7.15"/>
    <col collapsed="false" customWidth="true" hidden="false" outlineLevel="0" max="15" min="15" style="1" width="6.29"/>
    <col collapsed="false" customWidth="true" hidden="false" outlineLevel="0" max="16" min="16" style="1" width="15.85"/>
    <col collapsed="false" customWidth="true" hidden="false" outlineLevel="0" max="17" min="17" style="1" width="15.42"/>
    <col collapsed="false" customWidth="false" hidden="false" outlineLevel="0" max="16384" min="18" style="1" width="11.57"/>
  </cols>
  <sheetData>
    <row r="1" customFormat="false" ht="12.75" hidden="false" customHeight="false" outlineLevel="0" collapsed="false">
      <c r="A1" s="2" t="s">
        <v>0</v>
      </c>
    </row>
    <row r="2" customFormat="false" ht="12.75" hidden="false" customHeight="false" outlineLevel="0" collapsed="false">
      <c r="A2" s="3" t="s">
        <v>1</v>
      </c>
    </row>
    <row r="3" customFormat="false" ht="25.5" hidden="false" customHeight="false" outlineLevel="0" collapsed="false">
      <c r="A3" s="4" t="s">
        <v>2</v>
      </c>
    </row>
    <row r="4" customFormat="false" ht="12.75" hidden="false" customHeight="false" outlineLevel="0" collapsed="false">
      <c r="I4" s="1" t="s">
        <v>6</v>
      </c>
      <c r="L4" s="1" t="s">
        <v>7</v>
      </c>
      <c r="P4" s="6" t="s">
        <v>48</v>
      </c>
      <c r="Q4" s="6" t="s">
        <v>49</v>
      </c>
    </row>
    <row r="5" s="5" customFormat="true" ht="12.75" hidden="false" customHeight="false" outlineLevel="0" collapsed="false"/>
    <row r="6" s="5" customFormat="true" ht="12.75" hidden="false" customHeight="false" outlineLevel="0" collapsed="false">
      <c r="A6" s="5" t="s">
        <v>13</v>
      </c>
      <c r="B6" s="5" t="s">
        <v>14</v>
      </c>
      <c r="C6" s="5" t="s">
        <v>15</v>
      </c>
      <c r="D6" s="5" t="s">
        <v>16</v>
      </c>
      <c r="E6" s="5" t="s">
        <v>17</v>
      </c>
      <c r="F6" s="5" t="s">
        <v>18</v>
      </c>
      <c r="G6" s="5" t="s">
        <v>50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5" t="s">
        <v>25</v>
      </c>
      <c r="O6" s="5" t="s">
        <v>26</v>
      </c>
      <c r="P6" s="5" t="s">
        <v>27</v>
      </c>
      <c r="Q6" s="5" t="s">
        <v>51</v>
      </c>
    </row>
    <row r="7" s="5" customFormat="true" ht="12.75" hidden="false" customHeight="false" outlineLevel="0" collapsed="false">
      <c r="D7" s="6" t="s">
        <v>28</v>
      </c>
      <c r="E7" s="7" t="s">
        <v>29</v>
      </c>
      <c r="F7" s="7" t="s">
        <v>30</v>
      </c>
      <c r="G7" s="5" t="s">
        <v>31</v>
      </c>
      <c r="H7" s="5" t="s">
        <v>31</v>
      </c>
      <c r="I7" s="5" t="s">
        <v>32</v>
      </c>
      <c r="J7" s="5" t="s">
        <v>32</v>
      </c>
      <c r="K7" s="5" t="s">
        <v>32</v>
      </c>
      <c r="L7" s="5" t="s">
        <v>33</v>
      </c>
      <c r="M7" s="5" t="s">
        <v>33</v>
      </c>
      <c r="N7" s="5" t="s">
        <v>33</v>
      </c>
      <c r="P7" s="5" t="s">
        <v>31</v>
      </c>
    </row>
    <row r="8" customFormat="false" ht="38.25" hidden="false" customHeight="false" outlineLevel="0" collapsed="false">
      <c r="A8" s="9" t="s">
        <v>52</v>
      </c>
      <c r="B8" s="9" t="s">
        <v>53</v>
      </c>
      <c r="C8" s="9" t="s">
        <v>45</v>
      </c>
      <c r="D8" s="14" t="n">
        <v>11</v>
      </c>
      <c r="E8" s="14" t="n">
        <v>0.0074</v>
      </c>
      <c r="F8" s="13"/>
      <c r="G8" s="13"/>
      <c r="H8" s="1" t="n">
        <v>100</v>
      </c>
      <c r="I8" s="12" t="s">
        <v>54</v>
      </c>
      <c r="L8" s="12" t="s">
        <v>55</v>
      </c>
      <c r="M8" s="14" t="n">
        <v>116</v>
      </c>
      <c r="O8" s="13"/>
      <c r="P8" s="14" t="n">
        <v>134</v>
      </c>
      <c r="Q8" s="14" t="n">
        <v>187</v>
      </c>
    </row>
    <row r="9" customFormat="false" ht="51" hidden="false" customHeight="false" outlineLevel="0" collapsed="false">
      <c r="A9" s="9" t="s">
        <v>56</v>
      </c>
      <c r="B9" s="9" t="s">
        <v>57</v>
      </c>
      <c r="C9" s="9" t="s">
        <v>45</v>
      </c>
      <c r="D9" s="14" t="n">
        <v>26</v>
      </c>
      <c r="E9" s="14" t="n">
        <v>0.0149</v>
      </c>
      <c r="F9" s="13"/>
      <c r="G9" s="13"/>
      <c r="H9" s="1" t="n">
        <v>100</v>
      </c>
      <c r="I9" s="12" t="s">
        <v>58</v>
      </c>
      <c r="L9" s="12" t="s">
        <v>59</v>
      </c>
      <c r="M9" s="14" t="n">
        <v>14</v>
      </c>
      <c r="O9" s="13"/>
      <c r="P9" s="12" t="s">
        <v>60</v>
      </c>
      <c r="Q9" s="14" t="n">
        <v>525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1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71"/>
    <col collapsed="false" customWidth="true" hidden="false" outlineLevel="0" max="2" min="2" style="1" width="29.71"/>
    <col collapsed="false" customWidth="true" hidden="false" outlineLevel="0" max="4" min="3" style="1" width="11.14"/>
    <col collapsed="false" customWidth="true" hidden="false" outlineLevel="0" max="5" min="5" style="1" width="15.14"/>
    <col collapsed="false" customWidth="true" hidden="false" outlineLevel="0" max="6" min="6" style="1" width="23.42"/>
    <col collapsed="false" customWidth="true" hidden="false" outlineLevel="0" max="7" min="7" style="1" width="13"/>
    <col collapsed="false" customWidth="true" hidden="false" outlineLevel="0" max="8" min="8" style="1" width="14.71"/>
    <col collapsed="false" customWidth="true" hidden="false" outlineLevel="0" max="9" min="9" style="1" width="11.14"/>
    <col collapsed="false" customWidth="true" hidden="false" outlineLevel="0" max="12" min="10" style="1" width="13.86"/>
    <col collapsed="false" customWidth="true" hidden="false" outlineLevel="0" max="13" min="13" style="1" width="9.14"/>
    <col collapsed="false" customWidth="true" hidden="false" outlineLevel="0" max="14" min="14" style="1" width="7.57"/>
    <col collapsed="false" customWidth="true" hidden="false" outlineLevel="0" max="15" min="15" style="1" width="8.29"/>
    <col collapsed="false" customWidth="true" hidden="false" outlineLevel="0" max="16" min="16" style="1" width="14.57"/>
    <col collapsed="false" customWidth="true" hidden="false" outlineLevel="0" max="17" min="17" style="1" width="22.57"/>
    <col collapsed="false" customWidth="true" hidden="false" outlineLevel="0" max="18" min="18" style="1" width="23.71"/>
    <col collapsed="false" customWidth="true" hidden="false" outlineLevel="0" max="19" min="19" style="1" width="30.57"/>
    <col collapsed="false" customWidth="true" hidden="false" outlineLevel="0" max="20" min="20" style="1" width="13.15"/>
    <col collapsed="false" customWidth="true" hidden="false" outlineLevel="0" max="22" min="21" style="1" width="14.86"/>
    <col collapsed="false" customWidth="true" hidden="false" outlineLevel="0" max="23" min="23" style="1" width="13.29"/>
    <col collapsed="false" customWidth="true" hidden="false" outlineLevel="0" max="24" min="24" style="1" width="7.15"/>
    <col collapsed="false" customWidth="true" hidden="false" outlineLevel="0" max="25" min="25" style="1" width="7"/>
    <col collapsed="false" customWidth="true" hidden="false" outlineLevel="0" max="26" min="26" style="1" width="12.86"/>
    <col collapsed="false" customWidth="true" hidden="false" outlineLevel="0" max="27" min="27" style="1" width="7.29"/>
    <col collapsed="false" customWidth="true" hidden="false" outlineLevel="0" max="28" min="28" style="1" width="7.15"/>
    <col collapsed="false" customWidth="true" hidden="false" outlineLevel="0" max="29" min="29" style="1" width="6.29"/>
    <col collapsed="false" customWidth="true" hidden="false" outlineLevel="0" max="30" min="30" style="1" width="12.86"/>
    <col collapsed="false" customWidth="false" hidden="false" outlineLevel="0" max="16384" min="31" style="1" width="11.57"/>
  </cols>
  <sheetData>
    <row r="1" customFormat="false" ht="12.75" hidden="false" customHeight="false" outlineLevel="0" collapsed="false">
      <c r="A1" s="2" t="s">
        <v>0</v>
      </c>
    </row>
    <row r="2" customFormat="false" ht="12.75" hidden="false" customHeight="false" outlineLevel="0" collapsed="false">
      <c r="A2" s="3" t="s">
        <v>1</v>
      </c>
    </row>
    <row r="3" customFormat="false" ht="25.5" hidden="false" customHeight="false" outlineLevel="0" collapsed="false">
      <c r="A3" s="4" t="s">
        <v>2</v>
      </c>
    </row>
    <row r="4" customFormat="false" ht="12.75" hidden="false" customHeight="false" outlineLevel="0" collapsed="false">
      <c r="U4" s="15"/>
      <c r="V4" s="15"/>
      <c r="W4" s="1" t="s">
        <v>6</v>
      </c>
      <c r="Z4" s="1" t="s">
        <v>7</v>
      </c>
      <c r="AD4" s="1" t="s">
        <v>8</v>
      </c>
    </row>
    <row r="5" customFormat="false" ht="12.75" hidden="false" customHeight="false" outlineLevel="0" collapsed="false">
      <c r="A5" s="5"/>
      <c r="B5" s="5"/>
      <c r="C5" s="5" t="s">
        <v>61</v>
      </c>
      <c r="D5" s="5" t="s">
        <v>61</v>
      </c>
      <c r="E5" s="5" t="s">
        <v>61</v>
      </c>
      <c r="F5" s="5" t="s">
        <v>61</v>
      </c>
      <c r="G5" s="5" t="s">
        <v>61</v>
      </c>
      <c r="H5" s="5" t="s">
        <v>61</v>
      </c>
      <c r="I5" s="5" t="s">
        <v>61</v>
      </c>
      <c r="J5" s="5" t="s">
        <v>62</v>
      </c>
      <c r="K5" s="5" t="s">
        <v>62</v>
      </c>
      <c r="L5" s="5" t="s">
        <v>62</v>
      </c>
      <c r="M5" s="5"/>
      <c r="N5" s="5"/>
      <c r="O5" s="5"/>
      <c r="P5" s="5"/>
      <c r="Q5" s="5"/>
      <c r="R5" s="5"/>
      <c r="S5" s="5"/>
      <c r="T5" s="5"/>
      <c r="U5" s="5" t="s">
        <v>63</v>
      </c>
      <c r="V5" s="5" t="s">
        <v>64</v>
      </c>
      <c r="W5" s="5"/>
      <c r="X5" s="5"/>
      <c r="Y5" s="5"/>
      <c r="Z5" s="5"/>
      <c r="AA5" s="5"/>
      <c r="AB5" s="5"/>
      <c r="AC5" s="5"/>
      <c r="AD5" s="5"/>
    </row>
    <row r="6" customFormat="false" ht="12.75" hidden="false" customHeight="false" outlineLevel="0" collapsed="false">
      <c r="A6" s="5" t="s">
        <v>13</v>
      </c>
      <c r="B6" s="5" t="s">
        <v>14</v>
      </c>
      <c r="C6" s="5" t="s">
        <v>15</v>
      </c>
      <c r="D6" s="5" t="s">
        <v>16</v>
      </c>
      <c r="E6" s="5" t="s">
        <v>65</v>
      </c>
      <c r="F6" s="5" t="s">
        <v>66</v>
      </c>
      <c r="G6" s="5" t="s">
        <v>67</v>
      </c>
      <c r="H6" s="5" t="s">
        <v>68</v>
      </c>
      <c r="I6" s="5" t="s">
        <v>3</v>
      </c>
      <c r="J6" s="5" t="s">
        <v>15</v>
      </c>
      <c r="K6" s="5" t="s">
        <v>16</v>
      </c>
      <c r="L6" s="5" t="s">
        <v>69</v>
      </c>
      <c r="M6" s="5" t="s">
        <v>16</v>
      </c>
      <c r="N6" s="5" t="s">
        <v>18</v>
      </c>
      <c r="O6" s="5" t="s">
        <v>50</v>
      </c>
      <c r="P6" s="5" t="s">
        <v>69</v>
      </c>
      <c r="Q6" s="5" t="s">
        <v>65</v>
      </c>
      <c r="R6" s="5" t="s">
        <v>70</v>
      </c>
      <c r="S6" s="5" t="s">
        <v>71</v>
      </c>
      <c r="T6" s="5" t="s">
        <v>72</v>
      </c>
      <c r="U6" s="5" t="s">
        <v>73</v>
      </c>
      <c r="V6" s="5" t="s">
        <v>73</v>
      </c>
      <c r="W6" s="5" t="s">
        <v>20</v>
      </c>
      <c r="X6" s="5" t="s">
        <v>21</v>
      </c>
      <c r="Y6" s="5" t="s">
        <v>22</v>
      </c>
      <c r="Z6" s="5" t="s">
        <v>23</v>
      </c>
      <c r="AA6" s="5" t="s">
        <v>24</v>
      </c>
      <c r="AB6" s="5" t="s">
        <v>25</v>
      </c>
      <c r="AC6" s="5" t="s">
        <v>26</v>
      </c>
      <c r="AD6" s="5" t="s">
        <v>27</v>
      </c>
    </row>
    <row r="7" customFormat="false" ht="12.75" hidden="false" customHeight="false" outlineLevel="0" collapsed="false">
      <c r="A7" s="5"/>
      <c r="B7" s="5"/>
      <c r="C7" s="5"/>
      <c r="D7" s="6" t="s">
        <v>28</v>
      </c>
      <c r="E7" s="6" t="s">
        <v>74</v>
      </c>
      <c r="F7" s="5" t="s">
        <v>31</v>
      </c>
      <c r="G7" s="6" t="s">
        <v>75</v>
      </c>
      <c r="H7" s="6" t="s">
        <v>76</v>
      </c>
      <c r="I7" s="5"/>
      <c r="J7" s="5"/>
      <c r="K7" s="6" t="s">
        <v>28</v>
      </c>
      <c r="L7" s="5" t="s">
        <v>74</v>
      </c>
      <c r="M7" s="6" t="s">
        <v>28</v>
      </c>
      <c r="N7" s="5" t="s">
        <v>77</v>
      </c>
      <c r="O7" s="5" t="s">
        <v>31</v>
      </c>
      <c r="P7" s="5" t="s">
        <v>74</v>
      </c>
      <c r="Q7" s="5" t="s">
        <v>74</v>
      </c>
      <c r="R7" s="5" t="s">
        <v>74</v>
      </c>
      <c r="S7" s="5" t="s">
        <v>31</v>
      </c>
      <c r="T7" s="5" t="s">
        <v>78</v>
      </c>
      <c r="U7" s="5" t="s">
        <v>75</v>
      </c>
      <c r="V7" s="5" t="s">
        <v>75</v>
      </c>
      <c r="W7" s="5" t="s">
        <v>32</v>
      </c>
      <c r="X7" s="5" t="s">
        <v>32</v>
      </c>
      <c r="Y7" s="5" t="s">
        <v>32</v>
      </c>
      <c r="Z7" s="5" t="s">
        <v>33</v>
      </c>
      <c r="AA7" s="5" t="s">
        <v>33</v>
      </c>
      <c r="AB7" s="5" t="s">
        <v>33</v>
      </c>
      <c r="AC7" s="5"/>
      <c r="AD7" s="5" t="s">
        <v>31</v>
      </c>
    </row>
    <row r="8" customFormat="false" ht="38.25" hidden="false" customHeight="false" outlineLevel="0" collapsed="false">
      <c r="A8" s="9" t="s">
        <v>79</v>
      </c>
      <c r="B8" s="9" t="s">
        <v>80</v>
      </c>
      <c r="C8" s="9" t="s">
        <v>81</v>
      </c>
      <c r="D8" s="9" t="n">
        <v>90.5</v>
      </c>
      <c r="E8" s="16" t="n">
        <f aca="false">1000*H8/G8</f>
        <v>11.4285714285714</v>
      </c>
      <c r="F8" s="14" t="n">
        <v>95.7</v>
      </c>
      <c r="G8" s="14" t="n">
        <v>350</v>
      </c>
      <c r="H8" s="14" t="n">
        <v>4</v>
      </c>
      <c r="I8" s="1" t="n">
        <v>2</v>
      </c>
      <c r="J8" s="9" t="s">
        <v>82</v>
      </c>
      <c r="K8" s="14" t="n">
        <v>14</v>
      </c>
      <c r="L8" s="9" t="n">
        <v>12.42</v>
      </c>
      <c r="M8" s="9" t="n">
        <f aca="false">K8+D8*I8</f>
        <v>195</v>
      </c>
      <c r="N8" s="14" t="n">
        <v>1.3</v>
      </c>
      <c r="O8" s="14" t="n">
        <v>42</v>
      </c>
      <c r="P8" s="1" t="n">
        <f aca="false">E8*I8+L8</f>
        <v>35.2771428571429</v>
      </c>
      <c r="Q8" s="1" t="n">
        <f aca="false">I8*E8*F8/100</f>
        <v>21.8742857142857</v>
      </c>
      <c r="R8" s="1" t="n">
        <f aca="false">I8*E8*(100-F8)/100</f>
        <v>0.982857142857142</v>
      </c>
      <c r="S8" s="1" t="n">
        <f aca="false">R8/P8 * 100</f>
        <v>2.78610188709808</v>
      </c>
      <c r="T8" s="10" t="n">
        <v>0.1</v>
      </c>
      <c r="W8" s="12" t="s">
        <v>83</v>
      </c>
      <c r="Z8" s="12" t="s">
        <v>84</v>
      </c>
      <c r="AC8" s="13"/>
      <c r="AD8" s="12" t="s">
        <v>85</v>
      </c>
    </row>
    <row r="9" customFormat="false" ht="38.25" hidden="false" customHeight="false" outlineLevel="0" collapsed="false">
      <c r="A9" s="9" t="s">
        <v>86</v>
      </c>
      <c r="B9" s="9" t="s">
        <v>87</v>
      </c>
      <c r="C9" s="9" t="s">
        <v>81</v>
      </c>
      <c r="D9" s="9" t="n">
        <v>52</v>
      </c>
      <c r="E9" s="16" t="n">
        <f aca="false">1000*H9/G9</f>
        <v>6.57142857142857</v>
      </c>
      <c r="F9" s="14" t="n">
        <v>95.7</v>
      </c>
      <c r="G9" s="14" t="n">
        <v>350</v>
      </c>
      <c r="H9" s="14" t="n">
        <v>2.3</v>
      </c>
      <c r="I9" s="1" t="n">
        <v>1</v>
      </c>
      <c r="J9" s="9" t="s">
        <v>82</v>
      </c>
      <c r="K9" s="14" t="n">
        <v>14</v>
      </c>
      <c r="L9" s="9" t="n">
        <v>12.42</v>
      </c>
      <c r="M9" s="9" t="n">
        <f aca="false">K9+D9*I9</f>
        <v>66</v>
      </c>
      <c r="N9" s="14" t="n">
        <v>1.3</v>
      </c>
      <c r="O9" s="14" t="n">
        <v>41</v>
      </c>
      <c r="P9" s="1" t="n">
        <f aca="false">E9*I9+L9</f>
        <v>18.9914285714286</v>
      </c>
      <c r="Q9" s="1" t="n">
        <f aca="false">I9*E9*F9/100</f>
        <v>6.28885714285714</v>
      </c>
      <c r="R9" s="1" t="n">
        <f aca="false">I9*E9*(100-F9)/100</f>
        <v>0.282571428571428</v>
      </c>
      <c r="S9" s="1" t="n">
        <f aca="false">R9/P9 * 100</f>
        <v>1.4878892733564</v>
      </c>
      <c r="T9" s="10" t="n">
        <v>0.1</v>
      </c>
      <c r="W9" s="12" t="s">
        <v>88</v>
      </c>
      <c r="Z9" s="12" t="s">
        <v>89</v>
      </c>
      <c r="AC9" s="13"/>
      <c r="AD9" s="12" t="s">
        <v>90</v>
      </c>
    </row>
    <row r="10" customFormat="false" ht="38.25" hidden="false" customHeight="false" outlineLevel="0" collapsed="false">
      <c r="A10" s="9" t="s">
        <v>91</v>
      </c>
      <c r="B10" s="9" t="s">
        <v>92</v>
      </c>
      <c r="C10" s="9" t="s">
        <v>81</v>
      </c>
      <c r="D10" s="9" t="n">
        <v>91</v>
      </c>
      <c r="E10" s="16" t="n">
        <f aca="false">1000*H10/G10</f>
        <v>11.4285714285714</v>
      </c>
      <c r="F10" s="14" t="n">
        <v>95.7</v>
      </c>
      <c r="G10" s="14" t="n">
        <v>350</v>
      </c>
      <c r="H10" s="14" t="n">
        <v>4</v>
      </c>
      <c r="I10" s="1" t="n">
        <v>1</v>
      </c>
      <c r="J10" s="9" t="s">
        <v>82</v>
      </c>
      <c r="K10" s="14" t="n">
        <v>14</v>
      </c>
      <c r="L10" s="9" t="n">
        <v>12.42</v>
      </c>
      <c r="M10" s="9" t="n">
        <f aca="false">K10+D10*I10</f>
        <v>105</v>
      </c>
      <c r="N10" s="14" t="n">
        <v>1.3</v>
      </c>
      <c r="O10" s="14" t="n">
        <v>43</v>
      </c>
      <c r="P10" s="1" t="n">
        <f aca="false">E10*I10+L10</f>
        <v>23.8485714285714</v>
      </c>
      <c r="Q10" s="1" t="n">
        <f aca="false">I10*E10*F10/100</f>
        <v>10.9371428571429</v>
      </c>
      <c r="R10" s="1" t="n">
        <f aca="false">I10*E10*(100-F10)/100</f>
        <v>0.491428571428571</v>
      </c>
      <c r="S10" s="1" t="n">
        <f aca="false">R10/P10 * 100</f>
        <v>2.06062058224512</v>
      </c>
      <c r="T10" s="10" t="n">
        <v>0.1</v>
      </c>
      <c r="W10" s="12" t="s">
        <v>93</v>
      </c>
      <c r="Z10" s="12" t="s">
        <v>94</v>
      </c>
      <c r="AC10" s="13"/>
      <c r="AD10" s="12" t="s">
        <v>95</v>
      </c>
    </row>
    <row r="11" customFormat="false" ht="38.25" hidden="false" customHeight="false" outlineLevel="0" collapsed="false">
      <c r="A11" s="9" t="s">
        <v>96</v>
      </c>
      <c r="B11" s="9" t="s">
        <v>97</v>
      </c>
      <c r="C11" s="9" t="s">
        <v>98</v>
      </c>
      <c r="D11" s="13" t="n">
        <v>42</v>
      </c>
      <c r="E11" s="16" t="n">
        <f aca="false">1000*H11/G11</f>
        <v>6.57142857142857</v>
      </c>
      <c r="F11" s="14" t="n">
        <v>95</v>
      </c>
      <c r="G11" s="14" t="n">
        <v>350</v>
      </c>
      <c r="H11" s="14" t="n">
        <v>2.3</v>
      </c>
      <c r="I11" s="1" t="n">
        <v>2</v>
      </c>
      <c r="J11" s="9" t="s">
        <v>82</v>
      </c>
      <c r="K11" s="14" t="n">
        <v>14</v>
      </c>
      <c r="L11" s="9" t="n">
        <v>12.42</v>
      </c>
      <c r="M11" s="9" t="n">
        <v>105</v>
      </c>
      <c r="N11" s="14" t="n">
        <v>1.7</v>
      </c>
      <c r="O11" s="14" t="n">
        <v>23</v>
      </c>
      <c r="P11" s="1" t="n">
        <f aca="false">E11*I11+L11</f>
        <v>25.5628571428571</v>
      </c>
      <c r="Q11" s="1" t="n">
        <f aca="false">I11*E11*F11/100</f>
        <v>12.4857142857143</v>
      </c>
      <c r="R11" s="1" t="n">
        <f aca="false">I11*E11*(100-F11)/100</f>
        <v>0.657142857142857</v>
      </c>
      <c r="S11" s="1" t="n">
        <f aca="false">R11/P11 * 100</f>
        <v>2.5706940874036</v>
      </c>
      <c r="T11" s="10" t="n">
        <v>0.1</v>
      </c>
      <c r="W11" s="13"/>
      <c r="Z11" s="13"/>
      <c r="AC11" s="13"/>
      <c r="AD11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Q6" activeCellId="0" sqref="Q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5"/>
    <col collapsed="false" customWidth="true" hidden="false" outlineLevel="0" max="2" min="2" style="1" width="40.43"/>
    <col collapsed="false" customWidth="false" hidden="false" outlineLevel="0" max="3" min="3" style="1" width="11.57"/>
    <col collapsed="false" customWidth="true" hidden="false" outlineLevel="0" max="4" min="4" style="1" width="11.14"/>
    <col collapsed="false" customWidth="false" hidden="false" outlineLevel="0" max="5" min="5" style="1" width="11.57"/>
    <col collapsed="false" customWidth="true" hidden="false" outlineLevel="0" max="6" min="6" style="1" width="23.42"/>
    <col collapsed="false" customWidth="true" hidden="false" outlineLevel="0" max="7" min="7" style="1" width="13"/>
    <col collapsed="false" customWidth="true" hidden="false" outlineLevel="0" max="8" min="8" style="1" width="14.71"/>
    <col collapsed="false" customWidth="true" hidden="false" outlineLevel="0" max="9" min="9" style="1" width="11.14"/>
    <col collapsed="false" customWidth="true" hidden="false" outlineLevel="0" max="12" min="10" style="1" width="13.86"/>
    <col collapsed="false" customWidth="true" hidden="false" outlineLevel="0" max="13" min="13" style="1" width="9.14"/>
    <col collapsed="false" customWidth="true" hidden="false" outlineLevel="0" max="14" min="14" style="1" width="7.57"/>
    <col collapsed="false" customWidth="true" hidden="false" outlineLevel="0" max="15" min="15" style="1" width="8.29"/>
    <col collapsed="false" customWidth="true" hidden="false" outlineLevel="0" max="16" min="16" style="1" width="12"/>
    <col collapsed="false" customWidth="true" hidden="false" outlineLevel="0" max="17" min="17" style="1" width="17.42"/>
    <col collapsed="false" customWidth="true" hidden="false" outlineLevel="0" max="18" min="18" style="1" width="18.57"/>
    <col collapsed="false" customWidth="true" hidden="false" outlineLevel="0" max="19" min="19" style="1" width="24.57"/>
    <col collapsed="false" customWidth="true" hidden="false" outlineLevel="0" max="20" min="20" style="1" width="13.15"/>
    <col collapsed="false" customWidth="true" hidden="false" outlineLevel="0" max="22" min="21" style="1" width="14.86"/>
    <col collapsed="false" customWidth="true" hidden="false" outlineLevel="0" max="23" min="23" style="1" width="13.29"/>
    <col collapsed="false" customWidth="true" hidden="false" outlineLevel="0" max="24" min="24" style="1" width="7.15"/>
    <col collapsed="false" customWidth="true" hidden="false" outlineLevel="0" max="25" min="25" style="1" width="7"/>
    <col collapsed="false" customWidth="true" hidden="false" outlineLevel="0" max="26" min="26" style="1" width="12.86"/>
    <col collapsed="false" customWidth="true" hidden="false" outlineLevel="0" max="27" min="27" style="1" width="7.29"/>
    <col collapsed="false" customWidth="true" hidden="false" outlineLevel="0" max="28" min="28" style="1" width="7.15"/>
    <col collapsed="false" customWidth="true" hidden="false" outlineLevel="0" max="29" min="29" style="1" width="6.29"/>
    <col collapsed="false" customWidth="true" hidden="false" outlineLevel="0" max="30" min="30" style="1" width="12.86"/>
    <col collapsed="false" customWidth="false" hidden="false" outlineLevel="0" max="16384" min="31" style="1" width="11.57"/>
  </cols>
  <sheetData>
    <row r="1" customFormat="false" ht="12.75" hidden="false" customHeight="false" outlineLevel="0" collapsed="false">
      <c r="A1" s="2" t="s">
        <v>0</v>
      </c>
    </row>
    <row r="2" customFormat="false" ht="12.75" hidden="false" customHeight="false" outlineLevel="0" collapsed="false">
      <c r="A2" s="3" t="s">
        <v>1</v>
      </c>
    </row>
    <row r="3" customFormat="false" ht="25.5" hidden="false" customHeight="false" outlineLevel="0" collapsed="false">
      <c r="A3" s="4" t="s">
        <v>2</v>
      </c>
    </row>
    <row r="4" customFormat="false" ht="12.75" hidden="false" customHeight="false" outlineLevel="0" collapsed="false">
      <c r="W4" s="1" t="s">
        <v>6</v>
      </c>
      <c r="Z4" s="1" t="s">
        <v>7</v>
      </c>
      <c r="AD4" s="1" t="s">
        <v>8</v>
      </c>
    </row>
    <row r="5" s="5" customFormat="true" ht="12.75" hidden="false" customHeight="false" outlineLevel="0" collapsed="false">
      <c r="C5" s="5" t="s">
        <v>61</v>
      </c>
      <c r="D5" s="5" t="s">
        <v>61</v>
      </c>
      <c r="E5" s="5" t="s">
        <v>61</v>
      </c>
      <c r="F5" s="5" t="s">
        <v>61</v>
      </c>
      <c r="G5" s="5" t="s">
        <v>61</v>
      </c>
      <c r="H5" s="5" t="s">
        <v>61</v>
      </c>
      <c r="I5" s="5" t="s">
        <v>61</v>
      </c>
      <c r="J5" s="5" t="s">
        <v>62</v>
      </c>
      <c r="K5" s="5" t="s">
        <v>62</v>
      </c>
      <c r="L5" s="5" t="s">
        <v>62</v>
      </c>
      <c r="U5" s="5" t="s">
        <v>63</v>
      </c>
      <c r="V5" s="5" t="s">
        <v>64</v>
      </c>
    </row>
    <row r="6" s="5" customFormat="true" ht="12.75" hidden="false" customHeight="false" outlineLevel="0" collapsed="false">
      <c r="A6" s="5" t="s">
        <v>13</v>
      </c>
      <c r="B6" s="5" t="s">
        <v>14</v>
      </c>
      <c r="C6" s="5" t="s">
        <v>15</v>
      </c>
      <c r="D6" s="5" t="s">
        <v>16</v>
      </c>
      <c r="E6" s="5" t="s">
        <v>99</v>
      </c>
      <c r="F6" s="5" t="s">
        <v>100</v>
      </c>
      <c r="G6" s="5" t="s">
        <v>67</v>
      </c>
      <c r="H6" s="5" t="s">
        <v>68</v>
      </c>
      <c r="I6" s="5" t="s">
        <v>3</v>
      </c>
      <c r="J6" s="5" t="s">
        <v>15</v>
      </c>
      <c r="K6" s="5" t="s">
        <v>16</v>
      </c>
      <c r="L6" s="5" t="s">
        <v>99</v>
      </c>
      <c r="M6" s="5" t="s">
        <v>16</v>
      </c>
      <c r="N6" s="5" t="s">
        <v>18</v>
      </c>
      <c r="O6" s="5" t="s">
        <v>50</v>
      </c>
      <c r="P6" s="5" t="s">
        <v>69</v>
      </c>
      <c r="Q6" s="5" t="s">
        <v>101</v>
      </c>
      <c r="R6" s="5" t="s">
        <v>102</v>
      </c>
      <c r="S6" s="5" t="s">
        <v>19</v>
      </c>
      <c r="T6" s="5" t="s">
        <v>72</v>
      </c>
      <c r="U6" s="5" t="s">
        <v>73</v>
      </c>
      <c r="V6" s="5" t="s">
        <v>73</v>
      </c>
      <c r="W6" s="5" t="s">
        <v>20</v>
      </c>
      <c r="X6" s="5" t="s">
        <v>21</v>
      </c>
      <c r="Y6" s="5" t="s">
        <v>22</v>
      </c>
      <c r="Z6" s="5" t="s">
        <v>23</v>
      </c>
      <c r="AA6" s="5" t="s">
        <v>24</v>
      </c>
      <c r="AB6" s="5" t="s">
        <v>25</v>
      </c>
      <c r="AC6" s="5" t="s">
        <v>26</v>
      </c>
      <c r="AD6" s="5" t="s">
        <v>27</v>
      </c>
    </row>
    <row r="7" s="5" customFormat="true" ht="12.75" hidden="false" customHeight="false" outlineLevel="0" collapsed="false">
      <c r="D7" s="6" t="s">
        <v>28</v>
      </c>
      <c r="E7" s="6" t="s">
        <v>74</v>
      </c>
      <c r="F7" s="5" t="s">
        <v>31</v>
      </c>
      <c r="G7" s="6" t="s">
        <v>75</v>
      </c>
      <c r="H7" s="6" t="s">
        <v>76</v>
      </c>
      <c r="K7" s="6" t="s">
        <v>28</v>
      </c>
      <c r="L7" s="5" t="s">
        <v>74</v>
      </c>
      <c r="M7" s="6" t="s">
        <v>28</v>
      </c>
      <c r="N7" s="5" t="s">
        <v>77</v>
      </c>
      <c r="O7" s="5" t="s">
        <v>31</v>
      </c>
      <c r="P7" s="5" t="s">
        <v>74</v>
      </c>
      <c r="Q7" s="5" t="s">
        <v>74</v>
      </c>
      <c r="R7" s="5" t="s">
        <v>74</v>
      </c>
      <c r="S7" s="5" t="s">
        <v>31</v>
      </c>
      <c r="T7" s="5" t="s">
        <v>78</v>
      </c>
      <c r="U7" s="5" t="s">
        <v>75</v>
      </c>
      <c r="V7" s="5" t="s">
        <v>75</v>
      </c>
      <c r="W7" s="5" t="s">
        <v>32</v>
      </c>
      <c r="X7" s="5" t="s">
        <v>32</v>
      </c>
      <c r="Y7" s="5" t="s">
        <v>32</v>
      </c>
      <c r="Z7" s="5" t="s">
        <v>33</v>
      </c>
      <c r="AA7" s="5" t="s">
        <v>33</v>
      </c>
      <c r="AB7" s="5" t="s">
        <v>33</v>
      </c>
      <c r="AD7" s="5" t="s">
        <v>31</v>
      </c>
    </row>
    <row r="8" customFormat="false" ht="38.25" hidden="false" customHeight="false" outlineLevel="0" collapsed="false">
      <c r="A8" s="8" t="s">
        <v>103</v>
      </c>
      <c r="B8" s="9" t="s">
        <v>104</v>
      </c>
      <c r="C8" s="9" t="s">
        <v>105</v>
      </c>
      <c r="D8" s="9" t="n">
        <v>74.35</v>
      </c>
      <c r="F8" s="14" t="n">
        <v>97</v>
      </c>
      <c r="G8" s="14" t="n">
        <v>175</v>
      </c>
      <c r="I8" s="14" t="n">
        <v>2</v>
      </c>
      <c r="J8" s="9" t="s">
        <v>106</v>
      </c>
      <c r="K8" s="14" t="n">
        <v>13.3</v>
      </c>
      <c r="L8" s="17" t="n">
        <v>3.66</v>
      </c>
      <c r="M8" s="12" t="n">
        <v>165</v>
      </c>
      <c r="N8" s="14" t="n">
        <v>3.2</v>
      </c>
      <c r="O8" s="14" t="n">
        <v>31</v>
      </c>
      <c r="P8" s="18" t="n">
        <v>50.86</v>
      </c>
      <c r="Q8" s="18" t="n">
        <v>47.2</v>
      </c>
      <c r="T8" s="11" t="n">
        <v>3.7</v>
      </c>
      <c r="W8" s="19" t="s">
        <v>107</v>
      </c>
      <c r="Z8" s="19" t="s">
        <v>108</v>
      </c>
      <c r="AC8" s="13"/>
      <c r="AD8" s="19" t="s">
        <v>109</v>
      </c>
    </row>
    <row r="9" customFormat="false" ht="25.5" hidden="false" customHeight="false" outlineLevel="0" collapsed="false">
      <c r="A9" s="8" t="s">
        <v>110</v>
      </c>
      <c r="B9" s="9" t="s">
        <v>111</v>
      </c>
      <c r="C9" s="9" t="s">
        <v>112</v>
      </c>
      <c r="D9" s="9" t="n">
        <v>50</v>
      </c>
      <c r="F9" s="9"/>
      <c r="G9" s="9"/>
      <c r="I9" s="14" t="n">
        <v>2</v>
      </c>
      <c r="J9" s="9" t="s">
        <v>113</v>
      </c>
      <c r="K9" s="14" t="n">
        <v>15</v>
      </c>
      <c r="L9" s="9"/>
      <c r="M9" s="12" t="n">
        <v>115</v>
      </c>
      <c r="N9" s="13"/>
      <c r="O9" s="13"/>
      <c r="P9" s="13"/>
      <c r="Q9" s="13"/>
      <c r="T9" s="11" t="n">
        <v>3.7</v>
      </c>
      <c r="W9" s="19" t="s">
        <v>114</v>
      </c>
      <c r="Z9" s="19" t="s">
        <v>115</v>
      </c>
      <c r="AC9" s="13"/>
      <c r="AD9" s="19" t="s">
        <v>116</v>
      </c>
    </row>
    <row r="10" customFormat="false" ht="25.5" hidden="false" customHeight="false" outlineLevel="0" collapsed="false">
      <c r="A10" s="8" t="s">
        <v>117</v>
      </c>
      <c r="B10" s="9" t="s">
        <v>118</v>
      </c>
      <c r="C10" s="9" t="s">
        <v>105</v>
      </c>
      <c r="D10" s="13" t="n">
        <v>42</v>
      </c>
      <c r="F10" s="9" t="n">
        <v>95</v>
      </c>
      <c r="G10" s="9" t="n">
        <v>160</v>
      </c>
      <c r="I10" s="14" t="n">
        <v>2</v>
      </c>
      <c r="J10" s="9" t="s">
        <v>119</v>
      </c>
      <c r="K10" s="14" t="n">
        <v>15</v>
      </c>
      <c r="L10" s="9" t="n">
        <v>4.17</v>
      </c>
      <c r="M10" s="8" t="n">
        <v>101</v>
      </c>
      <c r="N10" s="14" t="n">
        <v>2.9</v>
      </c>
      <c r="O10" s="14" t="n">
        <v>36</v>
      </c>
      <c r="P10" s="13"/>
      <c r="Q10" s="13"/>
      <c r="T10" s="11" t="n">
        <v>3.7</v>
      </c>
      <c r="W10" s="13"/>
      <c r="Z10" s="13"/>
      <c r="AC10" s="13"/>
      <c r="AD10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520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2023-03-21T10:16:00Z</dcterms:created>
  <dc:creator/>
  <dc:description/>
  <dc:language>en-GB</dc:language>
  <cp:lastModifiedBy/>
  <dcterms:modified xsi:type="dcterms:W3CDTF">2023-03-27T19:20:57Z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