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7a0fe8b0db15bd/Documents/"/>
    </mc:Choice>
  </mc:AlternateContent>
  <xr:revisionPtr revIDLastSave="0" documentId="8_{B731BFC4-7693-4254-A65B-118777AB2D69}" xr6:coauthVersionLast="47" xr6:coauthVersionMax="47" xr10:uidLastSave="{00000000-0000-0000-0000-000000000000}"/>
  <bookViews>
    <workbookView xWindow="-120" yWindow="-120" windowWidth="24240" windowHeight="13020" xr2:uid="{4575F526-E22E-489E-BB93-3F7034E4C5CE}"/>
  </bookViews>
  <sheets>
    <sheet name="TEMP_GAUG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9" i="2"/>
  <c r="M3" i="2"/>
  <c r="F3" i="2"/>
  <c r="B10" i="2" s="1"/>
  <c r="M55" i="1"/>
  <c r="AA18" i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17" i="1"/>
  <c r="AA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16" i="1"/>
  <c r="Q46" i="1"/>
  <c r="R46" i="1"/>
  <c r="S46" i="1" s="1"/>
  <c r="T46" i="1"/>
  <c r="Q47" i="1"/>
  <c r="R47" i="1"/>
  <c r="S47" i="1"/>
  <c r="V47" i="1" s="1"/>
  <c r="T47" i="1"/>
  <c r="Q48" i="1"/>
  <c r="R48" i="1" s="1"/>
  <c r="Q49" i="1"/>
  <c r="R49" i="1"/>
  <c r="S49" i="1" s="1"/>
  <c r="Q50" i="1"/>
  <c r="R50" i="1"/>
  <c r="S50" i="1"/>
  <c r="V50" i="1" s="1"/>
  <c r="T50" i="1"/>
  <c r="Q51" i="1"/>
  <c r="R51" i="1" s="1"/>
  <c r="Q52" i="1"/>
  <c r="R52" i="1" s="1"/>
  <c r="Q53" i="1"/>
  <c r="R53" i="1"/>
  <c r="S53" i="1" s="1"/>
  <c r="Q54" i="1"/>
  <c r="R54" i="1"/>
  <c r="S54" i="1"/>
  <c r="V54" i="1" s="1"/>
  <c r="T54" i="1"/>
  <c r="Q55" i="1"/>
  <c r="R55" i="1" s="1"/>
  <c r="Q56" i="1"/>
  <c r="R56" i="1" s="1"/>
  <c r="T10" i="1"/>
  <c r="V10" i="1" s="1"/>
  <c r="Q16" i="1" s="1"/>
  <c r="R16" i="1" s="1"/>
  <c r="T16" i="1" s="1"/>
  <c r="I24" i="1"/>
  <c r="I23" i="1"/>
  <c r="I21" i="1"/>
  <c r="I20" i="1"/>
  <c r="I19" i="1"/>
  <c r="B11" i="2" l="1"/>
  <c r="H3" i="2"/>
  <c r="C9" i="2" s="1"/>
  <c r="D9" i="2" s="1"/>
  <c r="S56" i="1"/>
  <c r="T56" i="1"/>
  <c r="S52" i="1"/>
  <c r="T52" i="1"/>
  <c r="S48" i="1"/>
  <c r="T48" i="1"/>
  <c r="S55" i="1"/>
  <c r="T55" i="1"/>
  <c r="T51" i="1"/>
  <c r="S51" i="1"/>
  <c r="V46" i="1"/>
  <c r="V49" i="1"/>
  <c r="T53" i="1"/>
  <c r="V53" i="1" s="1"/>
  <c r="T49" i="1"/>
  <c r="P17" i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S16" i="1"/>
  <c r="F9" i="2" l="1"/>
  <c r="E9" i="2"/>
  <c r="B12" i="2"/>
  <c r="C11" i="2"/>
  <c r="D11" i="2" s="1"/>
  <c r="C10" i="2"/>
  <c r="D10" i="2" s="1"/>
  <c r="V55" i="1"/>
  <c r="V52" i="1"/>
  <c r="V48" i="1"/>
  <c r="V51" i="1"/>
  <c r="V56" i="1"/>
  <c r="V16" i="1"/>
  <c r="Q28" i="1"/>
  <c r="R28" i="1" s="1"/>
  <c r="S28" i="1" s="1"/>
  <c r="Q33" i="1"/>
  <c r="R33" i="1" s="1"/>
  <c r="Q44" i="1"/>
  <c r="R44" i="1" s="1"/>
  <c r="S44" i="1" s="1"/>
  <c r="Q40" i="1"/>
  <c r="R40" i="1" s="1"/>
  <c r="Q38" i="1"/>
  <c r="R38" i="1" s="1"/>
  <c r="T38" i="1" s="1"/>
  <c r="Q18" i="1"/>
  <c r="R18" i="1" s="1"/>
  <c r="S18" i="1" s="1"/>
  <c r="Q19" i="1"/>
  <c r="R19" i="1" s="1"/>
  <c r="Q41" i="1"/>
  <c r="R41" i="1" s="1"/>
  <c r="Q21" i="1"/>
  <c r="R21" i="1" s="1"/>
  <c r="S21" i="1" s="1"/>
  <c r="Q26" i="1"/>
  <c r="R26" i="1" s="1"/>
  <c r="S26" i="1" s="1"/>
  <c r="Q27" i="1"/>
  <c r="R27" i="1" s="1"/>
  <c r="S27" i="1" s="1"/>
  <c r="Q25" i="1"/>
  <c r="R25" i="1" s="1"/>
  <c r="S25" i="1" s="1"/>
  <c r="Q20" i="1"/>
  <c r="R20" i="1" s="1"/>
  <c r="Q24" i="1"/>
  <c r="R24" i="1" s="1"/>
  <c r="T24" i="1" s="1"/>
  <c r="Q30" i="1"/>
  <c r="R30" i="1" s="1"/>
  <c r="T30" i="1" s="1"/>
  <c r="Q45" i="1"/>
  <c r="R45" i="1" s="1"/>
  <c r="S45" i="1" s="1"/>
  <c r="Q37" i="1"/>
  <c r="R37" i="1" s="1"/>
  <c r="S37" i="1" s="1"/>
  <c r="Q29" i="1"/>
  <c r="R29" i="1" s="1"/>
  <c r="S29" i="1" s="1"/>
  <c r="Q32" i="1"/>
  <c r="R32" i="1" s="1"/>
  <c r="S32" i="1" s="1"/>
  <c r="Q35" i="1"/>
  <c r="R35" i="1" s="1"/>
  <c r="Q23" i="1"/>
  <c r="R23" i="1" s="1"/>
  <c r="Q36" i="1"/>
  <c r="R36" i="1" s="1"/>
  <c r="Q43" i="1"/>
  <c r="R43" i="1" s="1"/>
  <c r="T43" i="1" s="1"/>
  <c r="Q22" i="1"/>
  <c r="R22" i="1" s="1"/>
  <c r="T22" i="1" s="1"/>
  <c r="Q31" i="1"/>
  <c r="R31" i="1" s="1"/>
  <c r="S31" i="1" s="1"/>
  <c r="Q42" i="1"/>
  <c r="R42" i="1" s="1"/>
  <c r="Q17" i="1"/>
  <c r="R17" i="1" s="1"/>
  <c r="S17" i="1" s="1"/>
  <c r="Q39" i="1"/>
  <c r="R39" i="1" s="1"/>
  <c r="S39" i="1" s="1"/>
  <c r="Q34" i="1"/>
  <c r="R34" i="1" s="1"/>
  <c r="T34" i="1" s="1"/>
  <c r="T28" i="1"/>
  <c r="T45" i="1"/>
  <c r="S33" i="1"/>
  <c r="T33" i="1"/>
  <c r="S40" i="1"/>
  <c r="T40" i="1"/>
  <c r="S19" i="1"/>
  <c r="T19" i="1"/>
  <c r="S41" i="1"/>
  <c r="T41" i="1"/>
  <c r="T21" i="1"/>
  <c r="T26" i="1"/>
  <c r="T27" i="1"/>
  <c r="T44" i="1"/>
  <c r="T37" i="1"/>
  <c r="S35" i="1"/>
  <c r="T35" i="1"/>
  <c r="T31" i="1"/>
  <c r="S43" i="1"/>
  <c r="S24" i="1"/>
  <c r="T42" i="1"/>
  <c r="S42" i="1"/>
  <c r="F10" i="2" l="1"/>
  <c r="E10" i="2"/>
  <c r="F11" i="2"/>
  <c r="E11" i="2"/>
  <c r="B13" i="2"/>
  <c r="C12" i="2"/>
  <c r="D12" i="2" s="1"/>
  <c r="M9" i="2"/>
  <c r="H9" i="2"/>
  <c r="T18" i="1"/>
  <c r="T39" i="1"/>
  <c r="V27" i="1"/>
  <c r="V37" i="1"/>
  <c r="V26" i="1"/>
  <c r="V18" i="1"/>
  <c r="V42" i="1"/>
  <c r="V41" i="1"/>
  <c r="T32" i="1"/>
  <c r="V32" i="1" s="1"/>
  <c r="S22" i="1"/>
  <c r="T36" i="1"/>
  <c r="S36" i="1"/>
  <c r="S30" i="1"/>
  <c r="V33" i="1"/>
  <c r="V39" i="1"/>
  <c r="S23" i="1"/>
  <c r="T23" i="1"/>
  <c r="T29" i="1"/>
  <c r="V44" i="1"/>
  <c r="V24" i="1"/>
  <c r="V35" i="1"/>
  <c r="V45" i="1"/>
  <c r="V17" i="1"/>
  <c r="T25" i="1"/>
  <c r="V25" i="1" s="1"/>
  <c r="V21" i="1"/>
  <c r="V19" i="1"/>
  <c r="T17" i="1"/>
  <c r="S38" i="1"/>
  <c r="S34" i="1"/>
  <c r="V31" i="1"/>
  <c r="S20" i="1"/>
  <c r="T20" i="1"/>
  <c r="V28" i="1"/>
  <c r="V43" i="1"/>
  <c r="V40" i="1"/>
  <c r="H11" i="2" l="1"/>
  <c r="E12" i="2"/>
  <c r="F12" i="2"/>
  <c r="B14" i="2"/>
  <c r="C13" i="2"/>
  <c r="D13" i="2" s="1"/>
  <c r="M10" i="2"/>
  <c r="H10" i="2"/>
  <c r="V29" i="1"/>
  <c r="V20" i="1"/>
  <c r="V34" i="1"/>
  <c r="V38" i="1"/>
  <c r="V30" i="1"/>
  <c r="V36" i="1"/>
  <c r="V23" i="1"/>
  <c r="V22" i="1"/>
  <c r="M11" i="2" l="1"/>
  <c r="E13" i="2"/>
  <c r="F13" i="2"/>
  <c r="H12" i="2"/>
  <c r="C14" i="2"/>
  <c r="D14" i="2" s="1"/>
  <c r="B15" i="2"/>
  <c r="M12" i="2" l="1"/>
  <c r="B16" i="2"/>
  <c r="C15" i="2"/>
  <c r="D15" i="2" s="1"/>
  <c r="F14" i="2"/>
  <c r="E14" i="2"/>
  <c r="M13" i="2"/>
  <c r="H13" i="2"/>
  <c r="H14" i="2" l="1"/>
  <c r="M14" i="2"/>
  <c r="E15" i="2"/>
  <c r="F15" i="2"/>
  <c r="B17" i="2"/>
  <c r="C16" i="2"/>
  <c r="D16" i="2" s="1"/>
  <c r="F16" i="2" l="1"/>
  <c r="E16" i="2"/>
  <c r="B18" i="2"/>
  <c r="C17" i="2"/>
  <c r="D17" i="2" s="1"/>
  <c r="H15" i="2"/>
  <c r="M15" i="2"/>
  <c r="E17" i="2" l="1"/>
  <c r="F17" i="2"/>
  <c r="B19" i="2"/>
  <c r="C18" i="2"/>
  <c r="D18" i="2" s="1"/>
  <c r="M16" i="2"/>
  <c r="H16" i="2"/>
  <c r="E18" i="2" l="1"/>
  <c r="F18" i="2"/>
  <c r="C19" i="2"/>
  <c r="D19" i="2" s="1"/>
  <c r="B20" i="2"/>
  <c r="M17" i="2"/>
  <c r="H17" i="2"/>
  <c r="B21" i="2" l="1"/>
  <c r="C20" i="2"/>
  <c r="D20" i="2" s="1"/>
  <c r="E19" i="2"/>
  <c r="F19" i="2"/>
  <c r="M18" i="2"/>
  <c r="H18" i="2"/>
  <c r="M19" i="2" l="1"/>
  <c r="H19" i="2"/>
  <c r="E20" i="2"/>
  <c r="F20" i="2"/>
  <c r="B22" i="2"/>
  <c r="C21" i="2"/>
  <c r="D21" i="2" s="1"/>
  <c r="E21" i="2" l="1"/>
  <c r="F21" i="2"/>
  <c r="M20" i="2"/>
  <c r="H20" i="2"/>
  <c r="B23" i="2"/>
  <c r="C22" i="2"/>
  <c r="D22" i="2" s="1"/>
  <c r="E22" i="2" l="1"/>
  <c r="F22" i="2"/>
  <c r="B24" i="2"/>
  <c r="C23" i="2"/>
  <c r="D23" i="2" s="1"/>
  <c r="M21" i="2"/>
  <c r="H21" i="2"/>
  <c r="C24" i="2" l="1"/>
  <c r="D24" i="2" s="1"/>
  <c r="B25" i="2"/>
  <c r="E23" i="2"/>
  <c r="F23" i="2"/>
  <c r="M22" i="2"/>
  <c r="H22" i="2"/>
  <c r="M23" i="2" l="1"/>
  <c r="H23" i="2"/>
  <c r="E24" i="2"/>
  <c r="F24" i="2"/>
  <c r="B26" i="2"/>
  <c r="C25" i="2"/>
  <c r="D25" i="2" s="1"/>
  <c r="E25" i="2" l="1"/>
  <c r="F25" i="2"/>
  <c r="B27" i="2"/>
  <c r="C26" i="2"/>
  <c r="D26" i="2" s="1"/>
  <c r="M24" i="2"/>
  <c r="H24" i="2"/>
  <c r="C27" i="2" l="1"/>
  <c r="D27" i="2" s="1"/>
  <c r="B28" i="2"/>
  <c r="E26" i="2"/>
  <c r="F26" i="2"/>
  <c r="M25" i="2"/>
  <c r="H25" i="2"/>
  <c r="M26" i="2" l="1"/>
  <c r="H26" i="2"/>
  <c r="E27" i="2"/>
  <c r="F27" i="2"/>
  <c r="B29" i="2"/>
  <c r="C28" i="2"/>
  <c r="D28" i="2" s="1"/>
  <c r="E28" i="2" l="1"/>
  <c r="F28" i="2"/>
  <c r="B30" i="2"/>
  <c r="C29" i="2"/>
  <c r="D29" i="2" s="1"/>
  <c r="M27" i="2"/>
  <c r="H27" i="2"/>
  <c r="C30" i="2" l="1"/>
  <c r="D30" i="2" s="1"/>
  <c r="B31" i="2"/>
  <c r="F29" i="2"/>
  <c r="E29" i="2"/>
  <c r="M28" i="2"/>
  <c r="H28" i="2"/>
  <c r="M29" i="2" l="1"/>
  <c r="H29" i="2"/>
  <c r="E30" i="2"/>
  <c r="F30" i="2"/>
  <c r="B32" i="2"/>
  <c r="C31" i="2"/>
  <c r="D31" i="2" s="1"/>
  <c r="E31" i="2" l="1"/>
  <c r="F31" i="2"/>
  <c r="B33" i="2"/>
  <c r="C32" i="2"/>
  <c r="D32" i="2" s="1"/>
  <c r="M30" i="2"/>
  <c r="H30" i="2"/>
  <c r="B34" i="2" l="1"/>
  <c r="C33" i="2"/>
  <c r="D33" i="2" s="1"/>
  <c r="E32" i="2"/>
  <c r="F32" i="2"/>
  <c r="M31" i="2"/>
  <c r="H31" i="2"/>
  <c r="M32" i="2" l="1"/>
  <c r="H32" i="2"/>
  <c r="B35" i="2"/>
  <c r="C34" i="2"/>
  <c r="D34" i="2" s="1"/>
  <c r="E33" i="2"/>
  <c r="F33" i="2"/>
  <c r="C35" i="2" l="1"/>
  <c r="D35" i="2" s="1"/>
  <c r="B36" i="2"/>
  <c r="E34" i="2"/>
  <c r="F34" i="2"/>
  <c r="M33" i="2"/>
  <c r="H33" i="2"/>
  <c r="E35" i="2" l="1"/>
  <c r="F35" i="2"/>
  <c r="M34" i="2"/>
  <c r="H34" i="2"/>
  <c r="B37" i="2"/>
  <c r="C36" i="2"/>
  <c r="D36" i="2" s="1"/>
  <c r="B38" i="2" l="1"/>
  <c r="C37" i="2"/>
  <c r="D37" i="2" s="1"/>
  <c r="E36" i="2"/>
  <c r="F36" i="2"/>
  <c r="M35" i="2"/>
  <c r="H35" i="2"/>
  <c r="M36" i="2" l="1"/>
  <c r="H36" i="2"/>
  <c r="C38" i="2"/>
  <c r="D38" i="2" s="1"/>
  <c r="B39" i="2"/>
  <c r="E37" i="2"/>
  <c r="F37" i="2"/>
  <c r="M37" i="2" l="1"/>
  <c r="H37" i="2"/>
  <c r="B40" i="2"/>
  <c r="C39" i="2"/>
  <c r="D39" i="2" s="1"/>
  <c r="E38" i="2"/>
  <c r="F38" i="2"/>
  <c r="E39" i="2" l="1"/>
  <c r="F39" i="2"/>
  <c r="C40" i="2"/>
  <c r="D40" i="2" s="1"/>
  <c r="B41" i="2"/>
  <c r="M38" i="2"/>
  <c r="H38" i="2"/>
  <c r="B42" i="2" l="1"/>
  <c r="C41" i="2"/>
  <c r="D41" i="2" s="1"/>
  <c r="E40" i="2"/>
  <c r="F40" i="2"/>
  <c r="M39" i="2"/>
  <c r="H39" i="2"/>
  <c r="M40" i="2" l="1"/>
  <c r="H40" i="2"/>
  <c r="B43" i="2"/>
  <c r="C42" i="2"/>
  <c r="D42" i="2" s="1"/>
  <c r="E41" i="2"/>
  <c r="F41" i="2"/>
  <c r="E42" i="2" l="1"/>
  <c r="F42" i="2"/>
  <c r="C43" i="2"/>
  <c r="D43" i="2" s="1"/>
  <c r="B44" i="2"/>
  <c r="M41" i="2"/>
  <c r="H41" i="2"/>
  <c r="B45" i="2" l="1"/>
  <c r="C44" i="2"/>
  <c r="D44" i="2" s="1"/>
  <c r="E43" i="2"/>
  <c r="F43" i="2"/>
  <c r="M42" i="2"/>
  <c r="H42" i="2"/>
  <c r="M43" i="2" l="1"/>
  <c r="H43" i="2"/>
  <c r="B46" i="2"/>
  <c r="C45" i="2"/>
  <c r="D45" i="2" s="1"/>
  <c r="E44" i="2"/>
  <c r="F44" i="2"/>
  <c r="E45" i="2" l="1"/>
  <c r="F45" i="2"/>
  <c r="B47" i="2"/>
  <c r="C46" i="2"/>
  <c r="D46" i="2" s="1"/>
  <c r="M44" i="2"/>
  <c r="H44" i="2"/>
  <c r="E46" i="2" l="1"/>
  <c r="F46" i="2"/>
  <c r="B48" i="2"/>
  <c r="C47" i="2"/>
  <c r="D47" i="2" s="1"/>
  <c r="M45" i="2"/>
  <c r="H45" i="2"/>
  <c r="C48" i="2" l="1"/>
  <c r="D48" i="2" s="1"/>
  <c r="B49" i="2"/>
  <c r="M46" i="2"/>
  <c r="H46" i="2"/>
  <c r="E47" i="2"/>
  <c r="F47" i="2"/>
  <c r="M47" i="2" l="1"/>
  <c r="H47" i="2"/>
  <c r="B50" i="2"/>
  <c r="B51" i="2" s="1"/>
  <c r="B52" i="2" s="1"/>
  <c r="B53" i="2" s="1"/>
  <c r="B54" i="2" s="1"/>
  <c r="B55" i="2" s="1"/>
  <c r="B56" i="2" s="1"/>
  <c r="B57" i="2" s="1"/>
  <c r="B58" i="2" s="1"/>
  <c r="B59" i="2" s="1"/>
  <c r="C49" i="2"/>
  <c r="D49" i="2" s="1"/>
  <c r="F48" i="2"/>
  <c r="E48" i="2"/>
  <c r="M48" i="2" l="1"/>
  <c r="H48" i="2"/>
  <c r="F49" i="2"/>
  <c r="E49" i="2"/>
  <c r="M49" i="2" l="1"/>
  <c r="H49" i="2"/>
</calcChain>
</file>

<file path=xl/sharedStrings.xml><?xml version="1.0" encoding="utf-8"?>
<sst xmlns="http://schemas.openxmlformats.org/spreadsheetml/2006/main" count="24" uniqueCount="13">
  <si>
    <t>RADIUS</t>
  </si>
  <si>
    <t>X</t>
  </si>
  <si>
    <t>Y</t>
  </si>
  <si>
    <t>C_X</t>
  </si>
  <si>
    <t>C_Y</t>
  </si>
  <si>
    <t>STEP_START</t>
  </si>
  <si>
    <t>STEP_END</t>
  </si>
  <si>
    <t>STEP_CNT</t>
  </si>
  <si>
    <t>DEG_START</t>
  </si>
  <si>
    <t>DEG_END</t>
  </si>
  <si>
    <t>DEG_CHG</t>
  </si>
  <si>
    <t>TEMP</t>
  </si>
  <si>
    <t>C_IDX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</si>
</sst>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6</xdr:row>
      <xdr:rowOff>114300</xdr:rowOff>
    </xdr:from>
    <xdr:to>
      <xdr:col>11</xdr:col>
      <xdr:colOff>237905</xdr:colOff>
      <xdr:row>14</xdr:row>
      <xdr:rowOff>9526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F01078-9782-9201-9EE4-CEC18911FC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47" t="7105" b="15836"/>
        <a:stretch/>
      </xdr:blipFill>
      <xdr:spPr>
        <a:xfrm>
          <a:off x="3676650" y="1257300"/>
          <a:ext cx="1657130" cy="1343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08DA-44DF-4909-A57D-BBF456F80161}">
  <dimension ref="B1:M59"/>
  <sheetViews>
    <sheetView tabSelected="1" topLeftCell="A17" zoomScale="70" zoomScaleNormal="70" workbookViewId="0">
      <selection activeCell="M49" sqref="M49"/>
    </sheetView>
  </sheetViews>
  <sheetFormatPr defaultRowHeight="15" x14ac:dyDescent="0.25"/>
  <cols>
    <col min="7" max="7" width="11" bestFit="1" customWidth="1"/>
  </cols>
  <sheetData>
    <row r="1" spans="2:13" x14ac:dyDescent="0.25">
      <c r="E1" t="s">
        <v>5</v>
      </c>
      <c r="F1">
        <v>40</v>
      </c>
      <c r="G1" t="s">
        <v>8</v>
      </c>
      <c r="H1">
        <v>50</v>
      </c>
    </row>
    <row r="2" spans="2:13" x14ac:dyDescent="0.25">
      <c r="E2" t="s">
        <v>6</v>
      </c>
      <c r="F2">
        <v>80</v>
      </c>
      <c r="G2" t="s">
        <v>9</v>
      </c>
      <c r="H2">
        <v>310</v>
      </c>
      <c r="L2" t="s">
        <v>11</v>
      </c>
      <c r="M2">
        <v>50</v>
      </c>
    </row>
    <row r="3" spans="2:13" x14ac:dyDescent="0.25">
      <c r="E3" t="s">
        <v>7</v>
      </c>
      <c r="F3">
        <f>F2-F1</f>
        <v>40</v>
      </c>
      <c r="G3" t="s">
        <v>10</v>
      </c>
      <c r="H3">
        <f>(H2-H1)/F3</f>
        <v>6.5</v>
      </c>
      <c r="L3" t="s">
        <v>12</v>
      </c>
      <c r="M3">
        <f>M2-F1</f>
        <v>10</v>
      </c>
    </row>
    <row r="4" spans="2:13" x14ac:dyDescent="0.25">
      <c r="E4" t="s">
        <v>3</v>
      </c>
      <c r="F4">
        <v>160</v>
      </c>
    </row>
    <row r="5" spans="2:13" x14ac:dyDescent="0.25">
      <c r="E5" t="s">
        <v>4</v>
      </c>
      <c r="F5">
        <v>290</v>
      </c>
    </row>
    <row r="6" spans="2:13" x14ac:dyDescent="0.25">
      <c r="E6" t="s">
        <v>0</v>
      </c>
      <c r="F6">
        <v>82</v>
      </c>
    </row>
    <row r="8" spans="2:13" x14ac:dyDescent="0.25">
      <c r="E8" t="s">
        <v>1</v>
      </c>
      <c r="F8" t="s">
        <v>2</v>
      </c>
    </row>
    <row r="9" spans="2:13" x14ac:dyDescent="0.25">
      <c r="B9">
        <v>1</v>
      </c>
      <c r="C9">
        <f>IF(B9="","",$H$1+($H$3*($B9-1)))</f>
        <v>50</v>
      </c>
      <c r="D9">
        <f>RADIANS((C9))</f>
        <v>0.87266462599716477</v>
      </c>
      <c r="E9">
        <f>ROUND(-SIN(D9)*$F$6,0)</f>
        <v>-63</v>
      </c>
      <c r="F9">
        <f>ROUND(COS(D9)*$F$6,0)</f>
        <v>53</v>
      </c>
      <c r="H9" t="str">
        <f>"cirs " &amp; ($F$4 + E9) &amp; "," &amp; ($F$5 + F9) &amp; ",5," &amp; ROUND(65535-(100*C9),0) &amp; "             // ANGLE " &amp; ROUND(IF(C9&gt;360,C9-360,C9),0)</f>
        <v>cirs 97,343,5,60535             // ANGLE 50</v>
      </c>
      <c r="L9" t="str">
        <f>E9 &amp; ";" &amp; F9</f>
        <v>-63;53</v>
      </c>
      <c r="M9" t="str">
        <f>L9</f>
        <v>-63;53</v>
      </c>
    </row>
    <row r="10" spans="2:13" x14ac:dyDescent="0.25">
      <c r="B10">
        <f>IF(B9="","",IF(B9+1&gt;$F$3+1,"",B9+1))</f>
        <v>2</v>
      </c>
      <c r="C10">
        <f t="shared" ref="C10:C49" si="0">IF(B10="","",$H$1+($H$3*($B10-1)))</f>
        <v>56.5</v>
      </c>
      <c r="D10">
        <f t="shared" ref="D10:D49" si="1">RADIANS((C10))</f>
        <v>0.98611102737679623</v>
      </c>
      <c r="E10">
        <f t="shared" ref="E10:E49" si="2">ROUND(-SIN(D10)*$F$6,0)</f>
        <v>-68</v>
      </c>
      <c r="F10">
        <f t="shared" ref="F10:F49" si="3">ROUND(COS(D10)*$F$6,0)</f>
        <v>45</v>
      </c>
      <c r="H10" t="str">
        <f t="shared" ref="H10:H49" si="4">"cirs " &amp; ($F$4 + E10) &amp; "," &amp; ($F$5 + F10) &amp; ",5," &amp; ROUND(65535-(100*C10),0) &amp; "             // ANGLE " &amp; ROUND(IF(C10&gt;360,C10-360,C10),0)</f>
        <v>cirs 92,335,5,59885             // ANGLE 57</v>
      </c>
      <c r="L10" t="str">
        <f t="shared" ref="L10:L49" si="5">E10 &amp; ";" &amp; F10</f>
        <v>-68;45</v>
      </c>
      <c r="M10" t="str">
        <f>M9 &amp; ";" &amp; L10</f>
        <v>-63;53;-68;45</v>
      </c>
    </row>
    <row r="11" spans="2:13" x14ac:dyDescent="0.25">
      <c r="B11">
        <f t="shared" ref="B11:B49" si="6">IF(B10="","",IF(B10+1&gt;$F$3+1,"",B10+1))</f>
        <v>3</v>
      </c>
      <c r="C11">
        <f t="shared" si="0"/>
        <v>63</v>
      </c>
      <c r="D11">
        <f t="shared" si="1"/>
        <v>1.0995574287564276</v>
      </c>
      <c r="E11">
        <f t="shared" si="2"/>
        <v>-73</v>
      </c>
      <c r="F11">
        <f t="shared" si="3"/>
        <v>37</v>
      </c>
      <c r="H11" t="str">
        <f t="shared" si="4"/>
        <v>cirs 87,327,5,59235             // ANGLE 63</v>
      </c>
      <c r="L11" t="str">
        <f t="shared" si="5"/>
        <v>-73;37</v>
      </c>
      <c r="M11" t="str">
        <f t="shared" ref="M11:M49" si="7">M10 &amp; ";" &amp; L11</f>
        <v>-63;53;-68;45;-73;37</v>
      </c>
    </row>
    <row r="12" spans="2:13" x14ac:dyDescent="0.25">
      <c r="B12">
        <f t="shared" si="6"/>
        <v>4</v>
      </c>
      <c r="C12">
        <f t="shared" si="0"/>
        <v>69.5</v>
      </c>
      <c r="D12">
        <f t="shared" si="1"/>
        <v>1.2130038301360591</v>
      </c>
      <c r="E12">
        <f t="shared" si="2"/>
        <v>-77</v>
      </c>
      <c r="F12">
        <f t="shared" si="3"/>
        <v>29</v>
      </c>
      <c r="H12" t="str">
        <f t="shared" si="4"/>
        <v>cirs 83,319,5,58585             // ANGLE 70</v>
      </c>
      <c r="L12" t="str">
        <f t="shared" si="5"/>
        <v>-77;29</v>
      </c>
      <c r="M12" t="str">
        <f t="shared" si="7"/>
        <v>-63;53;-68;45;-73;37;-77;29</v>
      </c>
    </row>
    <row r="13" spans="2:13" x14ac:dyDescent="0.25">
      <c r="B13">
        <f t="shared" si="6"/>
        <v>5</v>
      </c>
      <c r="C13">
        <f t="shared" si="0"/>
        <v>76</v>
      </c>
      <c r="D13">
        <f t="shared" si="1"/>
        <v>1.3264502315156905</v>
      </c>
      <c r="E13">
        <f t="shared" si="2"/>
        <v>-80</v>
      </c>
      <c r="F13">
        <f t="shared" si="3"/>
        <v>20</v>
      </c>
      <c r="H13" t="str">
        <f t="shared" si="4"/>
        <v>cirs 80,310,5,57935             // ANGLE 76</v>
      </c>
      <c r="L13" t="str">
        <f t="shared" si="5"/>
        <v>-80;20</v>
      </c>
      <c r="M13" t="str">
        <f t="shared" si="7"/>
        <v>-63;53;-68;45;-73;37;-77;29;-80;20</v>
      </c>
    </row>
    <row r="14" spans="2:13" x14ac:dyDescent="0.25">
      <c r="B14">
        <f t="shared" si="6"/>
        <v>6</v>
      </c>
      <c r="C14">
        <f t="shared" si="0"/>
        <v>82.5</v>
      </c>
      <c r="D14">
        <f t="shared" si="1"/>
        <v>1.4398966328953218</v>
      </c>
      <c r="E14">
        <f t="shared" si="2"/>
        <v>-81</v>
      </c>
      <c r="F14">
        <f t="shared" si="3"/>
        <v>11</v>
      </c>
      <c r="H14" t="str">
        <f t="shared" si="4"/>
        <v>cirs 79,301,5,57285             // ANGLE 83</v>
      </c>
      <c r="L14" t="str">
        <f t="shared" si="5"/>
        <v>-81;11</v>
      </c>
      <c r="M14" t="str">
        <f t="shared" si="7"/>
        <v>-63;53;-68;45;-73;37;-77;29;-80;20;-81;11</v>
      </c>
    </row>
    <row r="15" spans="2:13" x14ac:dyDescent="0.25">
      <c r="B15">
        <f t="shared" si="6"/>
        <v>7</v>
      </c>
      <c r="C15">
        <f t="shared" si="0"/>
        <v>89</v>
      </c>
      <c r="D15">
        <f t="shared" si="1"/>
        <v>1.5533430342749532</v>
      </c>
      <c r="E15">
        <f t="shared" si="2"/>
        <v>-82</v>
      </c>
      <c r="F15">
        <f t="shared" si="3"/>
        <v>1</v>
      </c>
      <c r="H15" t="str">
        <f t="shared" si="4"/>
        <v>cirs 78,291,5,56635             // ANGLE 89</v>
      </c>
      <c r="L15" t="str">
        <f t="shared" si="5"/>
        <v>-82;1</v>
      </c>
      <c r="M15" t="str">
        <f t="shared" si="7"/>
        <v>-63;53;-68;45;-73;37;-77;29;-80;20;-81;11;-82;1</v>
      </c>
    </row>
    <row r="16" spans="2:13" x14ac:dyDescent="0.25">
      <c r="B16">
        <f t="shared" si="6"/>
        <v>8</v>
      </c>
      <c r="C16">
        <f t="shared" si="0"/>
        <v>95.5</v>
      </c>
      <c r="D16">
        <f t="shared" si="1"/>
        <v>1.6667894356545847</v>
      </c>
      <c r="E16">
        <f t="shared" si="2"/>
        <v>-82</v>
      </c>
      <c r="F16">
        <f t="shared" si="3"/>
        <v>-8</v>
      </c>
      <c r="H16" t="str">
        <f t="shared" si="4"/>
        <v>cirs 78,282,5,55985             // ANGLE 96</v>
      </c>
      <c r="L16" t="str">
        <f t="shared" si="5"/>
        <v>-82;-8</v>
      </c>
      <c r="M16" t="str">
        <f t="shared" si="7"/>
        <v>-63;53;-68;45;-73;37;-77;29;-80;20;-81;11;-82;1;-82;-8</v>
      </c>
    </row>
    <row r="17" spans="2:13" x14ac:dyDescent="0.25">
      <c r="B17">
        <f t="shared" si="6"/>
        <v>9</v>
      </c>
      <c r="C17">
        <f t="shared" si="0"/>
        <v>102</v>
      </c>
      <c r="D17">
        <f t="shared" si="1"/>
        <v>1.7802358370342162</v>
      </c>
      <c r="E17">
        <f t="shared" si="2"/>
        <v>-80</v>
      </c>
      <c r="F17">
        <f t="shared" si="3"/>
        <v>-17</v>
      </c>
      <c r="H17" t="str">
        <f t="shared" si="4"/>
        <v>cirs 80,273,5,55335             // ANGLE 102</v>
      </c>
      <c r="L17" t="str">
        <f t="shared" si="5"/>
        <v>-80;-17</v>
      </c>
      <c r="M17" t="str">
        <f t="shared" si="7"/>
        <v>-63;53;-68;45;-73;37;-77;29;-80;20;-81;11;-82;1;-82;-8;-80;-17</v>
      </c>
    </row>
    <row r="18" spans="2:13" x14ac:dyDescent="0.25">
      <c r="B18">
        <f t="shared" si="6"/>
        <v>10</v>
      </c>
      <c r="C18">
        <f t="shared" si="0"/>
        <v>108.5</v>
      </c>
      <c r="D18">
        <f t="shared" si="1"/>
        <v>1.8936822384138476</v>
      </c>
      <c r="E18">
        <f t="shared" si="2"/>
        <v>-78</v>
      </c>
      <c r="F18">
        <f t="shared" si="3"/>
        <v>-26</v>
      </c>
      <c r="H18" t="str">
        <f t="shared" si="4"/>
        <v>cirs 82,264,5,54685             // ANGLE 109</v>
      </c>
      <c r="L18" t="str">
        <f t="shared" si="5"/>
        <v>-78;-26</v>
      </c>
      <c r="M18" t="str">
        <f t="shared" si="7"/>
        <v>-63;53;-68;45;-73;37;-77;29;-80;20;-81;11;-82;1;-82;-8;-80;-17;-78;-26</v>
      </c>
    </row>
    <row r="19" spans="2:13" x14ac:dyDescent="0.25">
      <c r="B19">
        <f t="shared" si="6"/>
        <v>11</v>
      </c>
      <c r="C19">
        <f t="shared" si="0"/>
        <v>115</v>
      </c>
      <c r="D19">
        <f t="shared" si="1"/>
        <v>2.0071286397934789</v>
      </c>
      <c r="E19">
        <f t="shared" si="2"/>
        <v>-74</v>
      </c>
      <c r="F19">
        <f t="shared" si="3"/>
        <v>-35</v>
      </c>
      <c r="H19" t="str">
        <f t="shared" si="4"/>
        <v>cirs 86,255,5,54035             // ANGLE 115</v>
      </c>
      <c r="L19" t="str">
        <f t="shared" si="5"/>
        <v>-74;-35</v>
      </c>
      <c r="M19" t="str">
        <f t="shared" si="7"/>
        <v>-63;53;-68;45;-73;37;-77;29;-80;20;-81;11;-82;1;-82;-8;-80;-17;-78;-26;-74;-35</v>
      </c>
    </row>
    <row r="20" spans="2:13" x14ac:dyDescent="0.25">
      <c r="B20">
        <f t="shared" si="6"/>
        <v>12</v>
      </c>
      <c r="C20">
        <f t="shared" si="0"/>
        <v>121.5</v>
      </c>
      <c r="D20">
        <f t="shared" si="1"/>
        <v>2.1205750411731104</v>
      </c>
      <c r="E20">
        <f t="shared" si="2"/>
        <v>-70</v>
      </c>
      <c r="F20">
        <f t="shared" si="3"/>
        <v>-43</v>
      </c>
      <c r="H20" t="str">
        <f t="shared" si="4"/>
        <v>cirs 90,247,5,53385             // ANGLE 122</v>
      </c>
      <c r="L20" t="str">
        <f t="shared" si="5"/>
        <v>-70;-43</v>
      </c>
      <c r="M20" t="str">
        <f t="shared" si="7"/>
        <v>-63;53;-68;45;-73;37;-77;29;-80;20;-81;11;-82;1;-82;-8;-80;-17;-78;-26;-74;-35;-70;-43</v>
      </c>
    </row>
    <row r="21" spans="2:13" x14ac:dyDescent="0.25">
      <c r="B21">
        <f t="shared" si="6"/>
        <v>13</v>
      </c>
      <c r="C21">
        <f t="shared" si="0"/>
        <v>128</v>
      </c>
      <c r="D21">
        <f t="shared" si="1"/>
        <v>2.2340214425527418</v>
      </c>
      <c r="E21">
        <f t="shared" si="2"/>
        <v>-65</v>
      </c>
      <c r="F21">
        <f t="shared" si="3"/>
        <v>-50</v>
      </c>
      <c r="H21" t="str">
        <f t="shared" si="4"/>
        <v>cirs 95,240,5,52735             // ANGLE 128</v>
      </c>
      <c r="L21" t="str">
        <f t="shared" si="5"/>
        <v>-65;-50</v>
      </c>
      <c r="M21" t="str">
        <f t="shared" si="7"/>
        <v>-63;53;-68;45;-73;37;-77;29;-80;20;-81;11;-82;1;-82;-8;-80;-17;-78;-26;-74;-35;-70;-43;-65;-50</v>
      </c>
    </row>
    <row r="22" spans="2:13" x14ac:dyDescent="0.25">
      <c r="B22">
        <f t="shared" si="6"/>
        <v>14</v>
      </c>
      <c r="C22">
        <f t="shared" si="0"/>
        <v>134.5</v>
      </c>
      <c r="D22">
        <f t="shared" si="1"/>
        <v>2.3474678439323733</v>
      </c>
      <c r="E22">
        <f t="shared" si="2"/>
        <v>-58</v>
      </c>
      <c r="F22">
        <f t="shared" si="3"/>
        <v>-57</v>
      </c>
      <c r="H22" t="str">
        <f t="shared" si="4"/>
        <v>cirs 102,233,5,52085             // ANGLE 135</v>
      </c>
      <c r="L22" t="str">
        <f t="shared" si="5"/>
        <v>-58;-57</v>
      </c>
      <c r="M22" t="str">
        <f t="shared" si="7"/>
        <v>-63;53;-68;45;-73;37;-77;29;-80;20;-81;11;-82;1;-82;-8;-80;-17;-78;-26;-74;-35;-70;-43;-65;-50;-58;-57</v>
      </c>
    </row>
    <row r="23" spans="2:13" x14ac:dyDescent="0.25">
      <c r="B23">
        <f t="shared" si="6"/>
        <v>15</v>
      </c>
      <c r="C23">
        <f t="shared" si="0"/>
        <v>141</v>
      </c>
      <c r="D23">
        <f t="shared" si="1"/>
        <v>2.4609142453120048</v>
      </c>
      <c r="E23">
        <f t="shared" si="2"/>
        <v>-52</v>
      </c>
      <c r="F23">
        <f t="shared" si="3"/>
        <v>-64</v>
      </c>
      <c r="H23" t="str">
        <f t="shared" si="4"/>
        <v>cirs 108,226,5,51435             // ANGLE 141</v>
      </c>
      <c r="L23" t="str">
        <f t="shared" si="5"/>
        <v>-52;-64</v>
      </c>
      <c r="M23" t="str">
        <f t="shared" si="7"/>
        <v>-63;53;-68;45;-73;37;-77;29;-80;20;-81;11;-82;1;-82;-8;-80;-17;-78;-26;-74;-35;-70;-43;-65;-50;-58;-57;-52;-64</v>
      </c>
    </row>
    <row r="24" spans="2:13" x14ac:dyDescent="0.25">
      <c r="B24">
        <f t="shared" si="6"/>
        <v>16</v>
      </c>
      <c r="C24">
        <f t="shared" si="0"/>
        <v>147.5</v>
      </c>
      <c r="D24">
        <f t="shared" si="1"/>
        <v>2.5743606466916362</v>
      </c>
      <c r="E24">
        <f t="shared" si="2"/>
        <v>-44</v>
      </c>
      <c r="F24">
        <f t="shared" si="3"/>
        <v>-69</v>
      </c>
      <c r="H24" t="str">
        <f t="shared" si="4"/>
        <v>cirs 116,221,5,50785             // ANGLE 148</v>
      </c>
      <c r="L24" t="str">
        <f t="shared" si="5"/>
        <v>-44;-69</v>
      </c>
      <c r="M24" t="str">
        <f t="shared" si="7"/>
        <v>-63;53;-68;45;-73;37;-77;29;-80;20;-81;11;-82;1;-82;-8;-80;-17;-78;-26;-74;-35;-70;-43;-65;-50;-58;-57;-52;-64;-44;-69</v>
      </c>
    </row>
    <row r="25" spans="2:13" x14ac:dyDescent="0.25">
      <c r="B25">
        <f t="shared" si="6"/>
        <v>17</v>
      </c>
      <c r="C25">
        <f t="shared" si="0"/>
        <v>154</v>
      </c>
      <c r="D25">
        <f t="shared" si="1"/>
        <v>2.6878070480712677</v>
      </c>
      <c r="E25">
        <f t="shared" si="2"/>
        <v>-36</v>
      </c>
      <c r="F25">
        <f t="shared" si="3"/>
        <v>-74</v>
      </c>
      <c r="H25" t="str">
        <f t="shared" si="4"/>
        <v>cirs 124,216,5,50135             // ANGLE 154</v>
      </c>
      <c r="L25" t="str">
        <f t="shared" si="5"/>
        <v>-36;-74</v>
      </c>
      <c r="M25" t="str">
        <f t="shared" si="7"/>
        <v>-63;53;-68;45;-73;37;-77;29;-80;20;-81;11;-82;1;-82;-8;-80;-17;-78;-26;-74;-35;-70;-43;-65;-50;-58;-57;-52;-64;-44;-69;-36;-74</v>
      </c>
    </row>
    <row r="26" spans="2:13" x14ac:dyDescent="0.25">
      <c r="B26">
        <f t="shared" si="6"/>
        <v>18</v>
      </c>
      <c r="C26">
        <f t="shared" si="0"/>
        <v>160.5</v>
      </c>
      <c r="D26">
        <f t="shared" si="1"/>
        <v>2.8012534494508987</v>
      </c>
      <c r="E26">
        <f t="shared" si="2"/>
        <v>-27</v>
      </c>
      <c r="F26">
        <f t="shared" si="3"/>
        <v>-77</v>
      </c>
      <c r="H26" t="str">
        <f t="shared" si="4"/>
        <v>cirs 133,213,5,49485             // ANGLE 161</v>
      </c>
      <c r="L26" t="str">
        <f t="shared" si="5"/>
        <v>-27;-77</v>
      </c>
      <c r="M26" t="str">
        <f t="shared" si="7"/>
        <v>-63;53;-68;45;-73;37;-77;29;-80;20;-81;11;-82;1;-82;-8;-80;-17;-78;-26;-74;-35;-70;-43;-65;-50;-58;-57;-52;-64;-44;-69;-36;-74;-27;-77</v>
      </c>
    </row>
    <row r="27" spans="2:13" x14ac:dyDescent="0.25">
      <c r="B27">
        <f t="shared" si="6"/>
        <v>19</v>
      </c>
      <c r="C27">
        <f t="shared" si="0"/>
        <v>167</v>
      </c>
      <c r="D27">
        <f t="shared" si="1"/>
        <v>2.9146998508305302</v>
      </c>
      <c r="E27">
        <f t="shared" si="2"/>
        <v>-18</v>
      </c>
      <c r="F27">
        <f t="shared" si="3"/>
        <v>-80</v>
      </c>
      <c r="H27" t="str">
        <f t="shared" si="4"/>
        <v>cirs 142,210,5,48835             // ANGLE 167</v>
      </c>
      <c r="L27" t="str">
        <f t="shared" si="5"/>
        <v>-18;-80</v>
      </c>
      <c r="M27" t="str">
        <f t="shared" si="7"/>
        <v>-63;53;-68;45;-73;37;-77;29;-80;20;-81;11;-82;1;-82;-8;-80;-17;-78;-26;-74;-35;-70;-43;-65;-50;-58;-57;-52;-64;-44;-69;-36;-74;-27;-77;-18;-80</v>
      </c>
    </row>
    <row r="28" spans="2:13" x14ac:dyDescent="0.25">
      <c r="B28">
        <f t="shared" si="6"/>
        <v>20</v>
      </c>
      <c r="C28">
        <f t="shared" si="0"/>
        <v>173.5</v>
      </c>
      <c r="D28">
        <f t="shared" si="1"/>
        <v>3.0281462522101616</v>
      </c>
      <c r="E28">
        <f t="shared" si="2"/>
        <v>-9</v>
      </c>
      <c r="F28">
        <f t="shared" si="3"/>
        <v>-81</v>
      </c>
      <c r="H28" t="str">
        <f t="shared" si="4"/>
        <v>cirs 151,209,5,48185             // ANGLE 174</v>
      </c>
      <c r="L28" t="str">
        <f t="shared" si="5"/>
        <v>-9;-81</v>
      </c>
      <c r="M28" t="str">
        <f t="shared" si="7"/>
        <v>-63;53;-68;45;-73;37;-77;29;-80;20;-81;11;-82;1;-82;-8;-80;-17;-78;-26;-74;-35;-70;-43;-65;-50;-58;-57;-52;-64;-44;-69;-36;-74;-27;-77;-18;-80;-9;-81</v>
      </c>
    </row>
    <row r="29" spans="2:13" x14ac:dyDescent="0.25">
      <c r="B29">
        <f t="shared" si="6"/>
        <v>21</v>
      </c>
      <c r="C29">
        <f t="shared" si="0"/>
        <v>180</v>
      </c>
      <c r="D29">
        <f t="shared" si="1"/>
        <v>3.1415926535897931</v>
      </c>
      <c r="E29">
        <f t="shared" si="2"/>
        <v>0</v>
      </c>
      <c r="F29">
        <f t="shared" si="3"/>
        <v>-82</v>
      </c>
      <c r="H29" t="str">
        <f t="shared" si="4"/>
        <v>cirs 160,208,5,47535             // ANGLE 180</v>
      </c>
      <c r="L29" t="str">
        <f t="shared" si="5"/>
        <v>0;-82</v>
      </c>
      <c r="M29" t="str">
        <f t="shared" si="7"/>
        <v>-63;53;-68;45;-73;37;-77;29;-80;20;-81;11;-82;1;-82;-8;-80;-17;-78;-26;-74;-35;-70;-43;-65;-50;-58;-57;-52;-64;-44;-69;-36;-74;-27;-77;-18;-80;-9;-81;0;-82</v>
      </c>
    </row>
    <row r="30" spans="2:13" x14ac:dyDescent="0.25">
      <c r="B30">
        <f t="shared" si="6"/>
        <v>22</v>
      </c>
      <c r="C30">
        <f t="shared" si="0"/>
        <v>186.5</v>
      </c>
      <c r="D30">
        <f t="shared" si="1"/>
        <v>3.2550390549694246</v>
      </c>
      <c r="E30">
        <f t="shared" si="2"/>
        <v>9</v>
      </c>
      <c r="F30">
        <f t="shared" si="3"/>
        <v>-81</v>
      </c>
      <c r="H30" t="str">
        <f t="shared" si="4"/>
        <v>cirs 169,209,5,46885             // ANGLE 187</v>
      </c>
      <c r="L30" t="str">
        <f t="shared" si="5"/>
        <v>9;-81</v>
      </c>
      <c r="M30" t="str">
        <f t="shared" si="7"/>
        <v>-63;53;-68;45;-73;37;-77;29;-80;20;-81;11;-82;1;-82;-8;-80;-17;-78;-26;-74;-35;-70;-43;-65;-50;-58;-57;-52;-64;-44;-69;-36;-74;-27;-77;-18;-80;-9;-81;0;-82;9;-81</v>
      </c>
    </row>
    <row r="31" spans="2:13" x14ac:dyDescent="0.25">
      <c r="B31">
        <f t="shared" si="6"/>
        <v>23</v>
      </c>
      <c r="C31">
        <f t="shared" si="0"/>
        <v>193</v>
      </c>
      <c r="D31">
        <f t="shared" si="1"/>
        <v>3.3684854563490561</v>
      </c>
      <c r="E31">
        <f t="shared" si="2"/>
        <v>18</v>
      </c>
      <c r="F31">
        <f t="shared" si="3"/>
        <v>-80</v>
      </c>
      <c r="H31" t="str">
        <f t="shared" si="4"/>
        <v>cirs 178,210,5,46235             // ANGLE 193</v>
      </c>
      <c r="L31" t="str">
        <f t="shared" si="5"/>
        <v>18;-80</v>
      </c>
      <c r="M31" t="str">
        <f t="shared" si="7"/>
        <v>-63;53;-68;45;-73;37;-77;29;-80;20;-81;11;-82;1;-82;-8;-80;-17;-78;-26;-74;-35;-70;-43;-65;-50;-58;-57;-52;-64;-44;-69;-36;-74;-27;-77;-18;-80;-9;-81;0;-82;9;-81;18;-80</v>
      </c>
    </row>
    <row r="32" spans="2:13" x14ac:dyDescent="0.25">
      <c r="B32">
        <f t="shared" si="6"/>
        <v>24</v>
      </c>
      <c r="C32">
        <f t="shared" si="0"/>
        <v>199.5</v>
      </c>
      <c r="D32">
        <f t="shared" si="1"/>
        <v>3.4819318577286875</v>
      </c>
      <c r="E32">
        <f t="shared" si="2"/>
        <v>27</v>
      </c>
      <c r="F32">
        <f t="shared" si="3"/>
        <v>-77</v>
      </c>
      <c r="H32" t="str">
        <f t="shared" si="4"/>
        <v>cirs 187,213,5,45585             // ANGLE 200</v>
      </c>
      <c r="L32" t="str">
        <f t="shared" si="5"/>
        <v>27;-77</v>
      </c>
      <c r="M32" t="str">
        <f t="shared" si="7"/>
        <v>-63;53;-68;45;-73;37;-77;29;-80;20;-81;11;-82;1;-82;-8;-80;-17;-78;-26;-74;-35;-70;-43;-65;-50;-58;-57;-52;-64;-44;-69;-36;-74;-27;-77;-18;-80;-9;-81;0;-82;9;-81;18;-80;27;-77</v>
      </c>
    </row>
    <row r="33" spans="2:13" x14ac:dyDescent="0.25">
      <c r="B33">
        <f t="shared" si="6"/>
        <v>25</v>
      </c>
      <c r="C33">
        <f t="shared" si="0"/>
        <v>206</v>
      </c>
      <c r="D33">
        <f t="shared" si="1"/>
        <v>3.595378259108319</v>
      </c>
      <c r="E33">
        <f t="shared" si="2"/>
        <v>36</v>
      </c>
      <c r="F33">
        <f t="shared" si="3"/>
        <v>-74</v>
      </c>
      <c r="H33" t="str">
        <f t="shared" si="4"/>
        <v>cirs 196,216,5,44935             // ANGLE 206</v>
      </c>
      <c r="L33" t="str">
        <f t="shared" si="5"/>
        <v>36;-74</v>
      </c>
      <c r="M33" t="str">
        <f t="shared" si="7"/>
        <v>-63;53;-68;45;-73;37;-77;29;-80;20;-81;11;-82;1;-82;-8;-80;-17;-78;-26;-74;-35;-70;-43;-65;-50;-58;-57;-52;-64;-44;-69;-36;-74;-27;-77;-18;-80;-9;-81;0;-82;9;-81;18;-80;27;-77;36;-74</v>
      </c>
    </row>
    <row r="34" spans="2:13" x14ac:dyDescent="0.25">
      <c r="B34">
        <f t="shared" si="6"/>
        <v>26</v>
      </c>
      <c r="C34">
        <f t="shared" si="0"/>
        <v>212.5</v>
      </c>
      <c r="D34">
        <f t="shared" si="1"/>
        <v>3.7088246604879505</v>
      </c>
      <c r="E34">
        <f t="shared" si="2"/>
        <v>44</v>
      </c>
      <c r="F34">
        <f t="shared" si="3"/>
        <v>-69</v>
      </c>
      <c r="H34" t="str">
        <f t="shared" si="4"/>
        <v>cirs 204,221,5,44285             // ANGLE 213</v>
      </c>
      <c r="L34" t="str">
        <f t="shared" si="5"/>
        <v>44;-69</v>
      </c>
      <c r="M34" t="str">
        <f t="shared" si="7"/>
        <v>-63;53;-68;45;-73;37;-77;29;-80;20;-81;11;-82;1;-82;-8;-80;-17;-78;-26;-74;-35;-70;-43;-65;-50;-58;-57;-52;-64;-44;-69;-36;-74;-27;-77;-18;-80;-9;-81;0;-82;9;-81;18;-80;27;-77;36;-74;44;-69</v>
      </c>
    </row>
    <row r="35" spans="2:13" x14ac:dyDescent="0.25">
      <c r="B35">
        <f t="shared" si="6"/>
        <v>27</v>
      </c>
      <c r="C35">
        <f t="shared" si="0"/>
        <v>219</v>
      </c>
      <c r="D35">
        <f t="shared" si="1"/>
        <v>3.8222710618675819</v>
      </c>
      <c r="E35">
        <f t="shared" si="2"/>
        <v>52</v>
      </c>
      <c r="F35">
        <f t="shared" si="3"/>
        <v>-64</v>
      </c>
      <c r="H35" t="str">
        <f t="shared" si="4"/>
        <v>cirs 212,226,5,43635             // ANGLE 219</v>
      </c>
      <c r="L35" t="str">
        <f t="shared" si="5"/>
        <v>52;-64</v>
      </c>
      <c r="M35" t="str">
        <f t="shared" si="7"/>
        <v>-63;53;-68;45;-73;37;-77;29;-80;20;-81;11;-82;1;-82;-8;-80;-17;-78;-26;-74;-35;-70;-43;-65;-50;-58;-57;-52;-64;-44;-69;-36;-74;-27;-77;-18;-80;-9;-81;0;-82;9;-81;18;-80;27;-77;36;-74;44;-69;52;-64</v>
      </c>
    </row>
    <row r="36" spans="2:13" x14ac:dyDescent="0.25">
      <c r="B36">
        <f t="shared" si="6"/>
        <v>28</v>
      </c>
      <c r="C36">
        <f t="shared" si="0"/>
        <v>225.5</v>
      </c>
      <c r="D36">
        <f t="shared" si="1"/>
        <v>3.9357174632472129</v>
      </c>
      <c r="E36">
        <f t="shared" si="2"/>
        <v>58</v>
      </c>
      <c r="F36">
        <f t="shared" si="3"/>
        <v>-57</v>
      </c>
      <c r="H36" t="str">
        <f t="shared" si="4"/>
        <v>cirs 218,233,5,42985             // ANGLE 226</v>
      </c>
      <c r="L36" t="str">
        <f t="shared" si="5"/>
        <v>58;-57</v>
      </c>
      <c r="M36" t="str">
        <f t="shared" si="7"/>
        <v>-63;53;-68;45;-73;37;-77;29;-80;20;-81;11;-82;1;-82;-8;-80;-17;-78;-26;-74;-35;-70;-43;-65;-50;-58;-57;-52;-64;-44;-69;-36;-74;-27;-77;-18;-80;-9;-81;0;-82;9;-81;18;-80;27;-77;36;-74;44;-69;52;-64;58;-57</v>
      </c>
    </row>
    <row r="37" spans="2:13" x14ac:dyDescent="0.25">
      <c r="B37">
        <f t="shared" si="6"/>
        <v>29</v>
      </c>
      <c r="C37">
        <f t="shared" si="0"/>
        <v>232</v>
      </c>
      <c r="D37">
        <f t="shared" si="1"/>
        <v>4.0491638646268449</v>
      </c>
      <c r="E37">
        <f t="shared" si="2"/>
        <v>65</v>
      </c>
      <c r="F37">
        <f t="shared" si="3"/>
        <v>-50</v>
      </c>
      <c r="H37" t="str">
        <f t="shared" si="4"/>
        <v>cirs 225,240,5,42335             // ANGLE 232</v>
      </c>
      <c r="L37" t="str">
        <f t="shared" si="5"/>
        <v>65;-50</v>
      </c>
      <c r="M37" t="str">
        <f t="shared" si="7"/>
        <v>-63;53;-68;45;-73;37;-77;29;-80;20;-81;11;-82;1;-82;-8;-80;-17;-78;-26;-74;-35;-70;-43;-65;-50;-58;-57;-52;-64;-44;-69;-36;-74;-27;-77;-18;-80;-9;-81;0;-82;9;-81;18;-80;27;-77;36;-74;44;-69;52;-64;58;-57;65;-50</v>
      </c>
    </row>
    <row r="38" spans="2:13" x14ac:dyDescent="0.25">
      <c r="B38">
        <f t="shared" si="6"/>
        <v>30</v>
      </c>
      <c r="C38">
        <f t="shared" si="0"/>
        <v>238.5</v>
      </c>
      <c r="D38">
        <f t="shared" si="1"/>
        <v>4.1626102660064763</v>
      </c>
      <c r="E38">
        <f t="shared" si="2"/>
        <v>70</v>
      </c>
      <c r="F38">
        <f t="shared" si="3"/>
        <v>-43</v>
      </c>
      <c r="H38" t="str">
        <f t="shared" si="4"/>
        <v>cirs 230,247,5,41685             // ANGLE 239</v>
      </c>
      <c r="L38" t="str">
        <f t="shared" si="5"/>
        <v>70;-43</v>
      </c>
      <c r="M38" t="str">
        <f t="shared" si="7"/>
        <v>-63;53;-68;45;-73;37;-77;29;-80;20;-81;11;-82;1;-82;-8;-80;-17;-78;-26;-74;-35;-70;-43;-65;-50;-58;-57;-52;-64;-44;-69;-36;-74;-27;-77;-18;-80;-9;-81;0;-82;9;-81;18;-80;27;-77;36;-74;44;-69;52;-64;58;-57;65;-50;70;-43</v>
      </c>
    </row>
    <row r="39" spans="2:13" x14ac:dyDescent="0.25">
      <c r="B39">
        <f t="shared" si="6"/>
        <v>31</v>
      </c>
      <c r="C39">
        <f t="shared" si="0"/>
        <v>245</v>
      </c>
      <c r="D39">
        <f t="shared" si="1"/>
        <v>4.2760566673861078</v>
      </c>
      <c r="E39">
        <f t="shared" si="2"/>
        <v>74</v>
      </c>
      <c r="F39">
        <f t="shared" si="3"/>
        <v>-35</v>
      </c>
      <c r="H39" t="str">
        <f t="shared" si="4"/>
        <v>cirs 234,255,5,41035             // ANGLE 245</v>
      </c>
      <c r="L39" t="str">
        <f t="shared" si="5"/>
        <v>74;-35</v>
      </c>
      <c r="M39" t="str">
        <f t="shared" si="7"/>
        <v>-63;53;-68;45;-73;37;-77;29;-80;20;-81;11;-82;1;-82;-8;-80;-17;-78;-26;-74;-35;-70;-43;-65;-50;-58;-57;-52;-64;-44;-69;-36;-74;-27;-77;-18;-80;-9;-81;0;-82;9;-81;18;-80;27;-77;36;-74;44;-69;52;-64;58;-57;65;-50;70;-43;74;-35</v>
      </c>
    </row>
    <row r="40" spans="2:13" x14ac:dyDescent="0.25">
      <c r="B40">
        <f t="shared" si="6"/>
        <v>32</v>
      </c>
      <c r="C40">
        <f t="shared" si="0"/>
        <v>251.5</v>
      </c>
      <c r="D40">
        <f t="shared" si="1"/>
        <v>4.3895030687657384</v>
      </c>
      <c r="E40">
        <f t="shared" si="2"/>
        <v>78</v>
      </c>
      <c r="F40">
        <f t="shared" si="3"/>
        <v>-26</v>
      </c>
      <c r="H40" t="str">
        <f t="shared" si="4"/>
        <v>cirs 238,264,5,40385             // ANGLE 252</v>
      </c>
      <c r="L40" t="str">
        <f t="shared" si="5"/>
        <v>78;-26</v>
      </c>
      <c r="M40" t="str">
        <f t="shared" si="7"/>
        <v>-63;53;-68;45;-73;37;-77;29;-80;20;-81;11;-82;1;-82;-8;-80;-17;-78;-26;-74;-35;-70;-43;-65;-50;-58;-57;-52;-64;-44;-69;-36;-74;-27;-77;-18;-80;-9;-81;0;-82;9;-81;18;-80;27;-77;36;-74;44;-69;52;-64;58;-57;65;-50;70;-43;74;-35;78;-26</v>
      </c>
    </row>
    <row r="41" spans="2:13" x14ac:dyDescent="0.25">
      <c r="B41">
        <f t="shared" si="6"/>
        <v>33</v>
      </c>
      <c r="C41">
        <f t="shared" si="0"/>
        <v>258</v>
      </c>
      <c r="D41">
        <f t="shared" si="1"/>
        <v>4.5029494701453698</v>
      </c>
      <c r="E41">
        <f t="shared" si="2"/>
        <v>80</v>
      </c>
      <c r="F41">
        <f t="shared" si="3"/>
        <v>-17</v>
      </c>
      <c r="H41" t="str">
        <f t="shared" si="4"/>
        <v>cirs 240,273,5,39735             // ANGLE 258</v>
      </c>
      <c r="L41" t="str">
        <f t="shared" si="5"/>
        <v>80;-17</v>
      </c>
      <c r="M41" t="str">
        <f t="shared" si="7"/>
        <v>-63;53;-68;45;-73;37;-77;29;-80;20;-81;11;-82;1;-82;-8;-80;-17;-78;-26;-74;-35;-70;-43;-65;-50;-58;-57;-52;-64;-44;-69;-36;-74;-27;-77;-18;-80;-9;-81;0;-82;9;-81;18;-80;27;-77;36;-74;44;-69;52;-64;58;-57;65;-50;70;-43;74;-35;78;-26;80;-17</v>
      </c>
    </row>
    <row r="42" spans="2:13" x14ac:dyDescent="0.25">
      <c r="B42">
        <f t="shared" si="6"/>
        <v>34</v>
      </c>
      <c r="C42">
        <f t="shared" si="0"/>
        <v>264.5</v>
      </c>
      <c r="D42">
        <f t="shared" si="1"/>
        <v>4.6163958715250013</v>
      </c>
      <c r="E42">
        <f t="shared" si="2"/>
        <v>82</v>
      </c>
      <c r="F42">
        <f t="shared" si="3"/>
        <v>-8</v>
      </c>
      <c r="H42" t="str">
        <f t="shared" si="4"/>
        <v>cirs 242,282,5,39085             // ANGLE 265</v>
      </c>
      <c r="L42" t="str">
        <f t="shared" si="5"/>
        <v>82;-8</v>
      </c>
      <c r="M42" t="str">
        <f t="shared" si="7"/>
        <v>-63;53;-68;45;-73;37;-77;29;-80;20;-81;11;-82;1;-82;-8;-80;-17;-78;-26;-74;-35;-70;-43;-65;-50;-58;-57;-52;-64;-44;-69;-36;-74;-27;-77;-18;-80;-9;-81;0;-82;9;-81;18;-80;27;-77;36;-74;44;-69;52;-64;58;-57;65;-50;70;-43;74;-35;78;-26;80;-17;82;-8</v>
      </c>
    </row>
    <row r="43" spans="2:13" x14ac:dyDescent="0.25">
      <c r="B43">
        <f t="shared" si="6"/>
        <v>35</v>
      </c>
      <c r="C43">
        <f t="shared" si="0"/>
        <v>271</v>
      </c>
      <c r="D43">
        <f t="shared" si="1"/>
        <v>4.7298422729046328</v>
      </c>
      <c r="E43">
        <f t="shared" si="2"/>
        <v>82</v>
      </c>
      <c r="F43">
        <f t="shared" si="3"/>
        <v>1</v>
      </c>
      <c r="H43" t="str">
        <f t="shared" si="4"/>
        <v>cirs 242,291,5,38435             // ANGLE 271</v>
      </c>
      <c r="L43" t="str">
        <f t="shared" si="5"/>
        <v>82;1</v>
      </c>
      <c r="M43" t="str">
        <f t="shared" si="7"/>
        <v>-63;53;-68;45;-73;37;-77;29;-80;20;-81;11;-82;1;-82;-8;-80;-17;-78;-26;-74;-35;-70;-43;-65;-50;-58;-57;-52;-64;-44;-69;-36;-74;-27;-77;-18;-80;-9;-81;0;-82;9;-81;18;-80;27;-77;36;-74;44;-69;52;-64;58;-57;65;-50;70;-43;74;-35;78;-26;80;-17;82;-8;82;1</v>
      </c>
    </row>
    <row r="44" spans="2:13" x14ac:dyDescent="0.25">
      <c r="B44">
        <f t="shared" si="6"/>
        <v>36</v>
      </c>
      <c r="C44">
        <f t="shared" si="0"/>
        <v>277.5</v>
      </c>
      <c r="D44">
        <f t="shared" si="1"/>
        <v>4.8432886742842642</v>
      </c>
      <c r="E44">
        <f t="shared" si="2"/>
        <v>81</v>
      </c>
      <c r="F44">
        <f t="shared" si="3"/>
        <v>11</v>
      </c>
      <c r="H44" t="str">
        <f t="shared" si="4"/>
        <v>cirs 241,301,5,37785             // ANGLE 278</v>
      </c>
      <c r="L44" t="str">
        <f t="shared" si="5"/>
        <v>81;11</v>
      </c>
      <c r="M44" t="str">
        <f t="shared" si="7"/>
        <v>-63;53;-68;45;-73;37;-77;29;-80;20;-81;11;-82;1;-82;-8;-80;-17;-78;-26;-74;-35;-70;-43;-65;-50;-58;-57;-52;-64;-44;-69;-36;-74;-27;-77;-18;-80;-9;-81;0;-82;9;-81;18;-80;27;-77;36;-74;44;-69;52;-64;58;-57;65;-50;70;-43;74;-35;78;-26;80;-17;82;-8;82;1;81;11</v>
      </c>
    </row>
    <row r="45" spans="2:13" x14ac:dyDescent="0.25">
      <c r="B45">
        <f t="shared" si="6"/>
        <v>37</v>
      </c>
      <c r="C45">
        <f t="shared" si="0"/>
        <v>284</v>
      </c>
      <c r="D45">
        <f t="shared" si="1"/>
        <v>4.9567350756638957</v>
      </c>
      <c r="E45">
        <f t="shared" si="2"/>
        <v>80</v>
      </c>
      <c r="F45">
        <f t="shared" si="3"/>
        <v>20</v>
      </c>
      <c r="H45" t="str">
        <f t="shared" si="4"/>
        <v>cirs 240,310,5,37135             // ANGLE 284</v>
      </c>
      <c r="L45" t="str">
        <f t="shared" si="5"/>
        <v>80;20</v>
      </c>
      <c r="M45" t="str">
        <f t="shared" si="7"/>
        <v>-63;53;-68;45;-73;37;-77;29;-80;20;-81;11;-82;1;-82;-8;-80;-17;-78;-26;-74;-35;-70;-43;-65;-50;-58;-57;-52;-64;-44;-69;-36;-74;-27;-77;-18;-80;-9;-81;0;-82;9;-81;18;-80;27;-77;36;-74;44;-69;52;-64;58;-57;65;-50;70;-43;74;-35;78;-26;80;-17;82;-8;82;1;81;11;80;20</v>
      </c>
    </row>
    <row r="46" spans="2:13" x14ac:dyDescent="0.25">
      <c r="B46">
        <f t="shared" si="6"/>
        <v>38</v>
      </c>
      <c r="C46">
        <f t="shared" si="0"/>
        <v>290.5</v>
      </c>
      <c r="D46">
        <f t="shared" si="1"/>
        <v>5.0701814770435272</v>
      </c>
      <c r="E46">
        <f t="shared" si="2"/>
        <v>77</v>
      </c>
      <c r="F46">
        <f t="shared" si="3"/>
        <v>29</v>
      </c>
      <c r="H46" t="str">
        <f t="shared" si="4"/>
        <v>cirs 237,319,5,36485             // ANGLE 291</v>
      </c>
      <c r="L46" t="str">
        <f t="shared" si="5"/>
        <v>77;29</v>
      </c>
      <c r="M46" t="str">
        <f t="shared" si="7"/>
        <v>-63;53;-68;45;-73;37;-77;29;-80;20;-81;11;-82;1;-82;-8;-80;-17;-78;-26;-74;-35;-70;-43;-65;-50;-58;-57;-52;-64;-44;-69;-36;-74;-27;-77;-18;-80;-9;-81;0;-82;9;-81;18;-80;27;-77;36;-74;44;-69;52;-64;58;-57;65;-50;70;-43;74;-35;78;-26;80;-17;82;-8;82;1;81;11;80;20;77;29</v>
      </c>
    </row>
    <row r="47" spans="2:13" x14ac:dyDescent="0.25">
      <c r="B47">
        <f t="shared" si="6"/>
        <v>39</v>
      </c>
      <c r="C47">
        <f t="shared" si="0"/>
        <v>297</v>
      </c>
      <c r="D47">
        <f t="shared" si="1"/>
        <v>5.1836278784231586</v>
      </c>
      <c r="E47">
        <f t="shared" si="2"/>
        <v>73</v>
      </c>
      <c r="F47">
        <f t="shared" si="3"/>
        <v>37</v>
      </c>
      <c r="H47" t="str">
        <f t="shared" si="4"/>
        <v>cirs 233,327,5,35835             // ANGLE 297</v>
      </c>
      <c r="L47" t="str">
        <f t="shared" si="5"/>
        <v>73;37</v>
      </c>
      <c r="M47" t="str">
        <f t="shared" si="7"/>
        <v>-63;53;-68;45;-73;37;-77;29;-80;20;-81;11;-82;1;-82;-8;-80;-17;-78;-26;-74;-35;-70;-43;-65;-50;-58;-57;-52;-64;-44;-69;-36;-74;-27;-77;-18;-80;-9;-81;0;-82;9;-81;18;-80;27;-77;36;-74;44;-69;52;-64;58;-57;65;-50;70;-43;74;-35;78;-26;80;-17;82;-8;82;1;81;11;80;20;77;29;73;37</v>
      </c>
    </row>
    <row r="48" spans="2:13" x14ac:dyDescent="0.25">
      <c r="B48">
        <f t="shared" si="6"/>
        <v>40</v>
      </c>
      <c r="C48">
        <f t="shared" si="0"/>
        <v>303.5</v>
      </c>
      <c r="D48">
        <f t="shared" si="1"/>
        <v>5.2970742798027901</v>
      </c>
      <c r="E48">
        <f t="shared" si="2"/>
        <v>68</v>
      </c>
      <c r="F48">
        <f t="shared" si="3"/>
        <v>45</v>
      </c>
      <c r="H48" t="str">
        <f t="shared" si="4"/>
        <v>cirs 228,335,5,35185             // ANGLE 304</v>
      </c>
      <c r="L48" t="str">
        <f t="shared" si="5"/>
        <v>68;45</v>
      </c>
      <c r="M48" t="str">
        <f t="shared" si="7"/>
        <v>-63;53;-68;45;-73;37;-77;29;-80;20;-81;11;-82;1;-82;-8;-80;-17;-78;-26;-74;-35;-70;-43;-65;-50;-58;-57;-52;-64;-44;-69;-36;-74;-27;-77;-18;-80;-9;-81;0;-82;9;-81;18;-80;27;-77;36;-74;44;-69;52;-64;58;-57;65;-50;70;-43;74;-35;78;-26;80;-17;82;-8;82;1;81;11;80;20;77;29;73;37;68;45</v>
      </c>
    </row>
    <row r="49" spans="2:13" x14ac:dyDescent="0.25">
      <c r="B49">
        <f t="shared" si="6"/>
        <v>41</v>
      </c>
      <c r="C49">
        <f t="shared" si="0"/>
        <v>310</v>
      </c>
      <c r="D49">
        <f t="shared" si="1"/>
        <v>5.4105206811824216</v>
      </c>
      <c r="E49">
        <f t="shared" si="2"/>
        <v>63</v>
      </c>
      <c r="F49">
        <f t="shared" si="3"/>
        <v>53</v>
      </c>
      <c r="H49" t="str">
        <f t="shared" si="4"/>
        <v>cirs 223,343,5,34535             // ANGLE 310</v>
      </c>
      <c r="L49" t="str">
        <f t="shared" si="5"/>
        <v>63;53</v>
      </c>
      <c r="M49" t="str">
        <f t="shared" si="7"/>
        <v>-63;53;-68;45;-73;37;-77;29;-80;20;-81;11;-82;1;-82;-8;-80;-17;-78;-26;-74;-35;-70;-43;-65;-50;-58;-57;-52;-64;-44;-69;-36;-74;-27;-77;-18;-80;-9;-81;0;-82;9;-81;18;-80;27;-77;36;-74;44;-69;52;-64;58;-57;65;-50;70;-43;74;-35;78;-26;80;-17;82;-8;82;1;81;11;80;20;77;29;73;37;68;45;63;53</v>
      </c>
    </row>
    <row r="50" spans="2:13" x14ac:dyDescent="0.25">
      <c r="B50" t="str">
        <f t="shared" ref="B50:B98" si="8">IF(B49="","",IF(B49+1&gt;$F$3,"",B49+1))</f>
        <v/>
      </c>
    </row>
    <row r="51" spans="2:13" x14ac:dyDescent="0.25">
      <c r="B51" t="str">
        <f t="shared" si="8"/>
        <v/>
      </c>
    </row>
    <row r="52" spans="2:13" x14ac:dyDescent="0.25">
      <c r="B52" t="str">
        <f t="shared" si="8"/>
        <v/>
      </c>
    </row>
    <row r="53" spans="2:13" x14ac:dyDescent="0.25">
      <c r="B53" t="str">
        <f t="shared" si="8"/>
        <v/>
      </c>
    </row>
    <row r="54" spans="2:13" x14ac:dyDescent="0.25">
      <c r="B54" t="str">
        <f t="shared" si="8"/>
        <v/>
      </c>
    </row>
    <row r="55" spans="2:13" x14ac:dyDescent="0.25">
      <c r="B55" t="str">
        <f t="shared" si="8"/>
        <v/>
      </c>
    </row>
    <row r="56" spans="2:13" x14ac:dyDescent="0.25">
      <c r="B56" t="str">
        <f t="shared" si="8"/>
        <v/>
      </c>
    </row>
    <row r="57" spans="2:13" x14ac:dyDescent="0.25">
      <c r="B57" t="str">
        <f t="shared" si="8"/>
        <v/>
      </c>
    </row>
    <row r="58" spans="2:13" x14ac:dyDescent="0.25">
      <c r="B58" t="str">
        <f t="shared" si="8"/>
        <v/>
      </c>
    </row>
    <row r="59" spans="2:13" x14ac:dyDescent="0.25">
      <c r="B59" t="str">
        <f t="shared" si="8"/>
        <v/>
      </c>
    </row>
  </sheetData>
  <conditionalFormatting sqref="B9:AA49">
    <cfRule type="expression" dxfId="1" priority="1">
      <formula>IF($B9=$M$3,TRUE,FALSE)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4DAC-24FD-4DA4-8EA2-95927276D326}">
  <dimension ref="F3:AA66"/>
  <sheetViews>
    <sheetView topLeftCell="A15" zoomScale="70" zoomScaleNormal="70" workbookViewId="0">
      <selection activeCell="AA56" sqref="AA56"/>
    </sheetView>
  </sheetViews>
  <sheetFormatPr defaultRowHeight="15" x14ac:dyDescent="0.25"/>
  <cols>
    <col min="7" max="7" width="3.7109375" customWidth="1"/>
    <col min="8" max="8" width="4" customWidth="1"/>
    <col min="9" max="9" width="5" customWidth="1"/>
    <col min="10" max="10" width="4.5703125" customWidth="1"/>
    <col min="11" max="11" width="4.28515625" customWidth="1"/>
    <col min="12" max="12" width="4" bestFit="1" customWidth="1"/>
    <col min="21" max="21" width="11" bestFit="1" customWidth="1"/>
  </cols>
  <sheetData>
    <row r="3" spans="6:27" x14ac:dyDescent="0.25">
      <c r="S3">
        <v>-65</v>
      </c>
    </row>
    <row r="5" spans="6:27" x14ac:dyDescent="0.25">
      <c r="F5" s="1"/>
      <c r="G5" s="1"/>
      <c r="H5" s="1"/>
      <c r="I5" s="1"/>
      <c r="J5" s="1"/>
      <c r="K5" s="1"/>
      <c r="L5" s="1"/>
      <c r="M5" s="1"/>
    </row>
    <row r="6" spans="6:27" ht="23.25" customHeight="1" x14ac:dyDescent="0.25">
      <c r="F6" s="1"/>
      <c r="G6" s="1"/>
      <c r="H6" s="1"/>
      <c r="I6" s="2">
        <v>160</v>
      </c>
      <c r="J6" s="2"/>
      <c r="K6" s="1"/>
      <c r="L6" s="1"/>
      <c r="M6" s="1"/>
    </row>
    <row r="7" spans="6:27" ht="0.75" customHeight="1" x14ac:dyDescent="0.25">
      <c r="F7" s="1"/>
      <c r="G7" s="1"/>
      <c r="H7" s="1"/>
      <c r="I7" s="1"/>
      <c r="J7" s="1"/>
      <c r="K7" s="1"/>
      <c r="L7" s="1"/>
      <c r="M7" s="1"/>
    </row>
    <row r="8" spans="6:27" x14ac:dyDescent="0.25">
      <c r="F8" s="1">
        <v>205</v>
      </c>
      <c r="G8" s="1"/>
      <c r="H8" s="1"/>
      <c r="I8" s="1"/>
      <c r="J8" s="1"/>
      <c r="K8" s="1"/>
      <c r="L8" s="1"/>
      <c r="M8" s="1"/>
      <c r="S8" t="s">
        <v>5</v>
      </c>
      <c r="T8">
        <v>40</v>
      </c>
      <c r="U8" t="s">
        <v>8</v>
      </c>
      <c r="V8">
        <v>50</v>
      </c>
    </row>
    <row r="9" spans="6:27" x14ac:dyDescent="0.25">
      <c r="F9" s="1"/>
      <c r="G9" s="1"/>
      <c r="H9" s="1"/>
      <c r="I9" s="1"/>
      <c r="J9" s="1"/>
      <c r="K9" s="1"/>
      <c r="L9" s="1"/>
      <c r="M9" s="1"/>
      <c r="S9" t="s">
        <v>6</v>
      </c>
      <c r="T9">
        <v>80</v>
      </c>
      <c r="U9" t="s">
        <v>9</v>
      </c>
      <c r="V9">
        <v>310</v>
      </c>
    </row>
    <row r="10" spans="6:27" x14ac:dyDescent="0.25">
      <c r="F10" s="1"/>
      <c r="G10" s="1"/>
      <c r="H10" s="1"/>
      <c r="I10" s="1"/>
      <c r="J10" s="1"/>
      <c r="K10" s="1"/>
      <c r="L10" s="1"/>
      <c r="M10" s="1"/>
      <c r="S10" t="s">
        <v>7</v>
      </c>
      <c r="T10">
        <f>T9-T8</f>
        <v>40</v>
      </c>
      <c r="U10" t="s">
        <v>10</v>
      </c>
      <c r="V10">
        <f>(V9-V8)/T10</f>
        <v>6.5</v>
      </c>
    </row>
    <row r="11" spans="6:27" x14ac:dyDescent="0.25">
      <c r="F11" s="1"/>
      <c r="G11" s="1"/>
      <c r="H11" s="1"/>
      <c r="I11" s="1"/>
      <c r="J11" s="1"/>
      <c r="K11" s="1"/>
      <c r="L11" s="1"/>
      <c r="M11" s="1"/>
      <c r="S11" t="s">
        <v>3</v>
      </c>
      <c r="T11">
        <v>160</v>
      </c>
    </row>
    <row r="12" spans="6:27" x14ac:dyDescent="0.25">
      <c r="F12" s="1">
        <v>290</v>
      </c>
      <c r="G12" s="1"/>
      <c r="H12" s="1"/>
      <c r="I12" s="1"/>
      <c r="J12" s="1"/>
      <c r="K12" s="1"/>
      <c r="L12" s="1"/>
      <c r="M12" s="1"/>
      <c r="S12" t="s">
        <v>4</v>
      </c>
      <c r="T12">
        <v>290</v>
      </c>
    </row>
    <row r="13" spans="6:27" x14ac:dyDescent="0.25">
      <c r="F13" s="1"/>
      <c r="G13" s="1"/>
      <c r="H13" s="1"/>
      <c r="I13" s="1"/>
      <c r="J13" s="1"/>
      <c r="K13" s="1"/>
      <c r="L13" s="1"/>
      <c r="M13" s="1"/>
      <c r="S13" t="s">
        <v>0</v>
      </c>
      <c r="T13">
        <v>82</v>
      </c>
    </row>
    <row r="14" spans="6:27" x14ac:dyDescent="0.25">
      <c r="F14" s="1"/>
      <c r="G14" s="1"/>
      <c r="H14" s="1"/>
      <c r="I14" s="1"/>
      <c r="J14" s="1"/>
      <c r="K14" s="1"/>
      <c r="L14" s="1"/>
      <c r="M14" s="1"/>
    </row>
    <row r="15" spans="6:27" x14ac:dyDescent="0.25">
      <c r="F15" s="1">
        <v>344</v>
      </c>
      <c r="G15" s="1"/>
      <c r="H15" s="1"/>
      <c r="I15" s="1"/>
      <c r="J15" s="1"/>
      <c r="K15" s="1"/>
      <c r="L15" s="1"/>
      <c r="M15" s="1"/>
      <c r="S15" t="s">
        <v>1</v>
      </c>
      <c r="T15" t="s">
        <v>2</v>
      </c>
    </row>
    <row r="16" spans="6:27" x14ac:dyDescent="0.25">
      <c r="F16" s="1"/>
      <c r="G16" s="1">
        <v>77</v>
      </c>
      <c r="H16" s="1">
        <v>95</v>
      </c>
      <c r="I16" s="1"/>
      <c r="J16" s="1"/>
      <c r="K16" s="1">
        <v>225</v>
      </c>
      <c r="L16" s="1">
        <v>243</v>
      </c>
      <c r="M16" s="1"/>
      <c r="P16">
        <v>1</v>
      </c>
      <c r="Q16">
        <f>IF(P16="","",$V$8+($V$10*($P16-1)))</f>
        <v>50</v>
      </c>
      <c r="R16">
        <f>RADIANS((Q16))</f>
        <v>0.87266462599716477</v>
      </c>
      <c r="S16">
        <f>ROUND(-SIN(R16)*$T$13,0)</f>
        <v>-63</v>
      </c>
      <c r="T16">
        <f>ROUND(COS(R16)*$T$13,0)</f>
        <v>53</v>
      </c>
      <c r="V16" t="str">
        <f>"cirs " &amp; ($T$11 + S16) &amp; "," &amp; ($T$12 + T16) &amp; ",5," &amp; ROUND(65535-(100*Q16),0) &amp; "             // ANGLE " &amp; ROUND(IF(Q16&gt;360,Q16-360,Q16),0)</f>
        <v>cirs 97,343,5,60535             // ANGLE 50</v>
      </c>
      <c r="Z16" t="str">
        <f>S16 &amp; ":" &amp; T16</f>
        <v>-63:53</v>
      </c>
      <c r="AA16" t="str">
        <f>Z16</f>
        <v>-63:53</v>
      </c>
    </row>
    <row r="17" spans="9:27" x14ac:dyDescent="0.25">
      <c r="I17">
        <v>65</v>
      </c>
      <c r="J17">
        <v>65</v>
      </c>
      <c r="P17">
        <f>IF(P16="","",IF(P16+1&gt;$T$10+1,"",P16+1))</f>
        <v>2</v>
      </c>
      <c r="Q17">
        <f t="shared" ref="Q17:Q56" si="0">IF(P17="","",$V$8+($V$10*($P17-1)))</f>
        <v>56.5</v>
      </c>
      <c r="R17">
        <f t="shared" ref="R17:R56" si="1">RADIANS((Q17))</f>
        <v>0.98611102737679623</v>
      </c>
      <c r="S17">
        <f t="shared" ref="S17:S56" si="2">ROUND(-SIN(R17)*$T$13,0)</f>
        <v>-68</v>
      </c>
      <c r="T17">
        <f t="shared" ref="T17:T55" si="3">ROUND(COS(R17)*$T$13,0)</f>
        <v>45</v>
      </c>
      <c r="V17" t="str">
        <f t="shared" ref="V17:V46" si="4">"cirs " &amp; ($T$11 + S17) &amp; "," &amp; ($T$12 + T17) &amp; ",5," &amp; ROUND(65535-(100*Q17),0) &amp; "             // ANGLE " &amp; ROUND(IF(Q17&gt;360,Q17-360,Q17),0)</f>
        <v>cirs 92,335,5,59885             // ANGLE 57</v>
      </c>
      <c r="Z17" t="str">
        <f t="shared" ref="Z17:Z56" si="5">S17 &amp; ":" &amp; T17</f>
        <v>-68:45</v>
      </c>
      <c r="AA17" t="str">
        <f>AA16 &amp; ";" &amp; Z17</f>
        <v>-63:53;-68:45</v>
      </c>
    </row>
    <row r="18" spans="9:27" x14ac:dyDescent="0.25">
      <c r="P18">
        <f t="shared" ref="P18:P56" si="6">IF(P17="","",IF(P17+1&gt;$T$10+1,"",P17+1))</f>
        <v>3</v>
      </c>
      <c r="Q18">
        <f t="shared" si="0"/>
        <v>63</v>
      </c>
      <c r="R18">
        <f t="shared" si="1"/>
        <v>1.0995574287564276</v>
      </c>
      <c r="S18">
        <f t="shared" si="2"/>
        <v>-73</v>
      </c>
      <c r="T18">
        <f t="shared" si="3"/>
        <v>37</v>
      </c>
      <c r="V18" t="str">
        <f t="shared" si="4"/>
        <v>cirs 87,327,5,59235             // ANGLE 63</v>
      </c>
      <c r="Z18" t="str">
        <f t="shared" si="5"/>
        <v>-73:37</v>
      </c>
      <c r="AA18" t="str">
        <f t="shared" ref="AA18:AA56" si="7">AA17 &amp; ";" &amp; Z18</f>
        <v>-63:53;-68:45;-73:37</v>
      </c>
    </row>
    <row r="19" spans="9:27" x14ac:dyDescent="0.25">
      <c r="I19">
        <f>160-95</f>
        <v>65</v>
      </c>
      <c r="P19">
        <f t="shared" si="6"/>
        <v>4</v>
      </c>
      <c r="Q19">
        <f t="shared" si="0"/>
        <v>69.5</v>
      </c>
      <c r="R19">
        <f t="shared" si="1"/>
        <v>1.2130038301360591</v>
      </c>
      <c r="S19">
        <f t="shared" si="2"/>
        <v>-77</v>
      </c>
      <c r="T19">
        <f t="shared" si="3"/>
        <v>29</v>
      </c>
      <c r="V19" t="str">
        <f t="shared" si="4"/>
        <v>cirs 83,319,5,58585             // ANGLE 70</v>
      </c>
      <c r="Z19" t="str">
        <f t="shared" si="5"/>
        <v>-77:29</v>
      </c>
      <c r="AA19" t="str">
        <f t="shared" si="7"/>
        <v>-63:53;-68:45;-73:37;-77:29</v>
      </c>
    </row>
    <row r="20" spans="9:27" x14ac:dyDescent="0.25">
      <c r="I20">
        <f>160+65</f>
        <v>225</v>
      </c>
      <c r="P20">
        <f t="shared" si="6"/>
        <v>5</v>
      </c>
      <c r="Q20">
        <f t="shared" si="0"/>
        <v>76</v>
      </c>
      <c r="R20">
        <f t="shared" si="1"/>
        <v>1.3264502315156905</v>
      </c>
      <c r="S20">
        <f t="shared" si="2"/>
        <v>-80</v>
      </c>
      <c r="T20">
        <f t="shared" si="3"/>
        <v>20</v>
      </c>
      <c r="V20" t="str">
        <f t="shared" si="4"/>
        <v>cirs 80,310,5,57935             // ANGLE 76</v>
      </c>
      <c r="Z20" t="str">
        <f t="shared" si="5"/>
        <v>-80:20</v>
      </c>
      <c r="AA20" t="str">
        <f t="shared" si="7"/>
        <v>-63:53;-68:45;-73:37;-77:29;-80:20</v>
      </c>
    </row>
    <row r="21" spans="9:27" x14ac:dyDescent="0.25">
      <c r="I21">
        <f>225+18</f>
        <v>243</v>
      </c>
      <c r="P21">
        <f t="shared" si="6"/>
        <v>6</v>
      </c>
      <c r="Q21">
        <f t="shared" si="0"/>
        <v>82.5</v>
      </c>
      <c r="R21">
        <f t="shared" si="1"/>
        <v>1.4398966328953218</v>
      </c>
      <c r="S21">
        <f t="shared" si="2"/>
        <v>-81</v>
      </c>
      <c r="T21">
        <f t="shared" si="3"/>
        <v>11</v>
      </c>
      <c r="V21" t="str">
        <f t="shared" si="4"/>
        <v>cirs 79,301,5,57285             // ANGLE 83</v>
      </c>
      <c r="Z21" t="str">
        <f t="shared" si="5"/>
        <v>-81:11</v>
      </c>
      <c r="AA21" t="str">
        <f t="shared" si="7"/>
        <v>-63:53;-68:45;-73:37;-77:29;-80:20;-81:11</v>
      </c>
    </row>
    <row r="22" spans="9:27" x14ac:dyDescent="0.25">
      <c r="P22">
        <f t="shared" si="6"/>
        <v>7</v>
      </c>
      <c r="Q22">
        <f t="shared" si="0"/>
        <v>89</v>
      </c>
      <c r="R22">
        <f t="shared" si="1"/>
        <v>1.5533430342749532</v>
      </c>
      <c r="S22">
        <f t="shared" si="2"/>
        <v>-82</v>
      </c>
      <c r="T22">
        <f t="shared" si="3"/>
        <v>1</v>
      </c>
      <c r="V22" t="str">
        <f t="shared" si="4"/>
        <v>cirs 78,291,5,56635             // ANGLE 89</v>
      </c>
      <c r="Z22" t="str">
        <f t="shared" si="5"/>
        <v>-82:1</v>
      </c>
      <c r="AA22" t="str">
        <f t="shared" si="7"/>
        <v>-63:53;-68:45;-73:37;-77:29;-80:20;-81:11;-82:1</v>
      </c>
    </row>
    <row r="23" spans="9:27" x14ac:dyDescent="0.25">
      <c r="I23">
        <f>243-77</f>
        <v>166</v>
      </c>
      <c r="P23">
        <f t="shared" si="6"/>
        <v>8</v>
      </c>
      <c r="Q23">
        <f t="shared" si="0"/>
        <v>95.5</v>
      </c>
      <c r="R23">
        <f t="shared" si="1"/>
        <v>1.6667894356545847</v>
      </c>
      <c r="S23">
        <f t="shared" si="2"/>
        <v>-82</v>
      </c>
      <c r="T23">
        <f t="shared" si="3"/>
        <v>-8</v>
      </c>
      <c r="V23" t="str">
        <f t="shared" si="4"/>
        <v>cirs 78,282,5,55985             // ANGLE 96</v>
      </c>
      <c r="Z23" t="str">
        <f t="shared" si="5"/>
        <v>-82:-8</v>
      </c>
      <c r="AA23" t="str">
        <f t="shared" si="7"/>
        <v>-63:53;-68:45;-73:37;-77:29;-80:20;-81:11;-82:1;-82:-8</v>
      </c>
    </row>
    <row r="24" spans="9:27" x14ac:dyDescent="0.25">
      <c r="I24">
        <f>175/2</f>
        <v>87.5</v>
      </c>
      <c r="P24">
        <f t="shared" si="6"/>
        <v>9</v>
      </c>
      <c r="Q24">
        <f t="shared" si="0"/>
        <v>102</v>
      </c>
      <c r="R24">
        <f t="shared" si="1"/>
        <v>1.7802358370342162</v>
      </c>
      <c r="S24">
        <f t="shared" si="2"/>
        <v>-80</v>
      </c>
      <c r="T24">
        <f t="shared" si="3"/>
        <v>-17</v>
      </c>
      <c r="V24" t="str">
        <f t="shared" si="4"/>
        <v>cirs 80,273,5,55335             // ANGLE 102</v>
      </c>
      <c r="Z24" t="str">
        <f t="shared" si="5"/>
        <v>-80:-17</v>
      </c>
      <c r="AA24" t="str">
        <f t="shared" si="7"/>
        <v>-63:53;-68:45;-73:37;-77:29;-80:20;-81:11;-82:1;-82:-8;-80:-17</v>
      </c>
    </row>
    <row r="25" spans="9:27" x14ac:dyDescent="0.25">
      <c r="P25">
        <f t="shared" si="6"/>
        <v>10</v>
      </c>
      <c r="Q25">
        <f t="shared" si="0"/>
        <v>108.5</v>
      </c>
      <c r="R25">
        <f t="shared" si="1"/>
        <v>1.8936822384138476</v>
      </c>
      <c r="S25">
        <f t="shared" si="2"/>
        <v>-78</v>
      </c>
      <c r="T25">
        <f t="shared" si="3"/>
        <v>-26</v>
      </c>
      <c r="V25" t="str">
        <f t="shared" si="4"/>
        <v>cirs 82,264,5,54685             // ANGLE 109</v>
      </c>
      <c r="Z25" t="str">
        <f t="shared" si="5"/>
        <v>-78:-26</v>
      </c>
      <c r="AA25" t="str">
        <f t="shared" si="7"/>
        <v>-63:53;-68:45;-73:37;-77:29;-80:20;-81:11;-82:1;-82:-8;-80:-17;-78:-26</v>
      </c>
    </row>
    <row r="26" spans="9:27" x14ac:dyDescent="0.25">
      <c r="P26">
        <f t="shared" si="6"/>
        <v>11</v>
      </c>
      <c r="Q26">
        <f t="shared" si="0"/>
        <v>115</v>
      </c>
      <c r="R26">
        <f t="shared" si="1"/>
        <v>2.0071286397934789</v>
      </c>
      <c r="S26">
        <f t="shared" si="2"/>
        <v>-74</v>
      </c>
      <c r="T26">
        <f t="shared" si="3"/>
        <v>-35</v>
      </c>
      <c r="V26" t="str">
        <f t="shared" si="4"/>
        <v>cirs 86,255,5,54035             // ANGLE 115</v>
      </c>
      <c r="Z26" t="str">
        <f t="shared" si="5"/>
        <v>-74:-35</v>
      </c>
      <c r="AA26" t="str">
        <f t="shared" si="7"/>
        <v>-63:53;-68:45;-73:37;-77:29;-80:20;-81:11;-82:1;-82:-8;-80:-17;-78:-26;-74:-35</v>
      </c>
    </row>
    <row r="27" spans="9:27" x14ac:dyDescent="0.25">
      <c r="P27">
        <f t="shared" si="6"/>
        <v>12</v>
      </c>
      <c r="Q27">
        <f t="shared" si="0"/>
        <v>121.5</v>
      </c>
      <c r="R27">
        <f t="shared" si="1"/>
        <v>2.1205750411731104</v>
      </c>
      <c r="S27">
        <f t="shared" si="2"/>
        <v>-70</v>
      </c>
      <c r="T27">
        <f t="shared" si="3"/>
        <v>-43</v>
      </c>
      <c r="V27" t="str">
        <f t="shared" si="4"/>
        <v>cirs 90,247,5,53385             // ANGLE 122</v>
      </c>
      <c r="Z27" t="str">
        <f t="shared" si="5"/>
        <v>-70:-43</v>
      </c>
      <c r="AA27" t="str">
        <f t="shared" si="7"/>
        <v>-63:53;-68:45;-73:37;-77:29;-80:20;-81:11;-82:1;-82:-8;-80:-17;-78:-26;-74:-35;-70:-43</v>
      </c>
    </row>
    <row r="28" spans="9:27" x14ac:dyDescent="0.25">
      <c r="P28">
        <f t="shared" si="6"/>
        <v>13</v>
      </c>
      <c r="Q28">
        <f t="shared" si="0"/>
        <v>128</v>
      </c>
      <c r="R28">
        <f t="shared" si="1"/>
        <v>2.2340214425527418</v>
      </c>
      <c r="S28">
        <f t="shared" si="2"/>
        <v>-65</v>
      </c>
      <c r="T28">
        <f t="shared" si="3"/>
        <v>-50</v>
      </c>
      <c r="V28" t="str">
        <f t="shared" si="4"/>
        <v>cirs 95,240,5,52735             // ANGLE 128</v>
      </c>
      <c r="Z28" t="str">
        <f t="shared" si="5"/>
        <v>-65:-50</v>
      </c>
      <c r="AA28" t="str">
        <f t="shared" si="7"/>
        <v>-63:53;-68:45;-73:37;-77:29;-80:20;-81:11;-82:1;-82:-8;-80:-17;-78:-26;-74:-35;-70:-43;-65:-50</v>
      </c>
    </row>
    <row r="29" spans="9:27" x14ac:dyDescent="0.25">
      <c r="P29">
        <f t="shared" si="6"/>
        <v>14</v>
      </c>
      <c r="Q29">
        <f t="shared" si="0"/>
        <v>134.5</v>
      </c>
      <c r="R29">
        <f t="shared" si="1"/>
        <v>2.3474678439323733</v>
      </c>
      <c r="S29">
        <f t="shared" si="2"/>
        <v>-58</v>
      </c>
      <c r="T29">
        <f t="shared" si="3"/>
        <v>-57</v>
      </c>
      <c r="V29" t="str">
        <f t="shared" si="4"/>
        <v>cirs 102,233,5,52085             // ANGLE 135</v>
      </c>
      <c r="Z29" t="str">
        <f t="shared" si="5"/>
        <v>-58:-57</v>
      </c>
      <c r="AA29" t="str">
        <f t="shared" si="7"/>
        <v>-63:53;-68:45;-73:37;-77:29;-80:20;-81:11;-82:1;-82:-8;-80:-17;-78:-26;-74:-35;-70:-43;-65:-50;-58:-57</v>
      </c>
    </row>
    <row r="30" spans="9:27" x14ac:dyDescent="0.25">
      <c r="P30">
        <f t="shared" si="6"/>
        <v>15</v>
      </c>
      <c r="Q30">
        <f t="shared" si="0"/>
        <v>141</v>
      </c>
      <c r="R30">
        <f t="shared" si="1"/>
        <v>2.4609142453120048</v>
      </c>
      <c r="S30">
        <f t="shared" si="2"/>
        <v>-52</v>
      </c>
      <c r="T30">
        <f t="shared" si="3"/>
        <v>-64</v>
      </c>
      <c r="V30" t="str">
        <f t="shared" si="4"/>
        <v>cirs 108,226,5,51435             // ANGLE 141</v>
      </c>
      <c r="Z30" t="str">
        <f t="shared" si="5"/>
        <v>-52:-64</v>
      </c>
      <c r="AA30" t="str">
        <f t="shared" si="7"/>
        <v>-63:53;-68:45;-73:37;-77:29;-80:20;-81:11;-82:1;-82:-8;-80:-17;-78:-26;-74:-35;-70:-43;-65:-50;-58:-57;-52:-64</v>
      </c>
    </row>
    <row r="31" spans="9:27" x14ac:dyDescent="0.25">
      <c r="P31">
        <f t="shared" si="6"/>
        <v>16</v>
      </c>
      <c r="Q31">
        <f t="shared" si="0"/>
        <v>147.5</v>
      </c>
      <c r="R31">
        <f t="shared" si="1"/>
        <v>2.5743606466916362</v>
      </c>
      <c r="S31">
        <f t="shared" si="2"/>
        <v>-44</v>
      </c>
      <c r="T31">
        <f t="shared" si="3"/>
        <v>-69</v>
      </c>
      <c r="V31" t="str">
        <f t="shared" si="4"/>
        <v>cirs 116,221,5,50785             // ANGLE 148</v>
      </c>
      <c r="Z31" t="str">
        <f t="shared" si="5"/>
        <v>-44:-69</v>
      </c>
      <c r="AA31" t="str">
        <f t="shared" si="7"/>
        <v>-63:53;-68:45;-73:37;-77:29;-80:20;-81:11;-82:1;-82:-8;-80:-17;-78:-26;-74:-35;-70:-43;-65:-50;-58:-57;-52:-64;-44:-69</v>
      </c>
    </row>
    <row r="32" spans="9:27" x14ac:dyDescent="0.25">
      <c r="P32">
        <f t="shared" si="6"/>
        <v>17</v>
      </c>
      <c r="Q32">
        <f t="shared" si="0"/>
        <v>154</v>
      </c>
      <c r="R32">
        <f t="shared" si="1"/>
        <v>2.6878070480712677</v>
      </c>
      <c r="S32">
        <f t="shared" si="2"/>
        <v>-36</v>
      </c>
      <c r="T32">
        <f t="shared" si="3"/>
        <v>-74</v>
      </c>
      <c r="V32" t="str">
        <f t="shared" si="4"/>
        <v>cirs 124,216,5,50135             // ANGLE 154</v>
      </c>
      <c r="Z32" t="str">
        <f t="shared" si="5"/>
        <v>-36:-74</v>
      </c>
      <c r="AA32" t="str">
        <f t="shared" si="7"/>
        <v>-63:53;-68:45;-73:37;-77:29;-80:20;-81:11;-82:1;-82:-8;-80:-17;-78:-26;-74:-35;-70:-43;-65:-50;-58:-57;-52:-64;-44:-69;-36:-74</v>
      </c>
    </row>
    <row r="33" spans="16:27" x14ac:dyDescent="0.25">
      <c r="P33">
        <f t="shared" si="6"/>
        <v>18</v>
      </c>
      <c r="Q33">
        <f t="shared" si="0"/>
        <v>160.5</v>
      </c>
      <c r="R33">
        <f t="shared" si="1"/>
        <v>2.8012534494508987</v>
      </c>
      <c r="S33">
        <f t="shared" si="2"/>
        <v>-27</v>
      </c>
      <c r="T33">
        <f t="shared" si="3"/>
        <v>-77</v>
      </c>
      <c r="V33" t="str">
        <f t="shared" si="4"/>
        <v>cirs 133,213,5,49485             // ANGLE 161</v>
      </c>
      <c r="Z33" t="str">
        <f t="shared" si="5"/>
        <v>-27:-77</v>
      </c>
      <c r="AA33" t="str">
        <f t="shared" si="7"/>
        <v>-63:53;-68:45;-73:37;-77:29;-80:20;-81:11;-82:1;-82:-8;-80:-17;-78:-26;-74:-35;-70:-43;-65:-50;-58:-57;-52:-64;-44:-69;-36:-74;-27:-77</v>
      </c>
    </row>
    <row r="34" spans="16:27" x14ac:dyDescent="0.25">
      <c r="P34">
        <f t="shared" si="6"/>
        <v>19</v>
      </c>
      <c r="Q34">
        <f t="shared" si="0"/>
        <v>167</v>
      </c>
      <c r="R34">
        <f t="shared" si="1"/>
        <v>2.9146998508305302</v>
      </c>
      <c r="S34">
        <f t="shared" si="2"/>
        <v>-18</v>
      </c>
      <c r="T34">
        <f t="shared" si="3"/>
        <v>-80</v>
      </c>
      <c r="V34" t="str">
        <f t="shared" si="4"/>
        <v>cirs 142,210,5,48835             // ANGLE 167</v>
      </c>
      <c r="Z34" t="str">
        <f t="shared" si="5"/>
        <v>-18:-80</v>
      </c>
      <c r="AA34" t="str">
        <f t="shared" si="7"/>
        <v>-63:53;-68:45;-73:37;-77:29;-80:20;-81:11;-82:1;-82:-8;-80:-17;-78:-26;-74:-35;-70:-43;-65:-50;-58:-57;-52:-64;-44:-69;-36:-74;-27:-77;-18:-80</v>
      </c>
    </row>
    <row r="35" spans="16:27" x14ac:dyDescent="0.25">
      <c r="P35">
        <f t="shared" si="6"/>
        <v>20</v>
      </c>
      <c r="Q35">
        <f t="shared" si="0"/>
        <v>173.5</v>
      </c>
      <c r="R35">
        <f t="shared" si="1"/>
        <v>3.0281462522101616</v>
      </c>
      <c r="S35">
        <f t="shared" si="2"/>
        <v>-9</v>
      </c>
      <c r="T35">
        <f t="shared" si="3"/>
        <v>-81</v>
      </c>
      <c r="V35" t="str">
        <f t="shared" si="4"/>
        <v>cirs 151,209,5,48185             // ANGLE 174</v>
      </c>
      <c r="Z35" t="str">
        <f t="shared" si="5"/>
        <v>-9:-81</v>
      </c>
      <c r="AA35" t="str">
        <f t="shared" si="7"/>
        <v>-63:53;-68:45;-73:37;-77:29;-80:20;-81:11;-82:1;-82:-8;-80:-17;-78:-26;-74:-35;-70:-43;-65:-50;-58:-57;-52:-64;-44:-69;-36:-74;-27:-77;-18:-80;-9:-81</v>
      </c>
    </row>
    <row r="36" spans="16:27" x14ac:dyDescent="0.25">
      <c r="P36">
        <f t="shared" si="6"/>
        <v>21</v>
      </c>
      <c r="Q36">
        <f t="shared" si="0"/>
        <v>180</v>
      </c>
      <c r="R36">
        <f t="shared" si="1"/>
        <v>3.1415926535897931</v>
      </c>
      <c r="S36">
        <f t="shared" si="2"/>
        <v>0</v>
      </c>
      <c r="T36">
        <f t="shared" si="3"/>
        <v>-82</v>
      </c>
      <c r="V36" t="str">
        <f t="shared" si="4"/>
        <v>cirs 160,208,5,47535             // ANGLE 180</v>
      </c>
      <c r="Z36" t="str">
        <f t="shared" si="5"/>
        <v>0:-82</v>
      </c>
      <c r="AA36" t="str">
        <f t="shared" si="7"/>
        <v>-63:53;-68:45;-73:37;-77:29;-80:20;-81:11;-82:1;-82:-8;-80:-17;-78:-26;-74:-35;-70:-43;-65:-50;-58:-57;-52:-64;-44:-69;-36:-74;-27:-77;-18:-80;-9:-81;0:-82</v>
      </c>
    </row>
    <row r="37" spans="16:27" x14ac:dyDescent="0.25">
      <c r="P37">
        <f t="shared" si="6"/>
        <v>22</v>
      </c>
      <c r="Q37">
        <f t="shared" si="0"/>
        <v>186.5</v>
      </c>
      <c r="R37">
        <f t="shared" si="1"/>
        <v>3.2550390549694246</v>
      </c>
      <c r="S37">
        <f t="shared" si="2"/>
        <v>9</v>
      </c>
      <c r="T37">
        <f t="shared" si="3"/>
        <v>-81</v>
      </c>
      <c r="V37" t="str">
        <f t="shared" si="4"/>
        <v>cirs 169,209,5,46885             // ANGLE 187</v>
      </c>
      <c r="Z37" t="str">
        <f t="shared" si="5"/>
        <v>9:-81</v>
      </c>
      <c r="AA37" t="str">
        <f t="shared" si="7"/>
        <v>-63:53;-68:45;-73:37;-77:29;-80:20;-81:11;-82:1;-82:-8;-80:-17;-78:-26;-74:-35;-70:-43;-65:-50;-58:-57;-52:-64;-44:-69;-36:-74;-27:-77;-18:-80;-9:-81;0:-82;9:-81</v>
      </c>
    </row>
    <row r="38" spans="16:27" x14ac:dyDescent="0.25">
      <c r="P38">
        <f t="shared" si="6"/>
        <v>23</v>
      </c>
      <c r="Q38">
        <f t="shared" si="0"/>
        <v>193</v>
      </c>
      <c r="R38">
        <f t="shared" si="1"/>
        <v>3.3684854563490561</v>
      </c>
      <c r="S38">
        <f t="shared" si="2"/>
        <v>18</v>
      </c>
      <c r="T38">
        <f t="shared" si="3"/>
        <v>-80</v>
      </c>
      <c r="V38" t="str">
        <f t="shared" si="4"/>
        <v>cirs 178,210,5,46235             // ANGLE 193</v>
      </c>
      <c r="Z38" t="str">
        <f t="shared" si="5"/>
        <v>18:-80</v>
      </c>
      <c r="AA38" t="str">
        <f t="shared" si="7"/>
        <v>-63:53;-68:45;-73:37;-77:29;-80:20;-81:11;-82:1;-82:-8;-80:-17;-78:-26;-74:-35;-70:-43;-65:-50;-58:-57;-52:-64;-44:-69;-36:-74;-27:-77;-18:-80;-9:-81;0:-82;9:-81;18:-80</v>
      </c>
    </row>
    <row r="39" spans="16:27" x14ac:dyDescent="0.25">
      <c r="P39">
        <f t="shared" si="6"/>
        <v>24</v>
      </c>
      <c r="Q39">
        <f t="shared" si="0"/>
        <v>199.5</v>
      </c>
      <c r="R39">
        <f t="shared" si="1"/>
        <v>3.4819318577286875</v>
      </c>
      <c r="S39">
        <f t="shared" si="2"/>
        <v>27</v>
      </c>
      <c r="T39">
        <f t="shared" si="3"/>
        <v>-77</v>
      </c>
      <c r="V39" t="str">
        <f t="shared" si="4"/>
        <v>cirs 187,213,5,45585             // ANGLE 200</v>
      </c>
      <c r="Z39" t="str">
        <f t="shared" si="5"/>
        <v>27:-77</v>
      </c>
      <c r="AA39" t="str">
        <f t="shared" si="7"/>
        <v>-63:53;-68:45;-73:37;-77:29;-80:20;-81:11;-82:1;-82:-8;-80:-17;-78:-26;-74:-35;-70:-43;-65:-50;-58:-57;-52:-64;-44:-69;-36:-74;-27:-77;-18:-80;-9:-81;0:-82;9:-81;18:-80;27:-77</v>
      </c>
    </row>
    <row r="40" spans="16:27" x14ac:dyDescent="0.25">
      <c r="P40">
        <f t="shared" si="6"/>
        <v>25</v>
      </c>
      <c r="Q40">
        <f t="shared" si="0"/>
        <v>206</v>
      </c>
      <c r="R40">
        <f t="shared" si="1"/>
        <v>3.595378259108319</v>
      </c>
      <c r="S40">
        <f t="shared" si="2"/>
        <v>36</v>
      </c>
      <c r="T40">
        <f t="shared" si="3"/>
        <v>-74</v>
      </c>
      <c r="V40" t="str">
        <f t="shared" si="4"/>
        <v>cirs 196,216,5,44935             // ANGLE 206</v>
      </c>
      <c r="Z40" t="str">
        <f t="shared" si="5"/>
        <v>36:-74</v>
      </c>
      <c r="AA40" t="str">
        <f t="shared" si="7"/>
        <v>-63:53;-68:45;-73:37;-77:29;-80:20;-81:11;-82:1;-82:-8;-80:-17;-78:-26;-74:-35;-70:-43;-65:-50;-58:-57;-52:-64;-44:-69;-36:-74;-27:-77;-18:-80;-9:-81;0:-82;9:-81;18:-80;27:-77;36:-74</v>
      </c>
    </row>
    <row r="41" spans="16:27" x14ac:dyDescent="0.25">
      <c r="P41">
        <f t="shared" si="6"/>
        <v>26</v>
      </c>
      <c r="Q41">
        <f t="shared" si="0"/>
        <v>212.5</v>
      </c>
      <c r="R41">
        <f t="shared" si="1"/>
        <v>3.7088246604879505</v>
      </c>
      <c r="S41">
        <f t="shared" si="2"/>
        <v>44</v>
      </c>
      <c r="T41">
        <f t="shared" si="3"/>
        <v>-69</v>
      </c>
      <c r="V41" t="str">
        <f t="shared" si="4"/>
        <v>cirs 204,221,5,44285             // ANGLE 213</v>
      </c>
      <c r="Z41" t="str">
        <f t="shared" si="5"/>
        <v>44:-69</v>
      </c>
      <c r="AA41" t="str">
        <f t="shared" si="7"/>
        <v>-63:53;-68:45;-73:37;-77:29;-80:20;-81:11;-82:1;-82:-8;-80:-17;-78:-26;-74:-35;-70:-43;-65:-50;-58:-57;-52:-64;-44:-69;-36:-74;-27:-77;-18:-80;-9:-81;0:-82;9:-81;18:-80;27:-77;36:-74;44:-69</v>
      </c>
    </row>
    <row r="42" spans="16:27" x14ac:dyDescent="0.25">
      <c r="P42">
        <f t="shared" si="6"/>
        <v>27</v>
      </c>
      <c r="Q42">
        <f t="shared" si="0"/>
        <v>219</v>
      </c>
      <c r="R42">
        <f t="shared" si="1"/>
        <v>3.8222710618675819</v>
      </c>
      <c r="S42">
        <f t="shared" si="2"/>
        <v>52</v>
      </c>
      <c r="T42">
        <f t="shared" si="3"/>
        <v>-64</v>
      </c>
      <c r="V42" t="str">
        <f t="shared" si="4"/>
        <v>cirs 212,226,5,43635             // ANGLE 219</v>
      </c>
      <c r="Z42" t="str">
        <f t="shared" si="5"/>
        <v>52:-64</v>
      </c>
      <c r="AA42" t="str">
        <f t="shared" si="7"/>
        <v>-63:53;-68:45;-73:37;-77:29;-80:20;-81:11;-82:1;-82:-8;-80:-17;-78:-26;-74:-35;-70:-43;-65:-50;-58:-57;-52:-64;-44:-69;-36:-74;-27:-77;-18:-80;-9:-81;0:-82;9:-81;18:-80;27:-77;36:-74;44:-69;52:-64</v>
      </c>
    </row>
    <row r="43" spans="16:27" x14ac:dyDescent="0.25">
      <c r="P43">
        <f t="shared" si="6"/>
        <v>28</v>
      </c>
      <c r="Q43">
        <f t="shared" si="0"/>
        <v>225.5</v>
      </c>
      <c r="R43">
        <f t="shared" si="1"/>
        <v>3.9357174632472129</v>
      </c>
      <c r="S43">
        <f t="shared" si="2"/>
        <v>58</v>
      </c>
      <c r="T43">
        <f t="shared" si="3"/>
        <v>-57</v>
      </c>
      <c r="V43" t="str">
        <f t="shared" si="4"/>
        <v>cirs 218,233,5,42985             // ANGLE 226</v>
      </c>
      <c r="Z43" t="str">
        <f t="shared" si="5"/>
        <v>58:-57</v>
      </c>
      <c r="AA43" t="str">
        <f t="shared" si="7"/>
        <v>-63:53;-68:45;-73:37;-77:29;-80:20;-81:11;-82:1;-82:-8;-80:-17;-78:-26;-74:-35;-70:-43;-65:-50;-58:-57;-52:-64;-44:-69;-36:-74;-27:-77;-18:-80;-9:-81;0:-82;9:-81;18:-80;27:-77;36:-74;44:-69;52:-64;58:-57</v>
      </c>
    </row>
    <row r="44" spans="16:27" x14ac:dyDescent="0.25">
      <c r="P44">
        <f t="shared" si="6"/>
        <v>29</v>
      </c>
      <c r="Q44">
        <f t="shared" si="0"/>
        <v>232</v>
      </c>
      <c r="R44">
        <f t="shared" si="1"/>
        <v>4.0491638646268449</v>
      </c>
      <c r="S44">
        <f t="shared" si="2"/>
        <v>65</v>
      </c>
      <c r="T44">
        <f t="shared" si="3"/>
        <v>-50</v>
      </c>
      <c r="V44" t="str">
        <f t="shared" si="4"/>
        <v>cirs 225,240,5,42335             // ANGLE 232</v>
      </c>
      <c r="Z44" t="str">
        <f t="shared" si="5"/>
        <v>65:-50</v>
      </c>
      <c r="AA44" t="str">
        <f t="shared" si="7"/>
        <v>-63:53;-68:45;-73:37;-77:29;-80:20;-81:11;-82:1;-82:-8;-80:-17;-78:-26;-74:-35;-70:-43;-65:-50;-58:-57;-52:-64;-44:-69;-36:-74;-27:-77;-18:-80;-9:-81;0:-82;9:-81;18:-80;27:-77;36:-74;44:-69;52:-64;58:-57;65:-50</v>
      </c>
    </row>
    <row r="45" spans="16:27" x14ac:dyDescent="0.25">
      <c r="P45">
        <f t="shared" si="6"/>
        <v>30</v>
      </c>
      <c r="Q45">
        <f t="shared" si="0"/>
        <v>238.5</v>
      </c>
      <c r="R45">
        <f t="shared" si="1"/>
        <v>4.1626102660064763</v>
      </c>
      <c r="S45">
        <f t="shared" si="2"/>
        <v>70</v>
      </c>
      <c r="T45">
        <f t="shared" si="3"/>
        <v>-43</v>
      </c>
      <c r="V45" t="str">
        <f t="shared" si="4"/>
        <v>cirs 230,247,5,41685             // ANGLE 239</v>
      </c>
      <c r="Z45" t="str">
        <f t="shared" si="5"/>
        <v>70:-43</v>
      </c>
      <c r="AA45" t="str">
        <f t="shared" si="7"/>
        <v>-63:53;-68:45;-73:37;-77:29;-80:20;-81:11;-82:1;-82:-8;-80:-17;-78:-26;-74:-35;-70:-43;-65:-50;-58:-57;-52:-64;-44:-69;-36:-74;-27:-77;-18:-80;-9:-81;0:-82;9:-81;18:-80;27:-77;36:-74;44:-69;52:-64;58:-57;65:-50;70:-43</v>
      </c>
    </row>
    <row r="46" spans="16:27" x14ac:dyDescent="0.25">
      <c r="P46">
        <f t="shared" si="6"/>
        <v>31</v>
      </c>
      <c r="Q46">
        <f t="shared" si="0"/>
        <v>245</v>
      </c>
      <c r="R46">
        <f t="shared" si="1"/>
        <v>4.2760566673861078</v>
      </c>
      <c r="S46">
        <f t="shared" si="2"/>
        <v>74</v>
      </c>
      <c r="T46">
        <f t="shared" ref="T46:T56" si="8">ROUND(COS(R46)*$T$13,0)</f>
        <v>-35</v>
      </c>
      <c r="V46" t="str">
        <f t="shared" ref="V46:V56" si="9">"cirs " &amp; ($T$11 + S46) &amp; "," &amp; ($T$12 + T46) &amp; ",5," &amp; ROUND(65535-(100*Q46),0) &amp; "             // ANGLE " &amp; ROUND(IF(Q46&gt;360,Q46-360,Q46),0)</f>
        <v>cirs 234,255,5,41035             // ANGLE 245</v>
      </c>
      <c r="Z46" t="str">
        <f t="shared" si="5"/>
        <v>74:-35</v>
      </c>
      <c r="AA46" t="str">
        <f t="shared" si="7"/>
        <v>-63:53;-68:45;-73:37;-77:29;-80:20;-81:11;-82:1;-82:-8;-80:-17;-78:-26;-74:-35;-70:-43;-65:-50;-58:-57;-52:-64;-44:-69;-36:-74;-27:-77;-18:-80;-9:-81;0:-82;9:-81;18:-80;27:-77;36:-74;44:-69;52:-64;58:-57;65:-50;70:-43;74:-35</v>
      </c>
    </row>
    <row r="47" spans="16:27" x14ac:dyDescent="0.25">
      <c r="P47">
        <f t="shared" si="6"/>
        <v>32</v>
      </c>
      <c r="Q47">
        <f t="shared" si="0"/>
        <v>251.5</v>
      </c>
      <c r="R47">
        <f t="shared" si="1"/>
        <v>4.3895030687657384</v>
      </c>
      <c r="S47">
        <f t="shared" si="2"/>
        <v>78</v>
      </c>
      <c r="T47">
        <f t="shared" si="8"/>
        <v>-26</v>
      </c>
      <c r="V47" t="str">
        <f t="shared" si="9"/>
        <v>cirs 238,264,5,40385             // ANGLE 252</v>
      </c>
      <c r="Z47" t="str">
        <f t="shared" si="5"/>
        <v>78:-26</v>
      </c>
      <c r="AA47" t="str">
        <f t="shared" si="7"/>
        <v>-63:53;-68:45;-73:37;-77:29;-80:20;-81:11;-82:1;-82:-8;-80:-17;-78:-26;-74:-35;-70:-43;-65:-50;-58:-57;-52:-64;-44:-69;-36:-74;-27:-77;-18:-80;-9:-81;0:-82;9:-81;18:-80;27:-77;36:-74;44:-69;52:-64;58:-57;65:-50;70:-43;74:-35;78:-26</v>
      </c>
    </row>
    <row r="48" spans="16:27" x14ac:dyDescent="0.25">
      <c r="P48">
        <f t="shared" si="6"/>
        <v>33</v>
      </c>
      <c r="Q48">
        <f t="shared" si="0"/>
        <v>258</v>
      </c>
      <c r="R48">
        <f t="shared" si="1"/>
        <v>4.5029494701453698</v>
      </c>
      <c r="S48">
        <f t="shared" si="2"/>
        <v>80</v>
      </c>
      <c r="T48">
        <f t="shared" si="8"/>
        <v>-17</v>
      </c>
      <c r="V48" t="str">
        <f t="shared" si="9"/>
        <v>cirs 240,273,5,39735             // ANGLE 258</v>
      </c>
      <c r="Z48" t="str">
        <f t="shared" si="5"/>
        <v>80:-17</v>
      </c>
      <c r="AA48" t="str">
        <f t="shared" si="7"/>
        <v>-63:53;-68:45;-73:37;-77:29;-80:20;-81:11;-82:1;-82:-8;-80:-17;-78:-26;-74:-35;-70:-43;-65:-50;-58:-57;-52:-64;-44:-69;-36:-74;-27:-77;-18:-80;-9:-81;0:-82;9:-81;18:-80;27:-77;36:-74;44:-69;52:-64;58:-57;65:-50;70:-43;74:-35;78:-26;80:-17</v>
      </c>
    </row>
    <row r="49" spans="13:27" x14ac:dyDescent="0.25">
      <c r="P49">
        <f t="shared" si="6"/>
        <v>34</v>
      </c>
      <c r="Q49">
        <f t="shared" si="0"/>
        <v>264.5</v>
      </c>
      <c r="R49">
        <f t="shared" si="1"/>
        <v>4.6163958715250013</v>
      </c>
      <c r="S49">
        <f t="shared" si="2"/>
        <v>82</v>
      </c>
      <c r="T49">
        <f t="shared" si="8"/>
        <v>-8</v>
      </c>
      <c r="V49" t="str">
        <f t="shared" si="9"/>
        <v>cirs 242,282,5,39085             // ANGLE 265</v>
      </c>
      <c r="Z49" t="str">
        <f t="shared" si="5"/>
        <v>82:-8</v>
      </c>
      <c r="AA49" t="str">
        <f t="shared" si="7"/>
        <v>-63:53;-68:45;-73:37;-77:29;-80:20;-81:11;-82:1;-82:-8;-80:-17;-78:-26;-74:-35;-70:-43;-65:-50;-58:-57;-52:-64;-44:-69;-36:-74;-27:-77;-18:-80;-9:-81;0:-82;9:-81;18:-80;27:-77;36:-74;44:-69;52:-64;58:-57;65:-50;70:-43;74:-35;78:-26;80:-17;82:-8</v>
      </c>
    </row>
    <row r="50" spans="13:27" x14ac:dyDescent="0.25">
      <c r="P50">
        <f t="shared" si="6"/>
        <v>35</v>
      </c>
      <c r="Q50">
        <f t="shared" si="0"/>
        <v>271</v>
      </c>
      <c r="R50">
        <f t="shared" si="1"/>
        <v>4.7298422729046328</v>
      </c>
      <c r="S50">
        <f t="shared" si="2"/>
        <v>82</v>
      </c>
      <c r="T50">
        <f t="shared" si="8"/>
        <v>1</v>
      </c>
      <c r="V50" t="str">
        <f t="shared" si="9"/>
        <v>cirs 242,291,5,38435             // ANGLE 271</v>
      </c>
      <c r="Z50" t="str">
        <f t="shared" si="5"/>
        <v>82:1</v>
      </c>
      <c r="AA50" t="str">
        <f t="shared" si="7"/>
        <v>-63:53;-68:45;-73:37;-77:29;-80:20;-81:11;-82:1;-82:-8;-80:-17;-78:-26;-74:-35;-70:-43;-65:-50;-58:-57;-52:-64;-44:-69;-36:-74;-27:-77;-18:-80;-9:-81;0:-82;9:-81;18:-80;27:-77;36:-74;44:-69;52:-64;58:-57;65:-50;70:-43;74:-35;78:-26;80:-17;82:-8;82:1</v>
      </c>
    </row>
    <row r="51" spans="13:27" x14ac:dyDescent="0.25">
      <c r="P51">
        <f t="shared" si="6"/>
        <v>36</v>
      </c>
      <c r="Q51">
        <f t="shared" si="0"/>
        <v>277.5</v>
      </c>
      <c r="R51">
        <f t="shared" si="1"/>
        <v>4.8432886742842642</v>
      </c>
      <c r="S51">
        <f t="shared" si="2"/>
        <v>81</v>
      </c>
      <c r="T51">
        <f t="shared" si="8"/>
        <v>11</v>
      </c>
      <c r="V51" t="str">
        <f t="shared" si="9"/>
        <v>cirs 241,301,5,37785             // ANGLE 278</v>
      </c>
      <c r="Z51" t="str">
        <f t="shared" si="5"/>
        <v>81:11</v>
      </c>
      <c r="AA51" t="str">
        <f t="shared" si="7"/>
        <v>-63:53;-68:45;-73:37;-77:29;-80:20;-81:11;-82:1;-82:-8;-80:-17;-78:-26;-74:-35;-70:-43;-65:-50;-58:-57;-52:-64;-44:-69;-36:-74;-27:-77;-18:-80;-9:-81;0:-82;9:-81;18:-80;27:-77;36:-74;44:-69;52:-64;58:-57;65:-50;70:-43;74:-35;78:-26;80:-17;82:-8;82:1;81:11</v>
      </c>
    </row>
    <row r="52" spans="13:27" x14ac:dyDescent="0.25">
      <c r="P52">
        <f t="shared" si="6"/>
        <v>37</v>
      </c>
      <c r="Q52">
        <f t="shared" si="0"/>
        <v>284</v>
      </c>
      <c r="R52">
        <f t="shared" si="1"/>
        <v>4.9567350756638957</v>
      </c>
      <c r="S52">
        <f t="shared" si="2"/>
        <v>80</v>
      </c>
      <c r="T52">
        <f t="shared" si="8"/>
        <v>20</v>
      </c>
      <c r="V52" t="str">
        <f t="shared" si="9"/>
        <v>cirs 240,310,5,37135             // ANGLE 284</v>
      </c>
      <c r="Z52" t="str">
        <f t="shared" si="5"/>
        <v>80:20</v>
      </c>
      <c r="AA52" t="str">
        <f t="shared" si="7"/>
        <v>-63:53;-68:45;-73:37;-77:29;-80:20;-81:11;-82:1;-82:-8;-80:-17;-78:-26;-74:-35;-70:-43;-65:-50;-58:-57;-52:-64;-44:-69;-36:-74;-27:-77;-18:-80;-9:-81;0:-82;9:-81;18:-80;27:-77;36:-74;44:-69;52:-64;58:-57;65:-50;70:-43;74:-35;78:-26;80:-17;82:-8;82:1;81:11;80:20</v>
      </c>
    </row>
    <row r="53" spans="13:27" x14ac:dyDescent="0.25">
      <c r="P53">
        <f t="shared" si="6"/>
        <v>38</v>
      </c>
      <c r="Q53">
        <f t="shared" si="0"/>
        <v>290.5</v>
      </c>
      <c r="R53">
        <f t="shared" si="1"/>
        <v>5.0701814770435272</v>
      </c>
      <c r="S53">
        <f t="shared" si="2"/>
        <v>77</v>
      </c>
      <c r="T53">
        <f t="shared" si="8"/>
        <v>29</v>
      </c>
      <c r="V53" t="str">
        <f t="shared" si="9"/>
        <v>cirs 237,319,5,36485             // ANGLE 291</v>
      </c>
      <c r="Z53" t="str">
        <f t="shared" si="5"/>
        <v>77:29</v>
      </c>
      <c r="AA53" t="str">
        <f t="shared" si="7"/>
        <v>-63:53;-68:45;-73:37;-77:29;-80:20;-81:11;-82:1;-82:-8;-80:-17;-78:-26;-74:-35;-70:-43;-65:-50;-58:-57;-52:-64;-44:-69;-36:-74;-27:-77;-18:-80;-9:-81;0:-82;9:-81;18:-80;27:-77;36:-74;44:-69;52:-64;58:-57;65:-50;70:-43;74:-35;78:-26;80:-17;82:-8;82:1;81:11;80:20;77:29</v>
      </c>
    </row>
    <row r="54" spans="13:27" x14ac:dyDescent="0.25">
      <c r="P54">
        <f t="shared" si="6"/>
        <v>39</v>
      </c>
      <c r="Q54">
        <f t="shared" si="0"/>
        <v>297</v>
      </c>
      <c r="R54">
        <f t="shared" si="1"/>
        <v>5.1836278784231586</v>
      </c>
      <c r="S54">
        <f t="shared" si="2"/>
        <v>73</v>
      </c>
      <c r="T54">
        <f t="shared" si="8"/>
        <v>37</v>
      </c>
      <c r="V54" t="str">
        <f t="shared" si="9"/>
        <v>cirs 233,327,5,35835             // ANGLE 297</v>
      </c>
      <c r="Z54" t="str">
        <f t="shared" si="5"/>
        <v>73:37</v>
      </c>
      <c r="AA54" t="str">
        <f t="shared" si="7"/>
        <v>-63:53;-68:45;-73:37;-77:29;-80:20;-81:11;-82:1;-82:-8;-80:-17;-78:-26;-74:-35;-70:-43;-65:-50;-58:-57;-52:-64;-44:-69;-36:-74;-27:-77;-18:-80;-9:-81;0:-82;9:-81;18:-80;27:-77;36:-74;44:-69;52:-64;58:-57;65:-50;70:-43;74:-35;78:-26;80:-17;82:-8;82:1;81:11;80:20;77:29;73:37</v>
      </c>
    </row>
    <row r="55" spans="13:27" x14ac:dyDescent="0.25">
      <c r="M55">
        <f>LEN(AA56)</f>
        <v>285</v>
      </c>
      <c r="P55">
        <f t="shared" si="6"/>
        <v>40</v>
      </c>
      <c r="Q55">
        <f t="shared" si="0"/>
        <v>303.5</v>
      </c>
      <c r="R55">
        <f t="shared" si="1"/>
        <v>5.2970742798027901</v>
      </c>
      <c r="S55">
        <f t="shared" si="2"/>
        <v>68</v>
      </c>
      <c r="T55">
        <f t="shared" si="8"/>
        <v>45</v>
      </c>
      <c r="V55" t="str">
        <f t="shared" si="9"/>
        <v>cirs 228,335,5,35185             // ANGLE 304</v>
      </c>
      <c r="Z55" t="str">
        <f t="shared" si="5"/>
        <v>68:45</v>
      </c>
      <c r="AA55" t="str">
        <f t="shared" si="7"/>
        <v>-63:53;-68:45;-73:37;-77:29;-80:20;-81:11;-82:1;-82:-8;-80:-17;-78:-26;-74:-35;-70:-43;-65:-50;-58:-57;-52:-64;-44:-69;-36:-74;-27:-77;-18:-80;-9:-81;0:-82;9:-81;18:-80;27:-77;36:-74;44:-69;52:-64;58:-57;65:-50;70:-43;74:-35;78:-26;80:-17;82:-8;82:1;81:11;80:20;77:29;73:37;68:45</v>
      </c>
    </row>
    <row r="56" spans="13:27" x14ac:dyDescent="0.25">
      <c r="P56">
        <f t="shared" si="6"/>
        <v>41</v>
      </c>
      <c r="Q56">
        <f t="shared" si="0"/>
        <v>310</v>
      </c>
      <c r="R56">
        <f t="shared" si="1"/>
        <v>5.4105206811824216</v>
      </c>
      <c r="S56">
        <f t="shared" si="2"/>
        <v>63</v>
      </c>
      <c r="T56">
        <f t="shared" si="8"/>
        <v>53</v>
      </c>
      <c r="V56" t="str">
        <f t="shared" si="9"/>
        <v>cirs 223,343,5,34535             // ANGLE 310</v>
      </c>
      <c r="Z56" t="str">
        <f t="shared" si="5"/>
        <v>63:53</v>
      </c>
      <c r="AA56" t="str">
        <f t="shared" si="7"/>
        <v>-63:53;-68:45;-73:37;-77:29;-80:20;-81:11;-82:1;-82:-8;-80:-17;-78:-26;-74:-35;-70:-43;-65:-50;-58:-57;-52:-64;-44:-69;-36:-74;-27:-77;-18:-80;-9:-81;0:-82;9:-81;18:-80;27:-77;36:-74;44:-69;52:-64;58:-57;65:-50;70:-43;74:-35;78:-26;80:-17;82:-8;82:1;81:11;80:20;77:29;73:37;68:45;63:53</v>
      </c>
    </row>
    <row r="57" spans="13:27" x14ac:dyDescent="0.25">
      <c r="P57" t="str">
        <f t="shared" ref="P18:P66" si="10">IF(P56="","",IF(P56+1&gt;$T$10,"",P56+1))</f>
        <v/>
      </c>
    </row>
    <row r="58" spans="13:27" x14ac:dyDescent="0.25">
      <c r="P58" t="str">
        <f t="shared" si="10"/>
        <v/>
      </c>
    </row>
    <row r="59" spans="13:27" x14ac:dyDescent="0.25">
      <c r="P59" t="str">
        <f t="shared" si="10"/>
        <v/>
      </c>
    </row>
    <row r="60" spans="13:27" x14ac:dyDescent="0.25">
      <c r="P60" t="str">
        <f t="shared" si="10"/>
        <v/>
      </c>
    </row>
    <row r="61" spans="13:27" x14ac:dyDescent="0.25">
      <c r="P61" t="str">
        <f t="shared" si="10"/>
        <v/>
      </c>
    </row>
    <row r="62" spans="13:27" x14ac:dyDescent="0.25">
      <c r="P62" t="str">
        <f t="shared" si="10"/>
        <v/>
      </c>
    </row>
    <row r="63" spans="13:27" x14ac:dyDescent="0.25">
      <c r="P63" t="str">
        <f t="shared" si="10"/>
        <v/>
      </c>
    </row>
    <row r="64" spans="13:27" x14ac:dyDescent="0.25">
      <c r="P64" t="str">
        <f t="shared" si="10"/>
        <v/>
      </c>
    </row>
    <row r="65" spans="16:16" x14ac:dyDescent="0.25">
      <c r="P65" t="str">
        <f t="shared" si="10"/>
        <v/>
      </c>
    </row>
    <row r="66" spans="16:16" x14ac:dyDescent="0.25">
      <c r="P66" t="str">
        <f t="shared" si="10"/>
        <v/>
      </c>
    </row>
  </sheetData>
  <mergeCells count="1">
    <mergeCell ref="I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TEMP_GAUGE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Pyle</dc:creator>
  <cp:lastModifiedBy>Jason Pyle</cp:lastModifiedBy>
  <dcterms:created xsi:type="dcterms:W3CDTF">2022-10-10T01:24:28Z</dcterms:created>
  <dcterms:modified xsi:type="dcterms:W3CDTF">2022-10-10T13:10:57Z</dcterms:modified>
</cp:coreProperties>
</file>