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06"/>
  <workbookPr/>
  <mc:AlternateContent xmlns:mc="http://schemas.openxmlformats.org/markup-compatibility/2006">
    <mc:Choice Requires="x15">
      <x15ac:absPath xmlns:x15ac="http://schemas.microsoft.com/office/spreadsheetml/2010/11/ac" url="D:\TempUserProfiles\NetworkService\AppData\Local\Packages\oice_16_974fa576_32c1d314_3b2\AC\Temp\"/>
    </mc:Choice>
  </mc:AlternateContent>
  <xr:revisionPtr revIDLastSave="132" documentId="13_ncr:1_{623BACF4-43CD-438F-A885-B9773F8658D7}" xr6:coauthVersionLast="45" xr6:coauthVersionMax="45" xr10:uidLastSave="{E7777432-A26B-48C3-B4A9-9F8B79BF2D21}"/>
  <bookViews>
    <workbookView xWindow="-105" yWindow="-105" windowWidth="22695" windowHeight="14595" firstSheet="8" activeTab="8"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Sommaire" sheetId="9" r:id="rId7"/>
    <sheet name="Fonctionnalité" sheetId="8" r:id="rId8"/>
    <sheet name="Assurance Qualité" sheetId="10"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2" i="8" l="1"/>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E32" i="8"/>
  <c r="B5" i="9"/>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E54" i="8"/>
  <c r="E55" i="8"/>
  <c r="E56" i="8"/>
  <c r="E57" i="8"/>
  <c r="E58" i="8"/>
  <c r="E59" i="8"/>
  <c r="D60" i="8"/>
  <c r="E60" i="8"/>
  <c r="B7" i="9"/>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D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alcChain>
</file>

<file path=xl/sharedStrings.xml><?xml version="1.0" encoding="utf-8"?>
<sst xmlns="http://schemas.openxmlformats.org/spreadsheetml/2006/main" count="396" uniqueCount="198">
  <si>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</si>
  <si>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</si>
  <si>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</si>
  <si>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</si>
  <si>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</si>
  <si>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</si>
  <si>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</si>
  <si>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</si>
  <si>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</si>
  <si>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</si>
  <si>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</si>
  <si>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</si>
  <si>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</si>
  <si>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</si>
  <si>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</si>
  <si>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</si>
  <si>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</si>
  <si>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</si>
  <si>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</si>
  <si>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</si>
  <si>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</si>
  <si>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</si>
  <si>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</si>
  <si>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</si>
  <si>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</si>
  <si>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</si>
  <si>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</si>
  <si>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</si>
  <si>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</si>
  <si>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</si>
  <si>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</si>
  <si>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</si>
  <si>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</si>
  <si>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</si>
  <si>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</si>
  <si>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</si>
  <si>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</si>
  <si>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</si>
  <si>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</si>
  <si>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</si>
  <si>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</si>
  <si>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</si>
  <si>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</si>
  <si>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</si>
  <si>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</si>
  <si>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</si>
  <si>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</si>
  <si>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</si>
  <si>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</si>
  <si>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</si>
  <si>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</si>
  <si>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</si>
  <si>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</si>
  <si>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</si>
  <si>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</si>
  <si>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</si>
  <si>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</si>
  <si>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</si>
  <si>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</si>
  <si>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</si>
  <si>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</si>
  <si>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</si>
  <si>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</si>
  <si>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</si>
  <si>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</si>
  <si>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</si>
  <si>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</si>
  <si>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</si>
  <si>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</si>
  <si>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</si>
  <si>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</si>
  <si>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</si>
  <si>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</si>
  <si>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</si>
  <si>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</si>
  <si>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</si>
  <si>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</si>
  <si>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</si>
  <si>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</si>
  <si>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</si>
  <si>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</si>
  <si>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</si>
  <si>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</si>
  <si>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</si>
  <si>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</si>
  <si>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</si>
  <si>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</si>
  <si>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</si>
  <si>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</si>
  <si>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</si>
  <si>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</si>
  <si>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</si>
  <si>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</si>
  <si>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</si>
  <si>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</si>
  <si>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</si>
  <si>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</si>
  <si>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</si>
  <si>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t>
  </si>
  <si>
    <t>A.Q</t>
  </si>
  <si>
    <t>Total</t>
  </si>
  <si>
    <t>Heures de retard</t>
  </si>
  <si>
    <t>Métriques</t>
  </si>
  <si>
    <t>Commentaires</t>
  </si>
  <si>
    <t>Bonne analyse, mais vous auriez du ignorer les commits par rapport au cadriciel: ça fausse tout vos résultats et ça rend votre analyse incorrecte et moins fiable (gros problème). Si vous avez parlé de ça dans votre analyse, vous auriez pu re-faire vos graphiques. Attention au français. Comment est-ce que vous avez fait pour générer les graphiques 1 à 4 ?</t>
  </si>
  <si>
    <t>Grille de correction Projet 2</t>
  </si>
  <si>
    <t>8bc356e</t>
  </si>
  <si>
    <t>Fonctionnalité</t>
  </si>
  <si>
    <t>Testé</t>
  </si>
  <si>
    <t>Note finale</t>
  </si>
  <si>
    <t>Outil-Pinceau</t>
  </si>
  <si>
    <t>Faire juste un clic ne fait pas exactement un point (visible avec un petit épaisseur</t>
  </si>
  <si>
    <t>WK</t>
  </si>
  <si>
    <t>Point d'entrée dans l'application</t>
  </si>
  <si>
    <t>Votre guide utilisateur aurait du être une page HTML, mais au moins vous avez créé du contenu alors pas mal..Pas de tests......</t>
  </si>
  <si>
    <t>ER</t>
  </si>
  <si>
    <t>Vue de dessin</t>
  </si>
  <si>
    <t>Impossible de créer un dessin...</t>
  </si>
  <si>
    <t>Créer un nouveau dessin</t>
  </si>
  <si>
    <t>Le raccourci ouvre deux fenêtres: votre modale et l'action du browser (il vous manque preventDefault). Le redimensionnement ne change pas les valeurs des dimensions dans le form, je pense que vous avez implémenté la mauvaise chose.. La validation ne devrait pas nécessairement tout enlever les valeurs . Le formulaire ne crée pas de dessin sur ma version.. Sinon le reste semble plus ou moin bon.</t>
  </si>
  <si>
    <t>Outil de couleur</t>
  </si>
  <si>
    <t xml:space="preserve">La palette devrait se fermer quand on fini de choisir une couleur plutôt que quand on commence à dessiner.
Quand on clique sur une couleur pour la modifier, on n'obtient pas les informations de la couleur sur laquelle on a cliqué
</t>
  </si>
  <si>
    <t>Outil-Rectangle</t>
  </si>
  <si>
    <t>Outil-Crayon</t>
  </si>
  <si>
    <t>Le tracé sur firefox ne fonctionne pas tout le temps très bien
Faire juste un clic ne fait pas exactement un point (visible avec un petit épaisseur</t>
  </si>
  <si>
    <t>Outil-Application de couleur</t>
  </si>
  <si>
    <t>Quand on utilise cet outil sur un rectangle et de l'opacité, on se retrouve avec 2 bordures visibles</t>
  </si>
  <si>
    <t>Note finale pour le sprint</t>
  </si>
  <si>
    <t>Crash</t>
  </si>
  <si>
    <t>Ne build pas</t>
  </si>
  <si>
    <t>Ouvrir un dessin-Serveur</t>
  </si>
  <si>
    <t>Etiquettes</t>
  </si>
  <si>
    <t>Sauvegarder le dessin-serveur</t>
  </si>
  <si>
    <t>Outil-Sélection et inversion de sélection</t>
  </si>
  <si>
    <t>Grille(surface de dessin)</t>
  </si>
  <si>
    <t>Outil - Ligne</t>
  </si>
  <si>
    <t>Outil-Ellipse</t>
  </si>
  <si>
    <t>Outil - Polygone</t>
  </si>
  <si>
    <t>Outil- Pipette</t>
  </si>
  <si>
    <t>Outil-Étampe</t>
  </si>
  <si>
    <t>Anciennes fonctionnalités brisées</t>
  </si>
  <si>
    <t>Ouvrir un dessin-Local</t>
  </si>
  <si>
    <t>Sauvegarder le dessin-local</t>
  </si>
  <si>
    <t>Manipulation de sélections avec presse-papier</t>
  </si>
  <si>
    <t>Exporter le dessin</t>
  </si>
  <si>
    <t>Outi-Texte</t>
  </si>
  <si>
    <t>Outil-Efface</t>
  </si>
  <si>
    <t>Outil-Stylo</t>
  </si>
  <si>
    <t>Annuler-refaire</t>
  </si>
  <si>
    <t>Outil-Aérosol</t>
  </si>
  <si>
    <t>Outil-Plume</t>
  </si>
  <si>
    <t>Magnétisme(surface de dessin)</t>
  </si>
  <si>
    <t>Outil-Sceau de peinture</t>
  </si>
  <si>
    <t>Redimensionnement de la fenêtre</t>
  </si>
  <si>
    <t>Rotation d'une sélection</t>
  </si>
  <si>
    <t>Critère</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</si>
  <si>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</si>
  <si>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</si>
  <si>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</si>
  <si>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ShapesService a beaucoup trop de responsabilités.</t>
  </si>
  <si>
    <t>La classe minimise l'accessibilité des membres</t>
  </si>
  <si>
    <t>Total de la catégorie</t>
  </si>
  <si>
    <t>FileParametersServiceService entre autres, ne minimise pas l'accès à ses membres</t>
  </si>
  <si>
    <t>Qualité des fonctions (Anes)</t>
  </si>
  <si>
    <t>La fonction ne fait qu'une chose et elle est non triviale. Son nom est clair, pertinent, représentatif de sa tâche et respecte les conventions.</t>
  </si>
  <si>
    <t>L'ordre des paramètres est cohérent. (x, y, z) plutôt que (y, z, x) par exemple.</t>
  </si>
  <si>
    <t>Tous les paramètres de fonction sont utilisés</t>
  </si>
  <si>
    <t>Exceptions (Anes)</t>
  </si>
  <si>
    <t>Les constructeurs ne lancent pas d'exceptions</t>
  </si>
  <si>
    <t>Les exceptions sont claires et spécifiques (Pas d'erreurs génériques)</t>
  </si>
  <si>
    <t>Il n'y a pas de bloc "catch" vide, ou s'ils sont présents, ils sont documentés.</t>
  </si>
  <si>
    <t>Variables (Anes)</t>
  </si>
  <si>
    <t>Les variables ont une seule raison-d'être (pas utilisées pour deux choses différentes)</t>
  </si>
  <si>
    <t>ColorPickerComponent.updateHexValue entre autres contient une variable (temp) utilisée pour plusieurs choses.</t>
  </si>
  <si>
    <t>Bonne utilisation des constantes.</t>
  </si>
  <si>
    <t>Les variables et constantes ont des noms explicites qui respectent les conventions de nommage.</t>
  </si>
  <si>
    <t>ColorPickerComponent.updateHexValue entre autres contient une variable (temp) avec un nom non descriptif.
Beaucoup de getter/setter inutiles.</t>
  </si>
  <si>
    <t>Expression Booléennes (Anes)</t>
  </si>
  <si>
    <t>Les expression booléennes ne sont pas comparées à true et false</t>
  </si>
  <si>
    <t>Utilisation des opérateurs ternaires dans les bon scénarii</t>
  </si>
  <si>
    <t>Pas d'expressions booléennes complexes. Des prédicats sont utilisés pour simplifier les conditions complexes</t>
  </si>
  <si>
    <t>Qualité Générale (Ryan)</t>
  </si>
  <si>
    <t>Le programme utilise des enums lorsqu'elles sont nécessaires</t>
  </si>
  <si>
    <t>Les objets javascript ne sont pas utilisés, des classes ou des interfaces sont utilisés</t>
  </si>
  <si>
    <t>Le code est correctement indenté et organisé en groupes logiques (Page 352).</t>
  </si>
  <si>
    <t>Il y a une séparation entre le code typescript, html et css.</t>
  </si>
  <si>
    <t>Il n'y a pas de duplication de code.</t>
  </si>
  <si>
    <t xml:space="preserve">new-file-modalwindow.component.ts. </t>
  </si>
  <si>
    <t>Les commentaires sont pertinents (Voir p.780 et p.816)</t>
  </si>
  <si>
    <t>Aucune erreur TSLint non justifiée. (Des commentaires TODO sont acceptables). (25% de la note sera retirée par type d'erreur présente)</t>
  </si>
  <si>
    <t>La qualité des test est acceptable</t>
  </si>
  <si>
    <t>Le logiciel a des performances acceptables</t>
  </si>
  <si>
    <t>Gestion de Versions (Anes)</t>
  </si>
  <si>
    <t>La branche de release possède le bon TAG pour les remises de sprint (sprint1, sprint2, ...)</t>
  </si>
  <si>
    <t>Chaque commit concerne une seule "issue" et les messages sont pertinents et suffisamment descriptifs pour chaque commit</t>
  </si>
  <si>
    <t>Le repo git ne contient que les fichiers nécessaires. (pas de dossier node_modules ou de package-lock.json et pas de package.json dans des dossiers autre que client ou server)</t>
  </si>
  <si>
    <t xml:space="preserve">Total </t>
  </si>
  <si>
    <t>Note assurance qualité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</si>
</sst>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37">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9" borderId="82" xfId="0"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9" fontId="0" fillId="0" borderId="0" xfId="0" applyNumberFormat="1"/>
    <xf numFmtId="10" fontId="12" fillId="19" borderId="83" xfId="0" applyNumberFormat="1" applyFont="1" applyFill="1" applyBorder="1" applyAlignment="1">
      <alignment horizontal="center" vertical="center"/>
    </xf>
    <xf numFmtId="0" fontId="12" fillId="19" borderId="83" xfId="0" applyFont="1" applyFill="1" applyBorder="1" applyAlignment="1">
      <alignment horizontal="center" vertical="center"/>
    </xf>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0" borderId="67" xfId="0" applyBorder="1" applyAlignment="1">
      <alignment horizontal="center" vertical="center"/>
    </xf>
    <xf numFmtId="0" fontId="0" fillId="0" borderId="0" xfId="0" applyAlignment="1">
      <alignment horizontal="center" vertical="center"/>
    </xf>
    <xf numFmtId="0" fontId="11" fillId="14" borderId="76" xfId="0" applyFont="1" applyFill="1" applyBorder="1" applyAlignment="1">
      <alignment horizontal="center" vertical="center"/>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5" builtinId="9" hidden="1"/>
    <cellStyle name="Followed Hyperlink" xfId="13" builtinId="9" hidden="1"/>
    <cellStyle name="Followed Hyperlink" xfId="11" builtinId="9" hidden="1"/>
    <cellStyle name="Hyperlink" xfId="14" builtinId="8" hidden="1"/>
    <cellStyle name="Hyperlink" xfId="12" builtinId="8" hidden="1"/>
    <cellStyle name="Hyperlink" xfId="10"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84" t="s">
        <v>45</v>
      </c>
      <c r="D2" s="284"/>
      <c r="E2" s="285" t="s">
        <v>46</v>
      </c>
      <c r="F2" s="285"/>
      <c r="G2" s="286" t="s">
        <v>47</v>
      </c>
      <c r="H2" s="286"/>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89" t="s">
        <v>55</v>
      </c>
      <c r="I27" s="290"/>
    </row>
    <row r="28" spans="1:9" ht="15.75" thickBot="1">
      <c r="A28" s="15" t="s">
        <v>56</v>
      </c>
      <c r="B28" s="333" t="s">
        <v>57</v>
      </c>
      <c r="C28" s="334"/>
      <c r="D28" s="335"/>
      <c r="E28" s="336"/>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89" t="s">
        <v>55</v>
      </c>
      <c r="I31" s="290"/>
    </row>
    <row r="32" spans="1:9" ht="15.75" thickBot="1">
      <c r="A32" s="15" t="s">
        <v>56</v>
      </c>
      <c r="B32" s="333" t="s">
        <v>57</v>
      </c>
      <c r="C32" s="334"/>
      <c r="D32" s="335"/>
      <c r="E32" s="336"/>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89" t="s">
        <v>55</v>
      </c>
      <c r="I33" s="290"/>
    </row>
    <row r="34" spans="1:9" ht="15.75" thickBot="1">
      <c r="A34" s="15" t="s">
        <v>56</v>
      </c>
      <c r="B34" s="333" t="s">
        <v>57</v>
      </c>
      <c r="C34" s="334"/>
      <c r="D34" s="335"/>
      <c r="E34" s="336"/>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workbookViewId="0">
      <selection activeCell="G4" sqref="G4:G7"/>
    </sheetView>
  </sheetViews>
  <sheetFormatPr defaultColWidth="9" defaultRowHeight="14.25"/>
  <cols>
    <col min="1" max="4" width="14.7109375" customWidth="1"/>
    <col min="5" max="5" width="17.42578125" customWidth="1"/>
    <col min="6" max="6" width="14.7109375" customWidth="1"/>
  </cols>
  <sheetData>
    <row r="2" spans="1:8" ht="20.100000000000001" customHeight="1">
      <c r="A2" s="279"/>
      <c r="B2" s="279"/>
      <c r="C2" s="279"/>
      <c r="D2" s="279"/>
    </row>
    <row r="3" spans="1:8" ht="20.100000000000001" customHeight="1">
      <c r="A3" s="279"/>
      <c r="B3" s="188" t="s">
        <v>98</v>
      </c>
      <c r="C3" s="188" t="s">
        <v>99</v>
      </c>
      <c r="D3" s="188" t="s">
        <v>100</v>
      </c>
      <c r="E3" s="267" t="s">
        <v>101</v>
      </c>
      <c r="G3" t="s">
        <v>102</v>
      </c>
      <c r="H3" t="s">
        <v>103</v>
      </c>
    </row>
    <row r="4" spans="1:8" ht="20.100000000000001" customHeight="1">
      <c r="A4" s="189" t="s">
        <v>0</v>
      </c>
      <c r="B4" s="275">
        <f>(Fonctionnalité!E16)</f>
        <v>0.62350000000000005</v>
      </c>
      <c r="C4" s="190">
        <f>'Assurance Qualité'!B49</f>
        <v>0.83499999999999996</v>
      </c>
      <c r="D4" s="190">
        <f>AVERAGE(B4:C4) - 0.1*E4</f>
        <v>0.72924999999999995</v>
      </c>
      <c r="G4" s="276">
        <v>1</v>
      </c>
      <c r="H4" t="s">
        <v>104</v>
      </c>
    </row>
    <row r="5" spans="1:8" ht="20.100000000000001" customHeight="1">
      <c r="A5" s="191" t="s">
        <v>1</v>
      </c>
      <c r="B5" s="192">
        <f>(Fonctionnalité!E32)</f>
        <v>0</v>
      </c>
      <c r="C5" s="193">
        <f>'Assurance Qualité'!D49</f>
        <v>0</v>
      </c>
      <c r="D5" s="193">
        <f>AVERAGE(B5:C5) - 0.1*E5</f>
        <v>0</v>
      </c>
      <c r="G5" s="276"/>
    </row>
    <row r="6" spans="1:8" ht="20.100000000000001" customHeight="1">
      <c r="A6" s="194" t="s">
        <v>2</v>
      </c>
      <c r="B6" s="195">
        <f>(Fonctionnalité!E47)</f>
        <v>0</v>
      </c>
      <c r="C6" s="196">
        <f>'Assurance Qualité'!F49</f>
        <v>0</v>
      </c>
      <c r="D6" s="196">
        <f>AVERAGE(B6:C6) - 0.1*E6</f>
        <v>0</v>
      </c>
      <c r="G6" s="276"/>
    </row>
    <row r="7" spans="1:8" ht="20.100000000000001" customHeight="1">
      <c r="A7" s="197" t="s">
        <v>49</v>
      </c>
      <c r="B7" s="198">
        <f>(Fonctionnalité!E60)</f>
        <v>0</v>
      </c>
      <c r="C7" s="199">
        <f>'Assurance Qualité'!H49</f>
        <v>0</v>
      </c>
      <c r="D7" s="199">
        <f>AVERAGE(B7:C7) - 0.1*E7</f>
        <v>0</v>
      </c>
      <c r="G7" s="276"/>
    </row>
    <row r="10" spans="1:8" ht="15">
      <c r="D10" s="2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3"/>
  <sheetViews>
    <sheetView topLeftCell="A4" zoomScale="115" zoomScaleNormal="70" workbookViewId="0">
      <selection activeCell="E16" sqref="E16"/>
    </sheetView>
  </sheetViews>
  <sheetFormatPr defaultRowHeight="14.25"/>
  <cols>
    <col min="1" max="1" width="56.140625" bestFit="1" customWidth="1"/>
    <col min="6" max="6" width="50.42578125" customWidth="1"/>
  </cols>
  <sheetData>
    <row r="1" spans="1:15" ht="19.5" thickBot="1">
      <c r="A1" s="294" t="s">
        <v>105</v>
      </c>
      <c r="B1" s="295"/>
      <c r="C1" s="295"/>
      <c r="D1" s="295"/>
      <c r="E1" s="295"/>
      <c r="F1" s="295"/>
      <c r="G1" s="222"/>
      <c r="H1" s="222"/>
      <c r="I1" s="222"/>
      <c r="J1" s="222"/>
      <c r="K1" s="222"/>
      <c r="L1" s="222"/>
      <c r="M1" s="222"/>
      <c r="N1" s="222"/>
      <c r="O1" s="223"/>
    </row>
    <row r="2" spans="1:15" ht="15.75" thickBot="1">
      <c r="A2" s="279"/>
      <c r="B2" s="279"/>
      <c r="C2" s="139"/>
      <c r="D2" s="139"/>
      <c r="E2" s="279"/>
      <c r="F2" s="139"/>
      <c r="G2" s="224"/>
      <c r="H2" s="225"/>
      <c r="I2" s="224"/>
      <c r="J2" s="224"/>
      <c r="K2" s="225"/>
      <c r="L2" s="224"/>
      <c r="M2" s="224"/>
      <c r="N2" s="225"/>
      <c r="O2" s="223"/>
    </row>
    <row r="3" spans="1:15" ht="19.5" thickBot="1">
      <c r="A3" s="294" t="s">
        <v>51</v>
      </c>
      <c r="B3" s="295"/>
      <c r="C3" s="295"/>
      <c r="D3" s="295"/>
      <c r="E3" s="295"/>
      <c r="F3" s="295"/>
      <c r="G3" s="222"/>
      <c r="H3" s="222"/>
      <c r="I3" s="222"/>
      <c r="J3" s="222"/>
      <c r="K3" s="222"/>
      <c r="L3" s="222"/>
      <c r="M3" s="222"/>
      <c r="N3" s="222"/>
      <c r="O3" s="223"/>
    </row>
    <row r="4" spans="1:15" ht="15">
      <c r="G4" s="223"/>
      <c r="H4" s="223"/>
      <c r="I4" s="223"/>
      <c r="J4" s="223"/>
      <c r="K4" s="223"/>
      <c r="L4" s="223"/>
      <c r="M4" s="223"/>
      <c r="N4" s="223"/>
      <c r="O4" s="223"/>
    </row>
    <row r="5" spans="1:15" ht="24" thickBot="1">
      <c r="A5" s="296" t="s">
        <v>0</v>
      </c>
      <c r="B5" s="296"/>
      <c r="C5" s="296"/>
      <c r="D5" s="296"/>
      <c r="E5" s="296"/>
      <c r="F5" s="296"/>
      <c r="G5" s="223"/>
      <c r="H5" s="223"/>
      <c r="I5" s="223"/>
      <c r="J5" s="223"/>
      <c r="K5" s="223"/>
      <c r="L5" s="223"/>
      <c r="M5" s="223"/>
      <c r="N5" s="223"/>
      <c r="O5" s="223"/>
    </row>
    <row r="6" spans="1:15" ht="15.75" thickBot="1">
      <c r="A6" s="226" t="s">
        <v>52</v>
      </c>
      <c r="B6" s="297" t="s">
        <v>106</v>
      </c>
      <c r="C6" s="297"/>
      <c r="D6" s="297"/>
      <c r="E6" s="297"/>
      <c r="F6" s="298"/>
      <c r="G6" s="227"/>
      <c r="H6" s="223"/>
      <c r="I6" s="223"/>
      <c r="J6" s="223"/>
      <c r="K6" s="223"/>
      <c r="L6" s="223"/>
      <c r="M6" s="223"/>
      <c r="N6" s="223"/>
      <c r="O6" s="223"/>
    </row>
    <row r="7" spans="1:15" ht="15">
      <c r="A7" s="206" t="s">
        <v>107</v>
      </c>
      <c r="B7" s="228" t="s">
        <v>48</v>
      </c>
      <c r="C7" s="228" t="s">
        <v>108</v>
      </c>
      <c r="D7" s="228" t="s">
        <v>3</v>
      </c>
      <c r="E7" s="228" t="s">
        <v>109</v>
      </c>
      <c r="F7" s="229" t="s">
        <v>103</v>
      </c>
      <c r="G7" s="227"/>
      <c r="H7" s="223"/>
      <c r="I7" s="223"/>
      <c r="J7" s="223"/>
      <c r="K7" s="223"/>
      <c r="L7" s="223"/>
      <c r="M7" s="223"/>
      <c r="N7" s="223"/>
      <c r="O7" s="223"/>
    </row>
    <row r="8" spans="1:15" ht="25.15" customHeight="1">
      <c r="A8" s="230" t="s">
        <v>110</v>
      </c>
      <c r="B8" s="231">
        <v>0.9</v>
      </c>
      <c r="C8" s="231">
        <v>1</v>
      </c>
      <c r="D8" s="231">
        <v>12</v>
      </c>
      <c r="E8" s="231">
        <f>B8*C8*D8</f>
        <v>10.8</v>
      </c>
      <c r="F8" s="209" t="s">
        <v>111</v>
      </c>
      <c r="G8" s="227" t="s">
        <v>112</v>
      </c>
      <c r="H8" s="223"/>
      <c r="I8" s="223"/>
      <c r="J8" s="223"/>
      <c r="K8" s="223"/>
      <c r="L8" s="223"/>
      <c r="M8" s="223"/>
      <c r="N8" s="223"/>
      <c r="O8" s="223"/>
    </row>
    <row r="9" spans="1:15" ht="15">
      <c r="A9" s="230" t="s">
        <v>113</v>
      </c>
      <c r="B9" s="231">
        <v>1</v>
      </c>
      <c r="C9" s="231">
        <v>0</v>
      </c>
      <c r="D9" s="231">
        <v>15</v>
      </c>
      <c r="E9" s="231">
        <f t="shared" ref="E9:E15" si="0">B9*C9*D9</f>
        <v>0</v>
      </c>
      <c r="F9" s="232" t="s">
        <v>114</v>
      </c>
      <c r="G9" s="227" t="s">
        <v>115</v>
      </c>
      <c r="H9" s="223"/>
      <c r="I9" s="223"/>
      <c r="J9" s="223"/>
      <c r="K9" s="223"/>
      <c r="L9" s="223"/>
      <c r="M9" s="223"/>
      <c r="N9" s="223"/>
      <c r="O9" s="223"/>
    </row>
    <row r="10" spans="1:15" ht="15">
      <c r="A10" s="230" t="s">
        <v>116</v>
      </c>
      <c r="B10" s="231">
        <v>0</v>
      </c>
      <c r="C10" s="231">
        <v>1</v>
      </c>
      <c r="D10" s="231">
        <v>12</v>
      </c>
      <c r="E10" s="231">
        <f t="shared" si="0"/>
        <v>0</v>
      </c>
      <c r="F10" s="232" t="s">
        <v>117</v>
      </c>
      <c r="G10" s="227" t="s">
        <v>115</v>
      </c>
      <c r="H10" s="223"/>
      <c r="I10" s="223"/>
      <c r="J10" s="223"/>
      <c r="K10" s="223"/>
      <c r="L10" s="223"/>
      <c r="M10" s="223"/>
      <c r="N10" s="223"/>
      <c r="O10" s="223"/>
    </row>
    <row r="11" spans="1:15" ht="120">
      <c r="A11" s="230" t="s">
        <v>118</v>
      </c>
      <c r="B11" s="231">
        <v>0.75</v>
      </c>
      <c r="C11" s="231">
        <v>1</v>
      </c>
      <c r="D11" s="231">
        <v>15</v>
      </c>
      <c r="E11" s="231">
        <f t="shared" si="0"/>
        <v>11.25</v>
      </c>
      <c r="F11" s="209" t="s">
        <v>119</v>
      </c>
      <c r="G11" s="227" t="s">
        <v>115</v>
      </c>
      <c r="H11" s="223"/>
      <c r="I11" s="223"/>
      <c r="J11" s="223"/>
      <c r="K11" s="223"/>
      <c r="L11" s="223"/>
      <c r="M11" s="223"/>
      <c r="N11" s="223"/>
      <c r="O11" s="223"/>
    </row>
    <row r="12" spans="1:15" ht="105">
      <c r="A12" s="230" t="s">
        <v>120</v>
      </c>
      <c r="B12" s="231">
        <v>0.85</v>
      </c>
      <c r="C12" s="231">
        <v>1</v>
      </c>
      <c r="D12" s="231">
        <v>12</v>
      </c>
      <c r="E12" s="231">
        <f t="shared" si="0"/>
        <v>10.199999999999999</v>
      </c>
      <c r="F12" s="209" t="s">
        <v>121</v>
      </c>
      <c r="G12" s="227" t="s">
        <v>112</v>
      </c>
      <c r="H12" s="223"/>
      <c r="I12" s="223"/>
      <c r="J12" s="223"/>
      <c r="K12" s="223"/>
      <c r="L12" s="223"/>
      <c r="M12" s="223"/>
      <c r="N12" s="223"/>
      <c r="O12" s="223"/>
    </row>
    <row r="13" spans="1:15" ht="18.75" customHeight="1">
      <c r="A13" s="230" t="s">
        <v>122</v>
      </c>
      <c r="B13" s="231">
        <v>1</v>
      </c>
      <c r="C13" s="231">
        <v>1</v>
      </c>
      <c r="D13" s="231">
        <v>12</v>
      </c>
      <c r="E13" s="231">
        <f t="shared" si="0"/>
        <v>12</v>
      </c>
      <c r="F13" s="209"/>
      <c r="G13" s="227" t="s">
        <v>112</v>
      </c>
      <c r="H13" s="223"/>
      <c r="I13" s="223"/>
      <c r="J13" s="223"/>
      <c r="K13" s="223"/>
      <c r="L13" s="223"/>
      <c r="M13" s="223"/>
      <c r="N13" s="223"/>
      <c r="O13" s="223"/>
    </row>
    <row r="14" spans="1:15" ht="60">
      <c r="A14" s="230" t="s">
        <v>123</v>
      </c>
      <c r="B14" s="231">
        <v>0.8</v>
      </c>
      <c r="C14" s="231">
        <v>1</v>
      </c>
      <c r="D14" s="231">
        <v>12</v>
      </c>
      <c r="E14" s="231">
        <f t="shared" si="0"/>
        <v>9.6000000000000014</v>
      </c>
      <c r="F14" s="209" t="s">
        <v>124</v>
      </c>
      <c r="G14" s="233" t="s">
        <v>112</v>
      </c>
      <c r="H14" s="234"/>
      <c r="I14" s="234"/>
      <c r="J14" s="234"/>
      <c r="K14" s="234"/>
      <c r="L14" s="234"/>
      <c r="M14" s="234"/>
      <c r="N14" s="234"/>
      <c r="O14" s="234"/>
    </row>
    <row r="15" spans="1:15" ht="15">
      <c r="A15" s="230" t="s">
        <v>125</v>
      </c>
      <c r="B15" s="231">
        <v>0.85</v>
      </c>
      <c r="C15" s="231">
        <v>1</v>
      </c>
      <c r="D15" s="231">
        <v>10</v>
      </c>
      <c r="E15" s="231">
        <f t="shared" si="0"/>
        <v>8.5</v>
      </c>
      <c r="F15" s="232" t="s">
        <v>126</v>
      </c>
      <c r="G15" t="s">
        <v>112</v>
      </c>
    </row>
    <row r="16" spans="1:15" ht="15.75" thickBot="1">
      <c r="A16" s="235" t="s">
        <v>127</v>
      </c>
      <c r="B16" s="299"/>
      <c r="C16" s="299"/>
      <c r="D16" s="278">
        <f>SUM(D8:D15)</f>
        <v>100</v>
      </c>
      <c r="E16" s="277">
        <f>SUM(E8:E15)/D16 - E18*D18 - E17*D17</f>
        <v>0.62350000000000005</v>
      </c>
      <c r="F16" s="236"/>
    </row>
    <row r="17" spans="1:6" ht="15">
      <c r="A17" s="258" t="s">
        <v>128</v>
      </c>
      <c r="D17" s="262">
        <v>0.15</v>
      </c>
    </row>
    <row r="18" spans="1:6" ht="15.75" thickBot="1">
      <c r="A18" s="258" t="s">
        <v>129</v>
      </c>
      <c r="D18" s="262">
        <v>0.2</v>
      </c>
    </row>
    <row r="19" spans="1:6" ht="24" thickBot="1">
      <c r="A19" s="305" t="s">
        <v>1</v>
      </c>
      <c r="B19" s="306"/>
      <c r="C19" s="306"/>
      <c r="D19" s="306"/>
      <c r="E19" s="306"/>
      <c r="F19" s="306"/>
    </row>
    <row r="20" spans="1:6" ht="15.75" thickBot="1">
      <c r="A20" s="167" t="s">
        <v>52</v>
      </c>
      <c r="B20" s="307"/>
      <c r="C20" s="308"/>
      <c r="D20" s="308"/>
      <c r="E20" s="308"/>
      <c r="F20" s="308"/>
    </row>
    <row r="21" spans="1:6" ht="30.75" thickBot="1">
      <c r="A21" s="167" t="s">
        <v>107</v>
      </c>
      <c r="B21" s="167" t="s">
        <v>48</v>
      </c>
      <c r="C21" s="167" t="s">
        <v>108</v>
      </c>
      <c r="D21" s="167" t="s">
        <v>3</v>
      </c>
      <c r="E21" s="167" t="s">
        <v>109</v>
      </c>
      <c r="F21" s="167" t="s">
        <v>103</v>
      </c>
    </row>
    <row r="22" spans="1:6" ht="15.75" thickBot="1">
      <c r="A22" s="167" t="s">
        <v>130</v>
      </c>
      <c r="B22" s="167"/>
      <c r="C22" s="167"/>
      <c r="D22" s="167">
        <v>15</v>
      </c>
      <c r="E22" s="167">
        <f>B22*C22*D22</f>
        <v>0</v>
      </c>
      <c r="F22" s="167"/>
    </row>
    <row r="23" spans="1:6" ht="15">
      <c r="A23" s="167" t="s">
        <v>131</v>
      </c>
      <c r="B23" s="167"/>
      <c r="C23" s="167"/>
      <c r="D23" s="167">
        <v>10</v>
      </c>
      <c r="E23" s="167">
        <f t="shared" ref="E23:E31" si="1">B23*C23*D23</f>
        <v>0</v>
      </c>
      <c r="F23" s="167"/>
    </row>
    <row r="24" spans="1:6" ht="15.75" thickBot="1">
      <c r="A24" s="167" t="s">
        <v>132</v>
      </c>
      <c r="B24" s="167"/>
      <c r="C24" s="167"/>
      <c r="D24" s="167">
        <v>15</v>
      </c>
      <c r="E24" s="167">
        <f t="shared" si="1"/>
        <v>0</v>
      </c>
      <c r="F24" s="167"/>
    </row>
    <row r="25" spans="1:6" ht="15">
      <c r="A25" s="167" t="s">
        <v>133</v>
      </c>
      <c r="B25" s="167"/>
      <c r="C25" s="167"/>
      <c r="D25" s="167">
        <v>10</v>
      </c>
      <c r="E25" s="167">
        <f t="shared" si="1"/>
        <v>0</v>
      </c>
      <c r="F25" s="167"/>
    </row>
    <row r="26" spans="1:6" ht="15">
      <c r="A26" s="167" t="s">
        <v>134</v>
      </c>
      <c r="B26" s="167"/>
      <c r="C26" s="167"/>
      <c r="D26" s="167">
        <v>10</v>
      </c>
      <c r="E26" s="167">
        <f t="shared" si="1"/>
        <v>0</v>
      </c>
      <c r="F26" s="167"/>
    </row>
    <row r="27" spans="1:6" ht="15">
      <c r="A27" s="167" t="s">
        <v>135</v>
      </c>
      <c r="B27" s="167"/>
      <c r="C27" s="167"/>
      <c r="D27" s="167">
        <v>8</v>
      </c>
      <c r="E27" s="167">
        <f t="shared" si="1"/>
        <v>0</v>
      </c>
      <c r="F27" s="167"/>
    </row>
    <row r="28" spans="1:6" ht="15.75" thickBot="1">
      <c r="A28" s="167" t="s">
        <v>136</v>
      </c>
      <c r="B28" s="167"/>
      <c r="C28" s="167"/>
      <c r="D28" s="167">
        <v>8</v>
      </c>
      <c r="E28" s="167">
        <f t="shared" si="1"/>
        <v>0</v>
      </c>
      <c r="F28" s="167"/>
    </row>
    <row r="29" spans="1:6" ht="15">
      <c r="A29" s="167" t="s">
        <v>137</v>
      </c>
      <c r="B29" s="167"/>
      <c r="C29" s="167"/>
      <c r="D29" s="167">
        <v>8</v>
      </c>
      <c r="E29" s="167">
        <f t="shared" si="1"/>
        <v>0</v>
      </c>
      <c r="F29" s="167"/>
    </row>
    <row r="30" spans="1:6" ht="15.75" thickBot="1">
      <c r="A30" s="167" t="s">
        <v>138</v>
      </c>
      <c r="B30" s="167"/>
      <c r="C30" s="167"/>
      <c r="D30" s="167">
        <v>8</v>
      </c>
      <c r="E30" s="167">
        <f t="shared" si="1"/>
        <v>0</v>
      </c>
      <c r="F30" s="167"/>
    </row>
    <row r="31" spans="1:6" ht="15.75" thickBot="1">
      <c r="A31" s="167" t="s">
        <v>139</v>
      </c>
      <c r="B31" s="167"/>
      <c r="C31" s="167"/>
      <c r="D31" s="167">
        <v>8</v>
      </c>
      <c r="E31" s="167">
        <f t="shared" si="1"/>
        <v>0</v>
      </c>
      <c r="F31" s="167"/>
    </row>
    <row r="32" spans="1:6" ht="15">
      <c r="A32" s="243" t="s">
        <v>127</v>
      </c>
      <c r="B32" s="243"/>
      <c r="C32" s="243"/>
      <c r="D32" s="243">
        <f>SUM(D22:D31)</f>
        <v>100</v>
      </c>
      <c r="E32" s="255">
        <f>SUM(E22:E30)/D32 -E33*D33 -E34*D34-E35*D35</f>
        <v>0</v>
      </c>
      <c r="F32" s="243"/>
    </row>
    <row r="33" spans="1:6" ht="15">
      <c r="A33" s="259" t="s">
        <v>128</v>
      </c>
      <c r="D33" s="260">
        <v>0.15</v>
      </c>
    </row>
    <row r="34" spans="1:6" ht="15">
      <c r="A34" s="259" t="s">
        <v>129</v>
      </c>
      <c r="D34" s="261">
        <v>0.2</v>
      </c>
    </row>
    <row r="35" spans="1:6" ht="15">
      <c r="A35" s="259" t="s">
        <v>140</v>
      </c>
      <c r="D35" s="271">
        <v>0.1</v>
      </c>
    </row>
    <row r="36" spans="1:6" ht="24" thickBot="1">
      <c r="A36" s="300" t="s">
        <v>2</v>
      </c>
      <c r="B36" s="300"/>
      <c r="C36" s="300"/>
      <c r="D36" s="300"/>
      <c r="E36" s="300"/>
      <c r="F36" s="300"/>
    </row>
    <row r="37" spans="1:6" ht="15">
      <c r="A37" s="244" t="s">
        <v>52</v>
      </c>
      <c r="B37" s="301"/>
      <c r="C37" s="301"/>
      <c r="D37" s="301"/>
      <c r="E37" s="301"/>
      <c r="F37" s="302"/>
    </row>
    <row r="38" spans="1:6" ht="15">
      <c r="A38" s="245" t="s">
        <v>107</v>
      </c>
      <c r="B38" s="246" t="s">
        <v>48</v>
      </c>
      <c r="C38" s="246" t="s">
        <v>108</v>
      </c>
      <c r="D38" s="246" t="s">
        <v>3</v>
      </c>
      <c r="E38" s="246" t="s">
        <v>109</v>
      </c>
      <c r="F38" s="247" t="s">
        <v>103</v>
      </c>
    </row>
    <row r="39" spans="1:6" ht="15">
      <c r="A39" s="248" t="s">
        <v>141</v>
      </c>
      <c r="B39" s="249"/>
      <c r="C39" s="249"/>
      <c r="D39" s="249">
        <v>12</v>
      </c>
      <c r="E39" s="249">
        <f>B39*C39*D39</f>
        <v>0</v>
      </c>
      <c r="F39" s="247"/>
    </row>
    <row r="40" spans="1:6" ht="15">
      <c r="A40" s="248" t="s">
        <v>142</v>
      </c>
      <c r="B40" s="249"/>
      <c r="C40" s="249"/>
      <c r="D40" s="249">
        <v>10</v>
      </c>
      <c r="E40" s="249">
        <f t="shared" ref="E40:E46" si="2">B40*C40*D40</f>
        <v>0</v>
      </c>
      <c r="F40" s="155"/>
    </row>
    <row r="41" spans="1:6" ht="15">
      <c r="A41" s="248" t="s">
        <v>143</v>
      </c>
      <c r="B41" s="249"/>
      <c r="C41" s="249"/>
      <c r="D41" s="249">
        <v>15</v>
      </c>
      <c r="E41" s="249">
        <f t="shared" si="2"/>
        <v>0</v>
      </c>
      <c r="F41" s="247"/>
    </row>
    <row r="42" spans="1:6" ht="15">
      <c r="A42" s="248" t="s">
        <v>144</v>
      </c>
      <c r="B42" s="249"/>
      <c r="C42" s="249"/>
      <c r="D42" s="249">
        <v>10</v>
      </c>
      <c r="E42" s="249">
        <f t="shared" si="2"/>
        <v>0</v>
      </c>
      <c r="F42" s="155"/>
    </row>
    <row r="43" spans="1:6" ht="15">
      <c r="A43" s="248" t="s">
        <v>145</v>
      </c>
      <c r="B43" s="249"/>
      <c r="C43" s="249"/>
      <c r="D43" s="249">
        <v>12</v>
      </c>
      <c r="E43" s="249">
        <f t="shared" si="2"/>
        <v>0</v>
      </c>
      <c r="F43" s="247"/>
    </row>
    <row r="44" spans="1:6" ht="15">
      <c r="A44" s="248" t="s">
        <v>146</v>
      </c>
      <c r="B44" s="249"/>
      <c r="C44" s="249"/>
      <c r="D44" s="249">
        <v>12</v>
      </c>
      <c r="E44" s="249">
        <f t="shared" si="2"/>
        <v>0</v>
      </c>
      <c r="F44" s="247"/>
    </row>
    <row r="45" spans="1:6" ht="15">
      <c r="A45" s="248" t="s">
        <v>147</v>
      </c>
      <c r="B45" s="249"/>
      <c r="C45" s="249"/>
      <c r="D45" s="249">
        <v>14</v>
      </c>
      <c r="E45" s="249">
        <f t="shared" si="2"/>
        <v>0</v>
      </c>
      <c r="F45" s="247"/>
    </row>
    <row r="46" spans="1:6" ht="15">
      <c r="A46" s="248" t="s">
        <v>148</v>
      </c>
      <c r="B46" s="249"/>
      <c r="C46" s="249"/>
      <c r="D46" s="249">
        <v>15</v>
      </c>
      <c r="E46" s="249">
        <f t="shared" si="2"/>
        <v>0</v>
      </c>
      <c r="F46" s="247"/>
    </row>
    <row r="47" spans="1:6" ht="15.75" thickBot="1">
      <c r="A47" s="250" t="s">
        <v>127</v>
      </c>
      <c r="B47" s="303"/>
      <c r="C47" s="304"/>
      <c r="D47" s="251">
        <f>SUM(D39:D46)</f>
        <v>100</v>
      </c>
      <c r="E47" s="256">
        <f>SUM(E39:E46)/D47 - D48*E48  - D49*E49 - D50*E50</f>
        <v>0</v>
      </c>
      <c r="F47" s="252"/>
    </row>
    <row r="48" spans="1:6" ht="15">
      <c r="A48" s="263" t="s">
        <v>128</v>
      </c>
      <c r="D48" s="261">
        <v>0.15</v>
      </c>
    </row>
    <row r="49" spans="1:7" ht="15">
      <c r="A49" s="263" t="s">
        <v>129</v>
      </c>
      <c r="D49" s="261">
        <v>0.2</v>
      </c>
    </row>
    <row r="50" spans="1:7" ht="15.75" thickBot="1">
      <c r="A50" s="272" t="s">
        <v>140</v>
      </c>
      <c r="D50" s="271">
        <v>0.1</v>
      </c>
    </row>
    <row r="51" spans="1:7" ht="24" thickBot="1">
      <c r="A51" s="268" t="s">
        <v>49</v>
      </c>
      <c r="B51" s="269"/>
      <c r="C51" s="269"/>
      <c r="D51" s="269"/>
      <c r="E51" s="269"/>
      <c r="F51" s="269"/>
      <c r="G51" s="270"/>
    </row>
    <row r="52" spans="1:7" ht="15">
      <c r="A52" s="237" t="s">
        <v>52</v>
      </c>
      <c r="B52" s="291"/>
      <c r="C52" s="292"/>
      <c r="D52" s="292"/>
      <c r="E52" s="292"/>
      <c r="F52" s="293"/>
      <c r="G52" s="270"/>
    </row>
    <row r="53" spans="1:7" ht="15">
      <c r="A53" s="238" t="s">
        <v>107</v>
      </c>
      <c r="B53" s="239" t="s">
        <v>48</v>
      </c>
      <c r="C53" s="239" t="s">
        <v>108</v>
      </c>
      <c r="D53" s="239" t="s">
        <v>3</v>
      </c>
      <c r="E53" s="239" t="s">
        <v>109</v>
      </c>
      <c r="F53" s="240" t="s">
        <v>103</v>
      </c>
    </row>
    <row r="54" spans="1:7" ht="15">
      <c r="A54" s="241" t="s">
        <v>149</v>
      </c>
      <c r="B54" s="242"/>
      <c r="C54" s="242"/>
      <c r="D54" s="242">
        <v>16</v>
      </c>
      <c r="E54" s="242">
        <f>B54*C54*D54</f>
        <v>0</v>
      </c>
      <c r="F54" s="240"/>
    </row>
    <row r="55" spans="1:7" ht="15">
      <c r="A55" s="241" t="s">
        <v>150</v>
      </c>
      <c r="B55" s="242"/>
      <c r="C55" s="242"/>
      <c r="D55" s="242">
        <v>16</v>
      </c>
      <c r="E55" s="242">
        <f t="shared" ref="E55:E59" si="3">B55*C55*D55</f>
        <v>0</v>
      </c>
      <c r="F55" s="240"/>
    </row>
    <row r="56" spans="1:7" ht="15">
      <c r="A56" s="241" t="s">
        <v>151</v>
      </c>
      <c r="B56" s="242"/>
      <c r="C56" s="242"/>
      <c r="D56" s="242">
        <v>15</v>
      </c>
      <c r="E56" s="242">
        <f t="shared" si="3"/>
        <v>0</v>
      </c>
      <c r="F56" s="240"/>
    </row>
    <row r="57" spans="1:7" ht="15">
      <c r="A57" s="241" t="s">
        <v>152</v>
      </c>
      <c r="B57" s="242"/>
      <c r="C57" s="242"/>
      <c r="D57" s="242">
        <v>22</v>
      </c>
      <c r="E57" s="242">
        <f t="shared" si="3"/>
        <v>0</v>
      </c>
      <c r="F57" s="240"/>
    </row>
    <row r="58" spans="1:7" ht="15">
      <c r="A58" s="241" t="s">
        <v>153</v>
      </c>
      <c r="B58" s="242"/>
      <c r="C58" s="242"/>
      <c r="D58" s="242">
        <v>15</v>
      </c>
      <c r="E58" s="242">
        <f t="shared" si="3"/>
        <v>0</v>
      </c>
      <c r="F58" s="240"/>
    </row>
    <row r="59" spans="1:7" ht="15">
      <c r="A59" s="241" t="s">
        <v>154</v>
      </c>
      <c r="B59" s="242"/>
      <c r="C59" s="242"/>
      <c r="D59" s="242">
        <v>16</v>
      </c>
      <c r="E59" s="242">
        <f t="shared" si="3"/>
        <v>0</v>
      </c>
      <c r="F59" s="240"/>
    </row>
    <row r="60" spans="1:7" ht="15.75" thickBot="1">
      <c r="A60" s="253" t="s">
        <v>127</v>
      </c>
      <c r="B60" s="254"/>
      <c r="C60" s="254"/>
      <c r="D60" s="265">
        <f>SUM(D54:D59)</f>
        <v>100</v>
      </c>
      <c r="E60" s="257">
        <f>SUM(E54:E59)/D60 - D61*E61 - D62*E62 - D63*E63</f>
        <v>0</v>
      </c>
      <c r="F60" s="274"/>
    </row>
    <row r="61" spans="1:7" ht="15">
      <c r="A61" s="264" t="s">
        <v>128</v>
      </c>
      <c r="D61" s="266">
        <v>0.15</v>
      </c>
    </row>
    <row r="62" spans="1:7" ht="15">
      <c r="A62" s="264" t="s">
        <v>129</v>
      </c>
      <c r="D62" s="266">
        <v>0.2</v>
      </c>
    </row>
    <row r="63" spans="1:7" ht="15">
      <c r="A63" s="264" t="s">
        <v>140</v>
      </c>
      <c r="D63" s="271">
        <v>0.1</v>
      </c>
    </row>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54:B59 B8:B16" xr:uid="{02AD5C76-68EA-4533-AF68-4BCE486B6675}">
      <formula1>0</formula1>
      <formula2>1</formula2>
    </dataValidation>
    <dataValidation type="list" allowBlank="1" showInputMessage="1" showErrorMessage="1" sqref="C8:C15 C17 C22:C30 C39:C46 C54:C59" xr:uid="{AC10B1DB-878E-4658-A3A1-9F3FA089772E}">
      <formula1>"0,0.25,0.50,0.75,1"</formula1>
    </dataValidation>
    <dataValidation type="whole" allowBlank="1" showInputMessage="1" showErrorMessage="1" sqref="E18 E34 E49 E62" xr:uid="{FA2B8A47-2CDB-459F-94DD-EED519325ECE}">
      <formula1>0</formula1>
      <formula2>1</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tabSelected="1" topLeftCell="A22" zoomScaleNormal="100" workbookViewId="0">
      <selection activeCell="J25" sqref="J25"/>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33.5703125" customWidth="1"/>
    <col min="11" max="11" width="11.140625" customWidth="1"/>
    <col min="12" max="12" width="14.85546875" customWidth="1"/>
  </cols>
  <sheetData>
    <row r="1" spans="1:13" ht="19.5" thickBot="1">
      <c r="A1" s="294" t="s">
        <v>105</v>
      </c>
      <c r="B1" s="295"/>
      <c r="C1" s="295"/>
      <c r="D1" s="295"/>
      <c r="E1" s="295"/>
      <c r="F1" s="295"/>
      <c r="G1" s="295"/>
      <c r="H1" s="295"/>
      <c r="I1" s="328"/>
    </row>
    <row r="2" spans="1:13" ht="15.75" thickBot="1"/>
    <row r="3" spans="1:13" ht="19.5" thickBot="1">
      <c r="A3" s="313" t="s">
        <v>54</v>
      </c>
      <c r="B3" s="314"/>
      <c r="C3" s="314"/>
      <c r="D3" s="314"/>
      <c r="E3" s="314"/>
      <c r="F3" s="314"/>
      <c r="G3" s="314"/>
      <c r="H3" s="314"/>
      <c r="I3" s="315"/>
    </row>
    <row r="4" spans="1:13" ht="19.5" thickBot="1">
      <c r="A4" s="202"/>
      <c r="B4" s="204"/>
      <c r="C4" s="204"/>
      <c r="D4" s="203"/>
      <c r="E4" s="203"/>
      <c r="F4" s="203"/>
      <c r="G4" s="203"/>
      <c r="H4" s="203"/>
      <c r="I4" s="203"/>
    </row>
    <row r="5" spans="1:13" ht="19.5" thickBot="1">
      <c r="A5" s="329" t="s">
        <v>155</v>
      </c>
      <c r="B5" s="316" t="s">
        <v>0</v>
      </c>
      <c r="C5" s="317"/>
      <c r="D5" s="331" t="s">
        <v>1</v>
      </c>
      <c r="E5" s="332"/>
      <c r="F5" s="322" t="s">
        <v>2</v>
      </c>
      <c r="G5" s="323"/>
      <c r="H5" s="324" t="s">
        <v>49</v>
      </c>
      <c r="I5" s="325"/>
      <c r="J5" s="326" t="s">
        <v>103</v>
      </c>
      <c r="K5" s="327"/>
      <c r="L5" s="327"/>
    </row>
    <row r="6" spans="1:13" ht="18.75">
      <c r="A6" s="330"/>
      <c r="B6" s="281" t="s">
        <v>48</v>
      </c>
      <c r="C6" s="205" t="s">
        <v>156</v>
      </c>
      <c r="D6" s="280" t="s">
        <v>48</v>
      </c>
      <c r="E6" s="148" t="s">
        <v>156</v>
      </c>
      <c r="F6" s="282" t="s">
        <v>48</v>
      </c>
      <c r="G6" s="149" t="s">
        <v>156</v>
      </c>
      <c r="H6" s="283" t="s">
        <v>48</v>
      </c>
      <c r="I6" s="150" t="s">
        <v>156</v>
      </c>
      <c r="J6" s="279" t="s">
        <v>0</v>
      </c>
      <c r="K6" s="279" t="s">
        <v>1</v>
      </c>
      <c r="L6" s="279" t="s">
        <v>2</v>
      </c>
      <c r="M6" s="279" t="s">
        <v>49</v>
      </c>
    </row>
    <row r="7" spans="1:13" ht="18.75">
      <c r="A7" s="313" t="s">
        <v>157</v>
      </c>
      <c r="B7" s="314"/>
      <c r="C7" s="314"/>
      <c r="D7" s="314"/>
      <c r="E7" s="314"/>
      <c r="F7" s="314"/>
      <c r="G7" s="314"/>
      <c r="H7" s="314"/>
      <c r="I7" s="315"/>
    </row>
    <row r="8" spans="1:13" ht="60">
      <c r="A8" s="140" t="s">
        <v>158</v>
      </c>
      <c r="B8" s="206">
        <v>0.5</v>
      </c>
      <c r="C8" s="207">
        <v>9</v>
      </c>
      <c r="D8" s="167"/>
      <c r="E8" s="151">
        <v>9</v>
      </c>
      <c r="F8" s="174"/>
      <c r="G8" s="152">
        <v>9</v>
      </c>
      <c r="H8" s="181"/>
      <c r="I8" s="153">
        <v>9</v>
      </c>
      <c r="J8" t="s">
        <v>159</v>
      </c>
    </row>
    <row r="9" spans="1:13" ht="15">
      <c r="A9" s="141" t="s">
        <v>160</v>
      </c>
      <c r="B9" s="208">
        <v>0</v>
      </c>
      <c r="C9" s="209">
        <v>3</v>
      </c>
      <c r="D9" s="168"/>
      <c r="E9" s="154">
        <v>3</v>
      </c>
      <c r="F9" s="175"/>
      <c r="G9" s="155">
        <v>3</v>
      </c>
      <c r="H9" s="182"/>
      <c r="I9" s="156">
        <v>3</v>
      </c>
    </row>
    <row r="10" spans="1:13" ht="15.75" thickBot="1">
      <c r="A10" s="146" t="s">
        <v>161</v>
      </c>
      <c r="B10" s="211">
        <f>SUMPRODUCT(B8:B9,C8:C9)</f>
        <v>4.5</v>
      </c>
      <c r="C10" s="212">
        <f>SUM(C8:C9)</f>
        <v>12</v>
      </c>
      <c r="D10" s="169">
        <f>SUMPRODUCT(D8:D9,E8:E9)</f>
        <v>0</v>
      </c>
      <c r="E10" s="160">
        <f>SUM(E8:E9)</f>
        <v>12</v>
      </c>
      <c r="F10" s="176">
        <f>SUMPRODUCT(F8:F9,G8:G9)</f>
        <v>0</v>
      </c>
      <c r="G10" s="158">
        <f>SUM(G8:G9)</f>
        <v>12</v>
      </c>
      <c r="H10" s="183">
        <f>SUMPRODUCT(H8:H9,I8:I9)</f>
        <v>0</v>
      </c>
      <c r="I10" s="159">
        <f>SUM(I8:I9)</f>
        <v>12</v>
      </c>
      <c r="J10" t="s">
        <v>162</v>
      </c>
    </row>
    <row r="11" spans="1:13" ht="18.75">
      <c r="A11" s="313" t="s">
        <v>163</v>
      </c>
      <c r="B11" s="314"/>
      <c r="C11" s="314"/>
      <c r="D11" s="314"/>
      <c r="E11" s="314"/>
      <c r="F11" s="314"/>
      <c r="G11" s="314"/>
      <c r="H11" s="314"/>
      <c r="I11" s="315"/>
    </row>
    <row r="12" spans="1:13" ht="30">
      <c r="A12" s="140" t="s">
        <v>164</v>
      </c>
      <c r="B12" s="206">
        <v>1</v>
      </c>
      <c r="C12" s="209">
        <v>9</v>
      </c>
      <c r="D12" s="167"/>
      <c r="E12" s="154">
        <v>9</v>
      </c>
      <c r="F12" s="174"/>
      <c r="G12" s="152">
        <v>9</v>
      </c>
      <c r="H12" s="181"/>
      <c r="I12" s="153">
        <v>9</v>
      </c>
    </row>
    <row r="13" spans="1:13" ht="30">
      <c r="A13" s="141" t="s">
        <v>165</v>
      </c>
      <c r="B13" s="213">
        <v>1</v>
      </c>
      <c r="C13" s="209">
        <v>2</v>
      </c>
      <c r="D13" s="170"/>
      <c r="E13" s="154">
        <v>2</v>
      </c>
      <c r="F13" s="177"/>
      <c r="G13" s="155">
        <v>2</v>
      </c>
      <c r="H13" s="184"/>
      <c r="I13" s="156">
        <v>2</v>
      </c>
    </row>
    <row r="14" spans="1:13" ht="15">
      <c r="A14" s="142" t="s">
        <v>166</v>
      </c>
      <c r="B14" s="214">
        <v>1</v>
      </c>
      <c r="C14" s="209">
        <v>2</v>
      </c>
      <c r="D14" s="171"/>
      <c r="E14" s="154">
        <v>2</v>
      </c>
      <c r="F14" s="177"/>
      <c r="G14" s="155">
        <v>2</v>
      </c>
      <c r="H14" s="184"/>
      <c r="I14" s="156">
        <v>2</v>
      </c>
    </row>
    <row r="15" spans="1:13" ht="15.75" thickBot="1">
      <c r="A15" s="146" t="s">
        <v>161</v>
      </c>
      <c r="B15" s="211">
        <f>SUMPRODUCT(B12:B14,C12:C14)</f>
        <v>13</v>
      </c>
      <c r="C15" s="210">
        <f>SUM(C12:C14)</f>
        <v>13</v>
      </c>
      <c r="D15" s="169">
        <f>SUMPRODUCT(D12:D14,E12:E14)</f>
        <v>0</v>
      </c>
      <c r="E15" s="157">
        <f>SUM(E12:E14)</f>
        <v>13</v>
      </c>
      <c r="F15" s="176">
        <f>SUMPRODUCT(F12:F14,G12:G14)</f>
        <v>0</v>
      </c>
      <c r="G15" s="158">
        <f>SUM(G12:G14)</f>
        <v>13</v>
      </c>
      <c r="H15" s="183">
        <f>SUMPRODUCT(H12:H14,I12:I14)</f>
        <v>0</v>
      </c>
      <c r="I15" s="159">
        <f>SUM(I12:I14)</f>
        <v>13</v>
      </c>
    </row>
    <row r="16" spans="1:13" ht="18.75">
      <c r="A16" s="313" t="s">
        <v>167</v>
      </c>
      <c r="B16" s="314"/>
      <c r="C16" s="314"/>
      <c r="D16" s="314"/>
      <c r="E16" s="314"/>
      <c r="F16" s="314"/>
      <c r="G16" s="314"/>
      <c r="H16" s="314"/>
      <c r="I16" s="315"/>
    </row>
    <row r="17" spans="1:10" ht="15">
      <c r="A17" s="140" t="s">
        <v>168</v>
      </c>
      <c r="B17" s="208">
        <v>1</v>
      </c>
      <c r="C17" s="207">
        <v>2</v>
      </c>
      <c r="D17" s="168"/>
      <c r="E17" s="151">
        <v>2</v>
      </c>
      <c r="F17" s="175"/>
      <c r="G17" s="152">
        <v>2</v>
      </c>
      <c r="H17" s="185"/>
      <c r="I17" s="153">
        <v>2</v>
      </c>
    </row>
    <row r="18" spans="1:10" ht="15">
      <c r="A18" s="141" t="s">
        <v>169</v>
      </c>
      <c r="B18" s="208">
        <v>1</v>
      </c>
      <c r="C18" s="209">
        <v>2</v>
      </c>
      <c r="D18" s="168"/>
      <c r="E18" s="154">
        <v>2</v>
      </c>
      <c r="F18" s="175"/>
      <c r="G18" s="155">
        <v>2</v>
      </c>
      <c r="H18" s="185"/>
      <c r="I18" s="156">
        <v>2</v>
      </c>
    </row>
    <row r="19" spans="1:10" ht="15">
      <c r="A19" s="142" t="s">
        <v>170</v>
      </c>
      <c r="B19" s="208">
        <v>1</v>
      </c>
      <c r="C19" s="210">
        <v>2</v>
      </c>
      <c r="D19" s="168"/>
      <c r="E19" s="157">
        <v>2</v>
      </c>
      <c r="F19" s="175"/>
      <c r="G19" s="158">
        <v>2</v>
      </c>
      <c r="H19" s="185"/>
      <c r="I19" s="159">
        <v>2</v>
      </c>
    </row>
    <row r="20" spans="1:10" ht="15.75" thickBot="1">
      <c r="A20" s="146" t="s">
        <v>161</v>
      </c>
      <c r="B20" s="211">
        <f>SUMPRODUCT(B17:B19,C17:C19)</f>
        <v>6</v>
      </c>
      <c r="C20" s="212">
        <f>SUM(C17:C19)</f>
        <v>6</v>
      </c>
      <c r="D20" s="169">
        <f>SUMPRODUCT(D17:D19,E17:E19)</f>
        <v>0</v>
      </c>
      <c r="E20" s="160">
        <f>SUM(E17:E19)</f>
        <v>6</v>
      </c>
      <c r="F20" s="176">
        <f>SUMPRODUCT(F17:F19,G17:G19)</f>
        <v>0</v>
      </c>
      <c r="G20" s="158">
        <f>SUM(G17:G19)</f>
        <v>6</v>
      </c>
      <c r="H20" s="183">
        <f>SUMPRODUCT(H17:H19,I17:I19)</f>
        <v>0</v>
      </c>
      <c r="I20" s="159">
        <f>SUM(I17:I19)</f>
        <v>6</v>
      </c>
    </row>
    <row r="21" spans="1:10" ht="18.75">
      <c r="A21" s="313" t="s">
        <v>171</v>
      </c>
      <c r="B21" s="314"/>
      <c r="C21" s="314"/>
      <c r="D21" s="314"/>
      <c r="E21" s="314"/>
      <c r="F21" s="314"/>
      <c r="G21" s="314"/>
      <c r="H21" s="314"/>
      <c r="I21" s="315"/>
    </row>
    <row r="22" spans="1:10" ht="30">
      <c r="A22" s="141" t="s">
        <v>172</v>
      </c>
      <c r="B22" s="213">
        <v>0.5</v>
      </c>
      <c r="C22" s="209">
        <v>4</v>
      </c>
      <c r="D22" s="170"/>
      <c r="E22" s="154">
        <v>4</v>
      </c>
      <c r="F22" s="178"/>
      <c r="G22" s="155">
        <v>4</v>
      </c>
      <c r="H22" s="185"/>
      <c r="I22" s="156">
        <v>4</v>
      </c>
      <c r="J22" t="s">
        <v>173</v>
      </c>
    </row>
    <row r="23" spans="1:10" ht="15">
      <c r="A23" s="142" t="s">
        <v>174</v>
      </c>
      <c r="B23" s="213">
        <v>1</v>
      </c>
      <c r="C23" s="210">
        <v>4</v>
      </c>
      <c r="D23" s="170"/>
      <c r="E23" s="157">
        <v>4</v>
      </c>
      <c r="F23" s="178"/>
      <c r="G23" s="158">
        <v>4</v>
      </c>
      <c r="H23" s="185"/>
      <c r="I23" s="159">
        <v>4</v>
      </c>
    </row>
    <row r="24" spans="1:10" ht="90">
      <c r="A24" s="142" t="s">
        <v>175</v>
      </c>
      <c r="B24" s="213">
        <v>0</v>
      </c>
      <c r="C24" s="210">
        <v>5</v>
      </c>
      <c r="D24" s="170"/>
      <c r="E24" s="157">
        <v>5</v>
      </c>
      <c r="F24" s="178"/>
      <c r="G24" s="158">
        <v>5</v>
      </c>
      <c r="H24" s="185"/>
      <c r="I24" s="159">
        <v>5</v>
      </c>
      <c r="J24" s="1" t="s">
        <v>176</v>
      </c>
    </row>
    <row r="25" spans="1:10" ht="15.75" thickBot="1">
      <c r="A25" s="146" t="s">
        <v>161</v>
      </c>
      <c r="B25" s="211">
        <f>SUMPRODUCT(B22:B24,C22:C24)</f>
        <v>6</v>
      </c>
      <c r="C25" s="212">
        <f>SUM(C22:C24)</f>
        <v>13</v>
      </c>
      <c r="D25" s="169">
        <f>SUMPRODUCT(D22:D24,E22:E24)</f>
        <v>0</v>
      </c>
      <c r="E25" s="160">
        <f>SUM(E22:E24)</f>
        <v>13</v>
      </c>
      <c r="F25" s="176">
        <f>SUMPRODUCT(F22:F24,G22:G24)</f>
        <v>0</v>
      </c>
      <c r="G25" s="158">
        <f>SUM(G22:G24)</f>
        <v>13</v>
      </c>
      <c r="H25" s="183">
        <f>SUMPRODUCT(H22:H24,I22:I24)</f>
        <v>0</v>
      </c>
      <c r="I25" s="159">
        <f>SUM(I22:I24)</f>
        <v>13</v>
      </c>
    </row>
    <row r="26" spans="1:10" ht="18.75">
      <c r="A26" s="313" t="s">
        <v>177</v>
      </c>
      <c r="B26" s="314"/>
      <c r="C26" s="314"/>
      <c r="D26" s="314"/>
      <c r="E26" s="314"/>
      <c r="F26" s="314"/>
      <c r="G26" s="314"/>
      <c r="H26" s="314"/>
      <c r="I26" s="315"/>
    </row>
    <row r="27" spans="1:10" ht="15">
      <c r="A27" s="140" t="s">
        <v>178</v>
      </c>
      <c r="B27" s="215">
        <v>1</v>
      </c>
      <c r="C27" s="207">
        <v>2</v>
      </c>
      <c r="D27" s="172"/>
      <c r="E27" s="151">
        <v>2</v>
      </c>
      <c r="F27" s="179"/>
      <c r="G27" s="152">
        <v>2</v>
      </c>
      <c r="H27" s="185"/>
      <c r="I27" s="153">
        <v>2</v>
      </c>
    </row>
    <row r="28" spans="1:10" ht="15">
      <c r="A28" s="141" t="s">
        <v>179</v>
      </c>
      <c r="B28" s="213">
        <v>1</v>
      </c>
      <c r="C28" s="209">
        <v>3</v>
      </c>
      <c r="D28" s="170"/>
      <c r="E28" s="154">
        <v>3</v>
      </c>
      <c r="F28" s="178"/>
      <c r="G28" s="155">
        <v>3</v>
      </c>
      <c r="H28" s="185"/>
      <c r="I28" s="156">
        <v>3</v>
      </c>
    </row>
    <row r="29" spans="1:10" ht="30">
      <c r="A29" s="142" t="s">
        <v>180</v>
      </c>
      <c r="B29" s="213">
        <v>1</v>
      </c>
      <c r="C29" s="210">
        <v>3</v>
      </c>
      <c r="D29" s="170"/>
      <c r="E29" s="157">
        <v>3</v>
      </c>
      <c r="F29" s="178"/>
      <c r="G29" s="158">
        <v>3</v>
      </c>
      <c r="H29" s="185"/>
      <c r="I29" s="159">
        <v>3</v>
      </c>
    </row>
    <row r="30" spans="1:10" ht="15.75" thickBot="1">
      <c r="A30" s="146" t="s">
        <v>161</v>
      </c>
      <c r="B30" s="216">
        <f>SUMPRODUCT(B27:B29,C27:C29)</f>
        <v>8</v>
      </c>
      <c r="C30" s="212">
        <f>SUM(C27:C29)</f>
        <v>8</v>
      </c>
      <c r="D30" s="145">
        <f>SUMPRODUCT(D27:D29,E27:E29)</f>
        <v>0</v>
      </c>
      <c r="E30" s="160">
        <f>SUM(E27:E29)</f>
        <v>8</v>
      </c>
      <c r="F30" s="176">
        <f>SUMPRODUCT(F27:F29,G27:G29)</f>
        <v>0</v>
      </c>
      <c r="G30" s="158">
        <f>SUM(G27:G29)</f>
        <v>8</v>
      </c>
      <c r="H30" s="183">
        <f>SUMPRODUCT(H27:H29,I27:I29)</f>
        <v>0</v>
      </c>
      <c r="I30" s="159">
        <f>SUM(I27:I29)</f>
        <v>8</v>
      </c>
    </row>
    <row r="31" spans="1:10" ht="18.75">
      <c r="A31" s="313" t="s">
        <v>181</v>
      </c>
      <c r="B31" s="314"/>
      <c r="C31" s="314"/>
      <c r="D31" s="314"/>
      <c r="E31" s="314"/>
      <c r="F31" s="314"/>
      <c r="G31" s="314"/>
      <c r="H31" s="314"/>
      <c r="I31" s="315"/>
    </row>
    <row r="32" spans="1:10" ht="15">
      <c r="A32" s="141" t="s">
        <v>182</v>
      </c>
      <c r="B32" s="213">
        <v>1</v>
      </c>
      <c r="C32" s="209">
        <v>3</v>
      </c>
      <c r="D32" s="170"/>
      <c r="E32" s="154">
        <v>3</v>
      </c>
      <c r="F32" s="178"/>
      <c r="G32" s="155">
        <v>3</v>
      </c>
      <c r="H32" s="185"/>
      <c r="I32" s="156">
        <v>3</v>
      </c>
    </row>
    <row r="33" spans="1:10" ht="30">
      <c r="A33" s="141" t="s">
        <v>183</v>
      </c>
      <c r="B33" s="213">
        <v>1</v>
      </c>
      <c r="C33" s="209">
        <v>4</v>
      </c>
      <c r="D33" s="170"/>
      <c r="E33" s="154">
        <v>4</v>
      </c>
      <c r="F33" s="178"/>
      <c r="G33" s="155">
        <v>4</v>
      </c>
      <c r="H33" s="185"/>
      <c r="I33" s="156">
        <v>4</v>
      </c>
    </row>
    <row r="34" spans="1:10" ht="30">
      <c r="A34" s="141" t="s">
        <v>184</v>
      </c>
      <c r="B34" s="213">
        <v>1</v>
      </c>
      <c r="C34" s="209">
        <v>3</v>
      </c>
      <c r="D34" s="170"/>
      <c r="E34" s="154">
        <v>3</v>
      </c>
      <c r="F34" s="178"/>
      <c r="G34" s="155">
        <v>3</v>
      </c>
      <c r="H34" s="185"/>
      <c r="I34" s="156">
        <v>3</v>
      </c>
    </row>
    <row r="35" spans="1:10" ht="15">
      <c r="A35" s="141" t="s">
        <v>185</v>
      </c>
      <c r="B35" s="213">
        <v>1</v>
      </c>
      <c r="C35" s="209">
        <v>4</v>
      </c>
      <c r="D35" s="170"/>
      <c r="E35" s="154">
        <v>4</v>
      </c>
      <c r="F35" s="178"/>
      <c r="G35" s="155">
        <v>4</v>
      </c>
      <c r="H35" s="185"/>
      <c r="I35" s="156">
        <v>4</v>
      </c>
    </row>
    <row r="36" spans="1:10" ht="15">
      <c r="A36" s="141" t="s">
        <v>186</v>
      </c>
      <c r="B36" s="213">
        <v>0.5</v>
      </c>
      <c r="C36" s="209">
        <v>4</v>
      </c>
      <c r="D36" s="170"/>
      <c r="E36" s="154">
        <v>4</v>
      </c>
      <c r="F36" s="178"/>
      <c r="G36" s="155">
        <v>4</v>
      </c>
      <c r="H36" s="185"/>
      <c r="I36" s="156">
        <v>4</v>
      </c>
      <c r="J36" t="s">
        <v>187</v>
      </c>
    </row>
    <row r="37" spans="1:10" ht="15">
      <c r="A37" s="141" t="s">
        <v>188</v>
      </c>
      <c r="B37" s="213">
        <v>1</v>
      </c>
      <c r="C37" s="209">
        <v>2</v>
      </c>
      <c r="D37" s="170"/>
      <c r="E37" s="154">
        <v>2</v>
      </c>
      <c r="F37" s="178"/>
      <c r="G37" s="155">
        <v>2</v>
      </c>
      <c r="H37" s="185"/>
      <c r="I37" s="156">
        <v>2</v>
      </c>
    </row>
    <row r="38" spans="1:10" ht="30">
      <c r="A38" s="142" t="s">
        <v>189</v>
      </c>
      <c r="B38" s="213">
        <v>1</v>
      </c>
      <c r="C38" s="210">
        <v>10</v>
      </c>
      <c r="D38" s="170"/>
      <c r="E38" s="157">
        <v>10</v>
      </c>
      <c r="F38" s="178"/>
      <c r="G38" s="158">
        <v>10</v>
      </c>
      <c r="H38" s="185"/>
      <c r="I38" s="159">
        <v>10</v>
      </c>
    </row>
    <row r="39" spans="1:10" ht="15">
      <c r="A39" s="142" t="s">
        <v>190</v>
      </c>
      <c r="B39" s="213">
        <v>1</v>
      </c>
      <c r="C39" s="210">
        <v>4</v>
      </c>
      <c r="D39" s="170"/>
      <c r="E39" s="157">
        <v>4</v>
      </c>
      <c r="F39" s="178"/>
      <c r="G39" s="158">
        <v>4</v>
      </c>
      <c r="H39" s="185"/>
      <c r="I39" s="159">
        <v>4</v>
      </c>
    </row>
    <row r="40" spans="1:10" ht="15">
      <c r="A40" s="142" t="s">
        <v>191</v>
      </c>
      <c r="B40" s="213">
        <v>1</v>
      </c>
      <c r="C40" s="210">
        <v>3</v>
      </c>
      <c r="D40" s="170"/>
      <c r="E40" s="157">
        <v>3</v>
      </c>
      <c r="F40" s="178"/>
      <c r="G40" s="158">
        <v>3</v>
      </c>
      <c r="H40" s="185"/>
      <c r="I40" s="159">
        <v>3</v>
      </c>
    </row>
    <row r="41" spans="1:10" ht="15.75" thickBot="1">
      <c r="A41" s="146" t="s">
        <v>161</v>
      </c>
      <c r="B41" s="216">
        <f>SUMPRODUCT(B32:B40,C32:C40)</f>
        <v>35</v>
      </c>
      <c r="C41" s="212">
        <f>SUM(C32:C40)</f>
        <v>37</v>
      </c>
      <c r="D41" s="145">
        <f>SUMPRODUCT(D32:D40,E32:E40)</f>
        <v>0</v>
      </c>
      <c r="E41" s="160">
        <f>SUM(E32:E40)</f>
        <v>37</v>
      </c>
      <c r="F41" s="176">
        <f>SUMPRODUCT(F32:F40,G32:G40)</f>
        <v>0</v>
      </c>
      <c r="G41" s="158">
        <f>SUM(G32:G40)</f>
        <v>37</v>
      </c>
      <c r="H41" s="183">
        <f>SUMPRODUCT(H32:H40,I32:I40)</f>
        <v>0</v>
      </c>
      <c r="I41" s="159">
        <f>SUM(I32:I40)</f>
        <v>37</v>
      </c>
    </row>
    <row r="42" spans="1:10" ht="18.75">
      <c r="A42" s="313" t="s">
        <v>192</v>
      </c>
      <c r="B42" s="314"/>
      <c r="C42" s="314"/>
      <c r="D42" s="314"/>
      <c r="E42" s="314"/>
      <c r="F42" s="314"/>
      <c r="G42" s="314"/>
      <c r="H42" s="314"/>
      <c r="I42" s="315"/>
    </row>
    <row r="43" spans="1:10" ht="30">
      <c r="A43" s="144" t="s">
        <v>193</v>
      </c>
      <c r="B43" s="215">
        <v>1</v>
      </c>
      <c r="C43" s="217">
        <v>3</v>
      </c>
      <c r="D43" s="172"/>
      <c r="E43" s="161">
        <v>3</v>
      </c>
      <c r="F43" s="179"/>
      <c r="G43" s="162">
        <v>3</v>
      </c>
      <c r="H43" s="185"/>
      <c r="I43" s="163">
        <v>3</v>
      </c>
    </row>
    <row r="44" spans="1:10" ht="30">
      <c r="A44" s="142" t="s">
        <v>194</v>
      </c>
      <c r="B44" s="213">
        <v>1</v>
      </c>
      <c r="C44" s="210">
        <v>4</v>
      </c>
      <c r="D44" s="170"/>
      <c r="E44" s="157">
        <v>4</v>
      </c>
      <c r="F44" s="178"/>
      <c r="G44" s="158">
        <v>4</v>
      </c>
      <c r="H44" s="185"/>
      <c r="I44" s="159">
        <v>4</v>
      </c>
    </row>
    <row r="45" spans="1:10" ht="45">
      <c r="A45" s="143" t="s">
        <v>195</v>
      </c>
      <c r="B45" s="213">
        <v>1</v>
      </c>
      <c r="C45" s="209">
        <v>4</v>
      </c>
      <c r="D45" s="170"/>
      <c r="E45" s="154">
        <v>4</v>
      </c>
      <c r="F45" s="178"/>
      <c r="G45" s="155">
        <v>4</v>
      </c>
      <c r="H45" s="185"/>
      <c r="I45" s="159">
        <v>4</v>
      </c>
    </row>
    <row r="46" spans="1:10" ht="15.75" thickBot="1">
      <c r="A46" s="147" t="s">
        <v>161</v>
      </c>
      <c r="B46" s="211">
        <f>SUMPRODUCT(B43:B45,C43:C45)</f>
        <v>11</v>
      </c>
      <c r="C46" s="212">
        <f>SUM(C43:C45)</f>
        <v>11</v>
      </c>
      <c r="D46" s="169">
        <f>SUMPRODUCT(D43:D45,E43:E45)</f>
        <v>0</v>
      </c>
      <c r="E46" s="160">
        <f>SUM(E43:E45)</f>
        <v>11</v>
      </c>
      <c r="F46" s="221">
        <f>SUMPRODUCT(F43:F45,G43:G45)</f>
        <v>0</v>
      </c>
      <c r="G46" s="200">
        <f>SUM(G43:G45)</f>
        <v>11</v>
      </c>
      <c r="H46" s="220">
        <f>SUMPRODUCT(H43:H45,I43:I45)</f>
        <v>0</v>
      </c>
      <c r="I46" s="201">
        <f>SUM(I43:I45)</f>
        <v>11</v>
      </c>
    </row>
    <row r="47" spans="1:10" ht="19.5" thickBot="1">
      <c r="A47" s="313" t="s">
        <v>100</v>
      </c>
      <c r="B47" s="314"/>
      <c r="C47" s="314"/>
      <c r="D47" s="314"/>
      <c r="E47" s="314"/>
      <c r="F47" s="314"/>
      <c r="G47" s="314"/>
      <c r="H47" s="314"/>
      <c r="I47" s="315"/>
    </row>
    <row r="48" spans="1:10" ht="15.75" thickBot="1">
      <c r="A48" s="187" t="s">
        <v>196</v>
      </c>
      <c r="B48" s="218">
        <f>B10+B15+B20+B25+B30+B41+B46</f>
        <v>83.5</v>
      </c>
      <c r="C48" s="219">
        <f>C10+C15+C20+C25+C30+C41+C46</f>
        <v>100</v>
      </c>
      <c r="D48" s="173">
        <f>D10+D15+D20+D25+D30+D41+D46</f>
        <v>0</v>
      </c>
      <c r="E48" s="164">
        <f>E10+E15+E20+E25+E30+E41+E46</f>
        <v>100</v>
      </c>
      <c r="F48" s="180">
        <f>F10+F15+F20+F25+F30+F41+F46</f>
        <v>0</v>
      </c>
      <c r="G48" s="165">
        <f>G10+G15+G20+G25+G30+G41+G46</f>
        <v>100</v>
      </c>
      <c r="H48" s="186">
        <f>H10+H15+H20+H25+H30+H41+H46</f>
        <v>0</v>
      </c>
      <c r="I48" s="166">
        <f>I10+I15+I20+I25+I30+I41+I46</f>
        <v>100</v>
      </c>
    </row>
    <row r="49" spans="1:9" ht="15.75" thickBot="1">
      <c r="A49" s="187" t="s">
        <v>197</v>
      </c>
      <c r="B49" s="318">
        <f>B48/C48</f>
        <v>0.83499999999999996</v>
      </c>
      <c r="C49" s="319"/>
      <c r="D49" s="320">
        <f>D48/E48</f>
        <v>0</v>
      </c>
      <c r="E49" s="321"/>
      <c r="F49" s="309">
        <f>F48/G48</f>
        <v>0</v>
      </c>
      <c r="G49" s="310"/>
      <c r="H49" s="311">
        <f>H48/I48</f>
        <v>0</v>
      </c>
      <c r="I49" s="312"/>
    </row>
    <row r="50" spans="1:9" ht="15"/>
    <row r="51" spans="1:9" ht="15"/>
  </sheetData>
  <mergeCells count="20">
    <mergeCell ref="J5:L5"/>
    <mergeCell ref="A1:I1"/>
    <mergeCell ref="A7:I7"/>
    <mergeCell ref="A3:I3"/>
    <mergeCell ref="A5:A6"/>
    <mergeCell ref="D5:E5"/>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9738D7-B2D0-4EAF-BA9A-9311EB45CEF2}"/>
</file>

<file path=customXml/itemProps2.xml><?xml version="1.0" encoding="utf-8"?>
<ds:datastoreItem xmlns:ds="http://schemas.openxmlformats.org/officeDocument/2006/customXml" ds:itemID="{EA4AA86D-FB09-42E5-A9C7-0D47AFD487FC}"/>
</file>

<file path=customXml/itemProps3.xml><?xml version="1.0" encoding="utf-8"?>
<ds:datastoreItem xmlns:ds="http://schemas.openxmlformats.org/officeDocument/2006/customXml" ds:itemID="{7E3BB441-72D8-4E69-965C-A62B419E85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Anes Belfodil</cp:lastModifiedBy>
  <cp:revision/>
  <dcterms:created xsi:type="dcterms:W3CDTF">2006-09-16T00:00:00Z</dcterms:created>
  <dcterms:modified xsi:type="dcterms:W3CDTF">2019-10-11T14:45:08Z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