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y\Desktop\"/>
    </mc:Choice>
  </mc:AlternateContent>
  <xr:revisionPtr revIDLastSave="0" documentId="13_ncr:1_{08C63891-BBAF-447B-848D-FDAFC4C2859C}" xr6:coauthVersionLast="46" xr6:coauthVersionMax="46" xr10:uidLastSave="{00000000-0000-0000-0000-000000000000}"/>
  <bookViews>
    <workbookView xWindow="1530" yWindow="960" windowWidth="34110" windowHeight="18840" xr2:uid="{CC39933C-7000-4A17-B0A5-DEAC17F45C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2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" i="1"/>
  <c r="F3" i="1"/>
  <c r="F4" i="1"/>
  <c r="F5" i="1"/>
  <c r="F6" i="1"/>
  <c r="F7" i="1"/>
  <c r="F8" i="1"/>
  <c r="F9" i="1"/>
  <c r="F10" i="1"/>
  <c r="F11" i="1"/>
  <c r="F12" i="1"/>
  <c r="F2" i="1"/>
  <c r="G13" i="1"/>
  <c r="E38" i="1"/>
  <c r="G38" i="1" s="1"/>
  <c r="E39" i="1"/>
  <c r="G39" i="1" s="1"/>
  <c r="E40" i="1"/>
  <c r="G40" i="1" s="1"/>
  <c r="E41" i="1"/>
  <c r="G41" i="1" s="1"/>
  <c r="E42" i="1"/>
  <c r="G42" i="1" s="1"/>
  <c r="F38" i="1"/>
  <c r="F39" i="1"/>
  <c r="F40" i="1"/>
  <c r="F41" i="1"/>
  <c r="F42" i="1"/>
  <c r="E35" i="1"/>
  <c r="G35" i="1" s="1"/>
  <c r="F35" i="1"/>
  <c r="E36" i="1"/>
  <c r="G36" i="1" s="1"/>
  <c r="F36" i="1"/>
  <c r="E37" i="1"/>
  <c r="G37" i="1" s="1"/>
  <c r="F37" i="1"/>
  <c r="E34" i="1"/>
  <c r="G34" i="1" s="1"/>
  <c r="F34" i="1"/>
  <c r="E30" i="1"/>
  <c r="G30" i="1" s="1"/>
  <c r="E31" i="1"/>
  <c r="G31" i="1" s="1"/>
  <c r="E32" i="1"/>
  <c r="G32" i="1" s="1"/>
  <c r="E33" i="1"/>
  <c r="G33" i="1" s="1"/>
  <c r="F30" i="1"/>
  <c r="F31" i="1"/>
  <c r="F32" i="1"/>
  <c r="F33" i="1"/>
  <c r="F29" i="1"/>
  <c r="E29" i="1"/>
  <c r="G29" i="1" s="1"/>
  <c r="F24" i="1"/>
  <c r="F25" i="1"/>
  <c r="F26" i="1"/>
  <c r="F27" i="1"/>
  <c r="F28" i="1"/>
  <c r="E24" i="1"/>
  <c r="G24" i="1" s="1"/>
  <c r="E25" i="1"/>
  <c r="G25" i="1" s="1"/>
  <c r="E26" i="1"/>
  <c r="G26" i="1" s="1"/>
  <c r="E27" i="1"/>
  <c r="G27" i="1" s="1"/>
  <c r="E28" i="1"/>
  <c r="G28" i="1" s="1"/>
  <c r="F19" i="1"/>
  <c r="F20" i="1"/>
  <c r="F21" i="1"/>
  <c r="F22" i="1"/>
  <c r="F23" i="1"/>
  <c r="E19" i="1"/>
  <c r="G19" i="1" s="1"/>
  <c r="E20" i="1"/>
  <c r="G20" i="1" s="1"/>
  <c r="E21" i="1"/>
  <c r="G21" i="1" s="1"/>
  <c r="E22" i="1"/>
  <c r="G22" i="1" s="1"/>
  <c r="E23" i="1"/>
  <c r="G23" i="1" s="1"/>
  <c r="E13" i="1"/>
  <c r="F18" i="1"/>
  <c r="F14" i="1"/>
  <c r="F15" i="1"/>
  <c r="F16" i="1"/>
  <c r="F17" i="1"/>
  <c r="F13" i="1"/>
  <c r="E14" i="1"/>
  <c r="G14" i="1" s="1"/>
  <c r="E15" i="1"/>
  <c r="G15" i="1" s="1"/>
  <c r="E16" i="1"/>
  <c r="G16" i="1" s="1"/>
  <c r="E17" i="1"/>
  <c r="G17" i="1" s="1"/>
  <c r="E18" i="1"/>
  <c r="G18" i="1" s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</calcChain>
</file>

<file path=xl/sharedStrings.xml><?xml version="1.0" encoding="utf-8"?>
<sst xmlns="http://schemas.openxmlformats.org/spreadsheetml/2006/main" count="197" uniqueCount="108">
  <si>
    <t>-</t>
  </si>
  <si>
    <t>NAT220121C00001000</t>
  </si>
  <si>
    <t>2021-04-30 10:01AM EDT</t>
  </si>
  <si>
    <t>NAT220121C00001500</t>
  </si>
  <si>
    <t>2021-05-04 2:56PM EDT</t>
  </si>
  <si>
    <t>NAT220121C00002000</t>
  </si>
  <si>
    <t>2021-05-13 11:58AM EDT</t>
  </si>
  <si>
    <t>NAT220121C00002500</t>
  </si>
  <si>
    <t>2021-05-14 1:43PM EDT</t>
  </si>
  <si>
    <t>NAT220121C00003000</t>
  </si>
  <si>
    <t>2021-05-14 11:26AM EDT</t>
  </si>
  <si>
    <t>NAT220121C00003500</t>
  </si>
  <si>
    <t>2021-05-14 1:25PM EDT</t>
  </si>
  <si>
    <t>NAT220121C00004000</t>
  </si>
  <si>
    <t>2021-05-14 2:41PM EDT</t>
  </si>
  <si>
    <t>NAT220121C00004500</t>
  </si>
  <si>
    <t>2021-05-14 10:21AM EDT</t>
  </si>
  <si>
    <t>NAT220121C00005000</t>
  </si>
  <si>
    <t>2021-05-13 11:05AM EDT</t>
  </si>
  <si>
    <t>NAT220121C00005500</t>
  </si>
  <si>
    <t>2021-05-10 1:29PM EDT</t>
  </si>
  <si>
    <t>NAT220121C00007000</t>
  </si>
  <si>
    <t>2021-05-10 11:54AM EDT</t>
  </si>
  <si>
    <t>contract_name</t>
  </si>
  <si>
    <t>last_trade_date</t>
  </si>
  <si>
    <t>strike</t>
  </si>
  <si>
    <t>last_price</t>
  </si>
  <si>
    <t>bid</t>
  </si>
  <si>
    <t xml:space="preserve">ask </t>
  </si>
  <si>
    <t>change</t>
  </si>
  <si>
    <t>percent_change</t>
  </si>
  <si>
    <t>volume</t>
  </si>
  <si>
    <t>open_interest</t>
  </si>
  <si>
    <t>ticker</t>
  </si>
  <si>
    <t>NAT</t>
  </si>
  <si>
    <t>date</t>
  </si>
  <si>
    <t>expiry</t>
  </si>
  <si>
    <t>days</t>
  </si>
  <si>
    <t>vol_percent</t>
  </si>
  <si>
    <t>option_price_code</t>
  </si>
  <si>
    <t>years</t>
  </si>
  <si>
    <t>months</t>
  </si>
  <si>
    <t>stock_price</t>
  </si>
  <si>
    <t>contract_type</t>
  </si>
  <si>
    <t>call</t>
  </si>
  <si>
    <t>2021-05-14 3:57PM EDT</t>
  </si>
  <si>
    <t>2021-05-14 3:59PM EDT</t>
  </si>
  <si>
    <t>2021-05-14 3:58PM EDT</t>
  </si>
  <si>
    <t>AAL210716C00023000</t>
  </si>
  <si>
    <t>2021-05-14 3:49PM EDT</t>
  </si>
  <si>
    <t>AAL210716C00024000</t>
  </si>
  <si>
    <t>AAL210716C00025000</t>
  </si>
  <si>
    <t>2021-05-14 3:55PM EDT</t>
  </si>
  <si>
    <t>AAL210716C00026000</t>
  </si>
  <si>
    <t>AAL210716C00027000</t>
  </si>
  <si>
    <t>2021-05-14 3:43PM EDT</t>
  </si>
  <si>
    <t>AAL210716C00028000</t>
  </si>
  <si>
    <t>2021-05-14 1:53PM EDT</t>
  </si>
  <si>
    <t>AAL</t>
  </si>
  <si>
    <t>NCLH</t>
  </si>
  <si>
    <t>NCLH210618C00027500</t>
  </si>
  <si>
    <t>2021-05-14 3:53PM EDT</t>
  </si>
  <si>
    <t>NCLH210618C00030000</t>
  </si>
  <si>
    <t>NCLH210618C00032500</t>
  </si>
  <si>
    <t>NCLH210618C00035000</t>
  </si>
  <si>
    <t>2021-05-14 3:21PM EDT</t>
  </si>
  <si>
    <t>NCLH210618C00037500</t>
  </si>
  <si>
    <t>2021-05-14 3:51PM EDT</t>
  </si>
  <si>
    <t>MNST</t>
  </si>
  <si>
    <t>MNST210618C00095000</t>
  </si>
  <si>
    <t>2021-05-14 3:08PM EDT</t>
  </si>
  <si>
    <t>MNST210618C00100000</t>
  </si>
  <si>
    <t>2021-05-14 11:28AM EDT</t>
  </si>
  <si>
    <t>MNST210618C00105000</t>
  </si>
  <si>
    <t>2021-05-11 12:14PM EDT</t>
  </si>
  <si>
    <t>MNST210618C00110000</t>
  </si>
  <si>
    <t>2021-05-10 2:14PM EDT</t>
  </si>
  <si>
    <t>MNST210618C00115000</t>
  </si>
  <si>
    <t>2021-05-05 3:01PM EDT</t>
  </si>
  <si>
    <t>NEM</t>
  </si>
  <si>
    <t>NEM210917C00075000</t>
  </si>
  <si>
    <t>2021-05-14 3:36PM EDT</t>
  </si>
  <si>
    <t>NEM210917C00080000</t>
  </si>
  <si>
    <t>NEM210917C00085000</t>
  </si>
  <si>
    <t>2021-05-14 2:47PM EDT</t>
  </si>
  <si>
    <t>NEM210917C00090000</t>
  </si>
  <si>
    <t>2021-05-14 1:22PM EDT</t>
  </si>
  <si>
    <t>NEM210917C00095000</t>
  </si>
  <si>
    <t>2021-05-14 12:14PM EDT</t>
  </si>
  <si>
    <t>LAC</t>
  </si>
  <si>
    <t>LAC211119P00005000</t>
  </si>
  <si>
    <t>2021-05-10 10:54AM EDT</t>
  </si>
  <si>
    <t>LAC211119P00007500</t>
  </si>
  <si>
    <t>2021-05-14 3:39PM EDT</t>
  </si>
  <si>
    <t>LAC211119P00010000</t>
  </si>
  <si>
    <t>2021-05-14 2:49PM EDT</t>
  </si>
  <si>
    <t>LAC211119P00012500</t>
  </si>
  <si>
    <t>2021-05-13 11:59AM EDT</t>
  </si>
  <si>
    <t>put</t>
  </si>
  <si>
    <t>DAL230120P00040000</t>
  </si>
  <si>
    <t>DAL230120P00042000</t>
  </si>
  <si>
    <t>DAL230120P00045000</t>
  </si>
  <si>
    <t>2021-05-12 10:53AM EDT</t>
  </si>
  <si>
    <t>DAL230120P00050000</t>
  </si>
  <si>
    <t>2021-05-07 11:20AM EDT</t>
  </si>
  <si>
    <t>DAL230120P00052500</t>
  </si>
  <si>
    <t>2021-05-03 3:57PM EDT</t>
  </si>
  <si>
    <t>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</si>
</sst>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3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0" fontId="2" fillId="3" borderId="0" xfId="0" applyFont="1" applyFill="1"/>
    <xf numFmtId="2" fontId="0" fillId="0" borderId="0" xfId="0" applyNumberFormat="1" applyFill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974C-9A75-40A6-A6C6-AB76DB73A96E}">
  <dimension ref="A1:U42"/>
  <sheetViews>
    <sheetView tabSelected="1" workbookViewId="0">
      <selection activeCell="G11" sqref="G11"/>
    </sheetView>
  </sheetViews>
  <sheetFormatPr defaultRowHeight="15" x14ac:dyDescent="0.25"/>
  <cols>
    <col min="2" max="2" width="14.5703125" customWidth="1"/>
    <col min="3" max="5" width="13.28515625" customWidth="1"/>
    <col min="6" max="8" width="14.42578125" customWidth="1"/>
    <col min="9" max="9" width="24.7109375" customWidth="1"/>
    <col min="10" max="10" width="22.140625" customWidth="1"/>
    <col min="12" max="12" width="12.140625" customWidth="1"/>
    <col min="16" max="16" width="16.28515625" customWidth="1"/>
    <col min="18" max="18" width="15.42578125" customWidth="1"/>
    <col min="19" max="19" width="14.5703125" customWidth="1"/>
    <col min="20" max="20" width="45.7109375" customWidth="1"/>
  </cols>
  <sheetData>
    <row r="1" spans="1:21" x14ac:dyDescent="0.25">
      <c r="A1" s="6" t="s">
        <v>33</v>
      </c>
      <c r="B1" s="6" t="s">
        <v>42</v>
      </c>
      <c r="C1" s="6" t="s">
        <v>35</v>
      </c>
      <c r="D1" s="6" t="s">
        <v>36</v>
      </c>
      <c r="E1" s="6" t="s">
        <v>37</v>
      </c>
      <c r="F1" s="6" t="s">
        <v>41</v>
      </c>
      <c r="G1" s="6" t="s">
        <v>40</v>
      </c>
      <c r="H1" s="6" t="s">
        <v>43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29</v>
      </c>
      <c r="P1" s="7" t="s">
        <v>30</v>
      </c>
      <c r="Q1" s="7" t="s">
        <v>31</v>
      </c>
      <c r="R1" s="7" t="s">
        <v>32</v>
      </c>
      <c r="S1" s="7" t="s">
        <v>38</v>
      </c>
      <c r="T1" s="6" t="s">
        <v>39</v>
      </c>
      <c r="U1" s="7" t="s">
        <v>33</v>
      </c>
    </row>
    <row r="2" spans="1:21" x14ac:dyDescent="0.25">
      <c r="A2" t="s">
        <v>34</v>
      </c>
      <c r="B2" s="3">
        <v>3.31</v>
      </c>
      <c r="C2" s="4">
        <v>44331</v>
      </c>
      <c r="D2" s="4">
        <v>44582</v>
      </c>
      <c r="E2" s="3">
        <f t="shared" ref="E2:E34" si="0">DATEDIF(C2,D2,"d")</f>
        <v>251</v>
      </c>
      <c r="F2" s="3">
        <f>DATEDIF(C2,D2,"m")</f>
        <v>8</v>
      </c>
      <c r="G2" s="3">
        <f t="shared" ref="G2:G42" si="1">E2/365</f>
        <v>0.68767123287671228</v>
      </c>
      <c r="H2" s="8" t="s">
        <v>44</v>
      </c>
      <c r="I2" t="s">
        <v>1</v>
      </c>
      <c r="J2" t="s">
        <v>2</v>
      </c>
      <c r="K2" s="3">
        <v>1</v>
      </c>
      <c r="L2" s="3">
        <v>2.5499999999999998</v>
      </c>
      <c r="M2">
        <v>0.15</v>
      </c>
      <c r="N2">
        <v>5</v>
      </c>
      <c r="O2">
        <v>0</v>
      </c>
      <c r="P2" t="s">
        <v>0</v>
      </c>
      <c r="Q2">
        <v>1</v>
      </c>
      <c r="R2">
        <v>2</v>
      </c>
      <c r="S2" s="5">
        <v>1.7656000000000001</v>
      </c>
      <c r="T2" t="str">
        <f>"("&amp;B2&amp;", "&amp;K2&amp;", rate, "&amp;ROUND(G2,3)&amp;", steps, "&amp;S2&amp;", '"&amp;H2&amp;"', 'euro')"</f>
        <v>(3.31, 1, rate, 0.688, steps, 1.7656, 'call', 'euro')</v>
      </c>
      <c r="U2" t="str">
        <f>A2</f>
        <v>NAT</v>
      </c>
    </row>
    <row r="3" spans="1:21" x14ac:dyDescent="0.25">
      <c r="A3" t="s">
        <v>34</v>
      </c>
      <c r="B3" s="3">
        <v>3.31</v>
      </c>
      <c r="C3" s="4">
        <v>44331</v>
      </c>
      <c r="D3" s="4">
        <v>44582</v>
      </c>
      <c r="E3" s="3">
        <f t="shared" si="0"/>
        <v>251</v>
      </c>
      <c r="F3" s="3">
        <f t="shared" ref="F3:F12" si="2">DATEDIF(C3,D3,"m")</f>
        <v>8</v>
      </c>
      <c r="G3" s="3">
        <f t="shared" si="1"/>
        <v>0.68767123287671228</v>
      </c>
      <c r="H3" s="8" t="s">
        <v>44</v>
      </c>
      <c r="I3" t="s">
        <v>3</v>
      </c>
      <c r="J3" t="s">
        <v>4</v>
      </c>
      <c r="K3" s="3">
        <v>1.5</v>
      </c>
      <c r="L3" s="3">
        <v>1.5</v>
      </c>
      <c r="M3">
        <v>0</v>
      </c>
      <c r="N3">
        <v>3.95</v>
      </c>
      <c r="O3">
        <v>0</v>
      </c>
      <c r="P3" t="s">
        <v>0</v>
      </c>
      <c r="Q3">
        <v>4</v>
      </c>
      <c r="R3">
        <v>4</v>
      </c>
      <c r="S3" s="5">
        <v>1.0156000000000001</v>
      </c>
      <c r="T3" t="str">
        <f t="shared" ref="T3:T43" si="3">"("&amp;B3&amp;", "&amp;K3&amp;", rate, "&amp;ROUND(G3,3)&amp;", steps, "&amp;S3&amp;", '"&amp;H3&amp;"', 'euro')"</f>
        <v>(3.31, 1.5, rate, 0.688, steps, 1.0156, 'call', 'euro')</v>
      </c>
      <c r="U3" t="str">
        <f t="shared" ref="U3:U42" si="4">A3</f>
        <v>NAT</v>
      </c>
    </row>
    <row r="4" spans="1:21" x14ac:dyDescent="0.25">
      <c r="A4" t="s">
        <v>34</v>
      </c>
      <c r="B4" s="3">
        <v>3.31</v>
      </c>
      <c r="C4" s="4">
        <v>44331</v>
      </c>
      <c r="D4" s="4">
        <v>44582</v>
      </c>
      <c r="E4" s="3">
        <f t="shared" si="0"/>
        <v>251</v>
      </c>
      <c r="F4" s="3">
        <f t="shared" si="2"/>
        <v>8</v>
      </c>
      <c r="G4" s="3">
        <f t="shared" si="1"/>
        <v>0.68767123287671228</v>
      </c>
      <c r="H4" s="8" t="s">
        <v>44</v>
      </c>
      <c r="I4" t="s">
        <v>5</v>
      </c>
      <c r="J4" t="s">
        <v>6</v>
      </c>
      <c r="K4" s="3">
        <v>2</v>
      </c>
      <c r="L4" s="3">
        <v>1.3</v>
      </c>
      <c r="M4">
        <v>1</v>
      </c>
      <c r="N4">
        <v>1.57</v>
      </c>
      <c r="O4">
        <v>0</v>
      </c>
      <c r="P4" t="s">
        <v>0</v>
      </c>
      <c r="Q4">
        <v>6</v>
      </c>
      <c r="R4">
        <v>136</v>
      </c>
      <c r="S4" s="5">
        <v>0.875</v>
      </c>
      <c r="T4" t="str">
        <f t="shared" si="3"/>
        <v>(3.31, 2, rate, 0.688, steps, 0.875, 'call', 'euro')</v>
      </c>
      <c r="U4" t="str">
        <f t="shared" si="4"/>
        <v>NAT</v>
      </c>
    </row>
    <row r="5" spans="1:21" x14ac:dyDescent="0.25">
      <c r="A5" t="s">
        <v>34</v>
      </c>
      <c r="B5" s="3">
        <v>3.31</v>
      </c>
      <c r="C5" s="4">
        <v>44331</v>
      </c>
      <c r="D5" s="4">
        <v>44582</v>
      </c>
      <c r="E5" s="3">
        <f t="shared" si="0"/>
        <v>251</v>
      </c>
      <c r="F5" s="3">
        <f t="shared" si="2"/>
        <v>8</v>
      </c>
      <c r="G5" s="3">
        <f t="shared" si="1"/>
        <v>0.68767123287671228</v>
      </c>
      <c r="H5" s="8" t="s">
        <v>44</v>
      </c>
      <c r="I5" t="s">
        <v>7</v>
      </c>
      <c r="J5" t="s">
        <v>8</v>
      </c>
      <c r="K5" s="3">
        <v>2.5</v>
      </c>
      <c r="L5" s="3">
        <v>0.85</v>
      </c>
      <c r="M5">
        <v>0.16</v>
      </c>
      <c r="N5">
        <v>1.44</v>
      </c>
      <c r="O5">
        <v>-0.18</v>
      </c>
      <c r="P5" s="1">
        <v>-0.17480000000000001</v>
      </c>
      <c r="Q5">
        <v>10</v>
      </c>
      <c r="R5" s="2">
        <v>2003</v>
      </c>
      <c r="S5" s="5">
        <v>1.0625</v>
      </c>
      <c r="T5" t="str">
        <f t="shared" si="3"/>
        <v>(3.31, 2.5, rate, 0.688, steps, 1.0625, 'call', 'euro')</v>
      </c>
      <c r="U5" t="str">
        <f t="shared" si="4"/>
        <v>NAT</v>
      </c>
    </row>
    <row r="6" spans="1:21" x14ac:dyDescent="0.25">
      <c r="A6" t="s">
        <v>34</v>
      </c>
      <c r="B6" s="3">
        <v>3.31</v>
      </c>
      <c r="C6" s="4">
        <v>44331</v>
      </c>
      <c r="D6" s="4">
        <v>44582</v>
      </c>
      <c r="E6" s="3">
        <f t="shared" si="0"/>
        <v>251</v>
      </c>
      <c r="F6" s="3">
        <f t="shared" si="2"/>
        <v>8</v>
      </c>
      <c r="G6" s="3">
        <f t="shared" si="1"/>
        <v>0.68767123287671228</v>
      </c>
      <c r="H6" s="8" t="s">
        <v>44</v>
      </c>
      <c r="I6" t="s">
        <v>9</v>
      </c>
      <c r="J6" t="s">
        <v>10</v>
      </c>
      <c r="K6" s="3">
        <v>3</v>
      </c>
      <c r="L6" s="3">
        <v>0.68</v>
      </c>
      <c r="M6">
        <v>0.6</v>
      </c>
      <c r="N6">
        <v>0.75</v>
      </c>
      <c r="O6">
        <v>7.0000000000000007E-2</v>
      </c>
      <c r="P6" s="1">
        <v>0.1148</v>
      </c>
      <c r="Q6">
        <v>121</v>
      </c>
      <c r="R6" s="2">
        <v>5358</v>
      </c>
      <c r="S6" s="5">
        <v>0.5625</v>
      </c>
      <c r="T6" t="str">
        <f t="shared" si="3"/>
        <v>(3.31, 3, rate, 0.688, steps, 0.5625, 'call', 'euro')</v>
      </c>
      <c r="U6" t="str">
        <f t="shared" si="4"/>
        <v>NAT</v>
      </c>
    </row>
    <row r="7" spans="1:21" x14ac:dyDescent="0.25">
      <c r="A7" t="s">
        <v>34</v>
      </c>
      <c r="B7" s="3">
        <v>3.31</v>
      </c>
      <c r="C7" s="4">
        <v>44331</v>
      </c>
      <c r="D7" s="4">
        <v>44582</v>
      </c>
      <c r="E7" s="3">
        <f t="shared" si="0"/>
        <v>251</v>
      </c>
      <c r="F7" s="3">
        <f t="shared" si="2"/>
        <v>8</v>
      </c>
      <c r="G7" s="3">
        <f t="shared" si="1"/>
        <v>0.68767123287671228</v>
      </c>
      <c r="H7" s="8" t="s">
        <v>44</v>
      </c>
      <c r="I7" t="s">
        <v>11</v>
      </c>
      <c r="J7" t="s">
        <v>12</v>
      </c>
      <c r="K7" s="3">
        <v>3.5</v>
      </c>
      <c r="L7" s="3">
        <v>0.5</v>
      </c>
      <c r="M7">
        <v>0.4</v>
      </c>
      <c r="N7">
        <v>0.5</v>
      </c>
      <c r="O7">
        <v>0.05</v>
      </c>
      <c r="P7" s="1">
        <v>0.1111</v>
      </c>
      <c r="Q7">
        <v>10</v>
      </c>
      <c r="R7">
        <v>989</v>
      </c>
      <c r="S7" s="5">
        <v>0.52729999999999999</v>
      </c>
      <c r="T7" t="str">
        <f t="shared" si="3"/>
        <v>(3.31, 3.5, rate, 0.688, steps, 0.5273, 'call', 'euro')</v>
      </c>
      <c r="U7" t="str">
        <f t="shared" si="4"/>
        <v>NAT</v>
      </c>
    </row>
    <row r="8" spans="1:21" x14ac:dyDescent="0.25">
      <c r="A8" t="s">
        <v>34</v>
      </c>
      <c r="B8" s="3">
        <v>3.31</v>
      </c>
      <c r="C8" s="4">
        <v>44331</v>
      </c>
      <c r="D8" s="4">
        <v>44582</v>
      </c>
      <c r="E8" s="3">
        <f t="shared" si="0"/>
        <v>251</v>
      </c>
      <c r="F8" s="3">
        <f t="shared" si="2"/>
        <v>8</v>
      </c>
      <c r="G8" s="3">
        <f t="shared" si="1"/>
        <v>0.68767123287671228</v>
      </c>
      <c r="H8" s="8" t="s">
        <v>44</v>
      </c>
      <c r="I8" t="s">
        <v>13</v>
      </c>
      <c r="J8" t="s">
        <v>14</v>
      </c>
      <c r="K8" s="3">
        <v>4</v>
      </c>
      <c r="L8" s="3">
        <v>0.31</v>
      </c>
      <c r="M8">
        <v>0.26</v>
      </c>
      <c r="N8">
        <v>0.31</v>
      </c>
      <c r="O8">
        <v>0.04</v>
      </c>
      <c r="P8" s="1">
        <v>0.14810000000000001</v>
      </c>
      <c r="Q8">
        <v>5</v>
      </c>
      <c r="R8" s="2">
        <v>1931</v>
      </c>
      <c r="S8" s="5">
        <v>0.49409999999999998</v>
      </c>
      <c r="T8" t="str">
        <f t="shared" si="3"/>
        <v>(3.31, 4, rate, 0.688, steps, 0.4941, 'call', 'euro')</v>
      </c>
      <c r="U8" t="str">
        <f t="shared" si="4"/>
        <v>NAT</v>
      </c>
    </row>
    <row r="9" spans="1:21" x14ac:dyDescent="0.25">
      <c r="A9" t="s">
        <v>34</v>
      </c>
      <c r="B9" s="3">
        <v>3.31</v>
      </c>
      <c r="C9" s="4">
        <v>44331</v>
      </c>
      <c r="D9" s="4">
        <v>44582</v>
      </c>
      <c r="E9" s="3">
        <f t="shared" si="0"/>
        <v>251</v>
      </c>
      <c r="F9" s="3">
        <f t="shared" si="2"/>
        <v>8</v>
      </c>
      <c r="G9" s="3">
        <f t="shared" si="1"/>
        <v>0.68767123287671228</v>
      </c>
      <c r="H9" s="8" t="s">
        <v>44</v>
      </c>
      <c r="I9" t="s">
        <v>15</v>
      </c>
      <c r="J9" t="s">
        <v>16</v>
      </c>
      <c r="K9" s="3">
        <v>4.5</v>
      </c>
      <c r="L9" s="3">
        <v>0.2</v>
      </c>
      <c r="M9">
        <v>0.17</v>
      </c>
      <c r="N9">
        <v>0.25</v>
      </c>
      <c r="O9">
        <v>0.03</v>
      </c>
      <c r="P9" s="1">
        <v>0.17649999999999999</v>
      </c>
      <c r="Q9">
        <v>5</v>
      </c>
      <c r="R9" s="2">
        <v>1240</v>
      </c>
      <c r="S9" s="5">
        <v>0.5</v>
      </c>
      <c r="T9" t="str">
        <f t="shared" si="3"/>
        <v>(3.31, 4.5, rate, 0.688, steps, 0.5, 'call', 'euro')</v>
      </c>
      <c r="U9" t="str">
        <f t="shared" si="4"/>
        <v>NAT</v>
      </c>
    </row>
    <row r="10" spans="1:21" x14ac:dyDescent="0.25">
      <c r="A10" t="s">
        <v>34</v>
      </c>
      <c r="B10" s="3">
        <v>3.31</v>
      </c>
      <c r="C10" s="4">
        <v>44331</v>
      </c>
      <c r="D10" s="4">
        <v>44582</v>
      </c>
      <c r="E10" s="3">
        <f t="shared" si="0"/>
        <v>251</v>
      </c>
      <c r="F10" s="3">
        <f t="shared" si="2"/>
        <v>8</v>
      </c>
      <c r="G10" s="3">
        <f t="shared" si="1"/>
        <v>0.68767123287671228</v>
      </c>
      <c r="H10" s="8" t="s">
        <v>44</v>
      </c>
      <c r="I10" t="s">
        <v>17</v>
      </c>
      <c r="J10" t="s">
        <v>18</v>
      </c>
      <c r="K10" s="3">
        <v>5</v>
      </c>
      <c r="L10" s="3">
        <v>0.16</v>
      </c>
      <c r="M10">
        <v>0.15</v>
      </c>
      <c r="N10">
        <v>0.17</v>
      </c>
      <c r="O10">
        <v>0</v>
      </c>
      <c r="P10" t="s">
        <v>0</v>
      </c>
      <c r="Q10">
        <v>14</v>
      </c>
      <c r="R10" s="2">
        <v>3338</v>
      </c>
      <c r="S10" s="5">
        <v>0.52339999999999998</v>
      </c>
      <c r="T10" t="str">
        <f t="shared" si="3"/>
        <v>(3.31, 5, rate, 0.688, steps, 0.5234, 'call', 'euro')</v>
      </c>
      <c r="U10" t="str">
        <f t="shared" si="4"/>
        <v>NAT</v>
      </c>
    </row>
    <row r="11" spans="1:21" x14ac:dyDescent="0.25">
      <c r="A11" t="s">
        <v>34</v>
      </c>
      <c r="B11" s="3">
        <v>3.31</v>
      </c>
      <c r="C11" s="4">
        <v>44331</v>
      </c>
      <c r="D11" s="4">
        <v>44582</v>
      </c>
      <c r="E11" s="3">
        <f t="shared" si="0"/>
        <v>251</v>
      </c>
      <c r="F11" s="3">
        <f t="shared" si="2"/>
        <v>8</v>
      </c>
      <c r="G11" s="3">
        <f t="shared" si="1"/>
        <v>0.68767123287671228</v>
      </c>
      <c r="H11" s="8" t="s">
        <v>44</v>
      </c>
      <c r="I11" t="s">
        <v>19</v>
      </c>
      <c r="J11" t="s">
        <v>20</v>
      </c>
      <c r="K11" s="3">
        <v>5.5</v>
      </c>
      <c r="L11" s="3">
        <v>0.13</v>
      </c>
      <c r="M11">
        <v>0.09</v>
      </c>
      <c r="N11">
        <v>0.16</v>
      </c>
      <c r="O11">
        <v>0</v>
      </c>
      <c r="P11" t="s">
        <v>0</v>
      </c>
      <c r="Q11">
        <v>10</v>
      </c>
      <c r="R11">
        <v>475</v>
      </c>
      <c r="S11" s="5">
        <v>0.54690000000000005</v>
      </c>
      <c r="T11" t="str">
        <f t="shared" si="3"/>
        <v>(3.31, 5.5, rate, 0.688, steps, 0.5469, 'call', 'euro')</v>
      </c>
      <c r="U11" t="str">
        <f t="shared" si="4"/>
        <v>NAT</v>
      </c>
    </row>
    <row r="12" spans="1:21" x14ac:dyDescent="0.25">
      <c r="A12" t="s">
        <v>34</v>
      </c>
      <c r="B12" s="3">
        <v>3.31</v>
      </c>
      <c r="C12" s="4">
        <v>44331</v>
      </c>
      <c r="D12" s="4">
        <v>44582</v>
      </c>
      <c r="E12" s="3">
        <f t="shared" si="0"/>
        <v>251</v>
      </c>
      <c r="F12" s="3">
        <f t="shared" si="2"/>
        <v>8</v>
      </c>
      <c r="G12" s="3">
        <f t="shared" si="1"/>
        <v>0.68767123287671228</v>
      </c>
      <c r="H12" s="8" t="s">
        <v>44</v>
      </c>
      <c r="I12" t="s">
        <v>21</v>
      </c>
      <c r="J12" t="s">
        <v>22</v>
      </c>
      <c r="K12" s="3">
        <v>7</v>
      </c>
      <c r="L12" s="3">
        <v>0.08</v>
      </c>
      <c r="M12">
        <v>0.05</v>
      </c>
      <c r="N12">
        <v>0.09</v>
      </c>
      <c r="O12">
        <v>0</v>
      </c>
      <c r="P12" t="s">
        <v>0</v>
      </c>
      <c r="Q12">
        <v>50</v>
      </c>
      <c r="R12" s="2">
        <v>2680</v>
      </c>
      <c r="S12" s="5">
        <v>0.60550000000000004</v>
      </c>
      <c r="T12" t="str">
        <f t="shared" si="3"/>
        <v>(3.31, 7, rate, 0.688, steps, 0.6055, 'call', 'euro')</v>
      </c>
      <c r="U12" t="str">
        <f t="shared" si="4"/>
        <v>NAT</v>
      </c>
    </row>
    <row r="13" spans="1:21" x14ac:dyDescent="0.25">
      <c r="A13" t="s">
        <v>58</v>
      </c>
      <c r="B13" s="3">
        <v>22.4</v>
      </c>
      <c r="C13" s="4">
        <v>44331</v>
      </c>
      <c r="D13" s="4">
        <v>44393</v>
      </c>
      <c r="E13" s="3">
        <f>DATEDIF(C13,D13,"d")</f>
        <v>62</v>
      </c>
      <c r="F13" s="3">
        <f>DATEDIF(C13,D13,"m")</f>
        <v>2</v>
      </c>
      <c r="G13" s="3">
        <f t="shared" si="1"/>
        <v>0.16986301369863013</v>
      </c>
      <c r="H13" s="8" t="s">
        <v>44</v>
      </c>
      <c r="I13" t="s">
        <v>48</v>
      </c>
      <c r="J13" t="s">
        <v>49</v>
      </c>
      <c r="K13">
        <v>23</v>
      </c>
      <c r="L13">
        <v>1.49</v>
      </c>
      <c r="M13">
        <v>1.46</v>
      </c>
      <c r="N13">
        <v>1.51</v>
      </c>
      <c r="O13">
        <v>0.41</v>
      </c>
      <c r="P13" s="1">
        <v>0.37959999999999999</v>
      </c>
      <c r="Q13">
        <v>546</v>
      </c>
      <c r="R13" s="2">
        <v>2726</v>
      </c>
      <c r="S13" s="1">
        <v>0.48149999999999998</v>
      </c>
      <c r="T13" t="str">
        <f t="shared" si="3"/>
        <v>(22.4, 23, rate, 0.17, steps, 0.4815, 'call', 'euro')</v>
      </c>
      <c r="U13" t="str">
        <f t="shared" si="4"/>
        <v>AAL</v>
      </c>
    </row>
    <row r="14" spans="1:21" x14ac:dyDescent="0.25">
      <c r="A14" t="s">
        <v>58</v>
      </c>
      <c r="B14" s="3">
        <v>22.4</v>
      </c>
      <c r="C14" s="4">
        <v>44331</v>
      </c>
      <c r="D14" s="4">
        <v>44393</v>
      </c>
      <c r="E14" s="3">
        <f t="shared" si="0"/>
        <v>62</v>
      </c>
      <c r="F14" s="3">
        <f t="shared" ref="F14:F17" si="5">DATEDIF(C14,D14,"m")</f>
        <v>2</v>
      </c>
      <c r="G14" s="3">
        <f t="shared" si="1"/>
        <v>0.16986301369863013</v>
      </c>
      <c r="H14" s="8" t="s">
        <v>44</v>
      </c>
      <c r="I14" t="s">
        <v>50</v>
      </c>
      <c r="J14" t="s">
        <v>45</v>
      </c>
      <c r="K14">
        <v>24</v>
      </c>
      <c r="L14">
        <v>1.1399999999999999</v>
      </c>
      <c r="M14">
        <v>1.0900000000000001</v>
      </c>
      <c r="N14">
        <v>1.2</v>
      </c>
      <c r="O14">
        <v>0.31</v>
      </c>
      <c r="P14" s="1">
        <v>0.3735</v>
      </c>
      <c r="Q14" s="2">
        <v>2471</v>
      </c>
      <c r="R14" s="2">
        <v>3561</v>
      </c>
      <c r="S14" s="1">
        <v>0.49759999999999999</v>
      </c>
      <c r="T14" t="str">
        <f t="shared" si="3"/>
        <v>(22.4, 24, rate, 0.17, steps, 0.4976, 'call', 'euro')</v>
      </c>
      <c r="U14" t="str">
        <f t="shared" si="4"/>
        <v>AAL</v>
      </c>
    </row>
    <row r="15" spans="1:21" x14ac:dyDescent="0.25">
      <c r="A15" t="s">
        <v>58</v>
      </c>
      <c r="B15" s="3">
        <v>22.4</v>
      </c>
      <c r="C15" s="4">
        <v>44331</v>
      </c>
      <c r="D15" s="4">
        <v>44393</v>
      </c>
      <c r="E15" s="3">
        <f t="shared" si="0"/>
        <v>62</v>
      </c>
      <c r="F15" s="3">
        <f t="shared" si="5"/>
        <v>2</v>
      </c>
      <c r="G15" s="3">
        <f t="shared" si="1"/>
        <v>0.16986301369863013</v>
      </c>
      <c r="H15" s="8" t="s">
        <v>44</v>
      </c>
      <c r="I15" t="s">
        <v>51</v>
      </c>
      <c r="J15" t="s">
        <v>52</v>
      </c>
      <c r="K15">
        <v>25</v>
      </c>
      <c r="L15">
        <v>0.82</v>
      </c>
      <c r="M15">
        <v>0.81</v>
      </c>
      <c r="N15">
        <v>0.87</v>
      </c>
      <c r="O15">
        <v>0.22</v>
      </c>
      <c r="P15" s="1">
        <v>0.36670000000000003</v>
      </c>
      <c r="Q15" s="2">
        <v>2415</v>
      </c>
      <c r="R15" s="2">
        <v>13157</v>
      </c>
      <c r="S15" s="1">
        <v>0.48680000000000001</v>
      </c>
      <c r="T15" t="str">
        <f t="shared" si="3"/>
        <v>(22.4, 25, rate, 0.17, steps, 0.4868, 'call', 'euro')</v>
      </c>
      <c r="U15" t="str">
        <f t="shared" si="4"/>
        <v>AAL</v>
      </c>
    </row>
    <row r="16" spans="1:21" x14ac:dyDescent="0.25">
      <c r="A16" t="s">
        <v>58</v>
      </c>
      <c r="B16" s="3">
        <v>22.4</v>
      </c>
      <c r="C16" s="4">
        <v>44331</v>
      </c>
      <c r="D16" s="4">
        <v>44393</v>
      </c>
      <c r="E16" s="3">
        <f t="shared" si="0"/>
        <v>62</v>
      </c>
      <c r="F16" s="3">
        <f t="shared" si="5"/>
        <v>2</v>
      </c>
      <c r="G16" s="3">
        <f t="shared" si="1"/>
        <v>0.16986301369863013</v>
      </c>
      <c r="H16" s="8" t="s">
        <v>44</v>
      </c>
      <c r="I16" t="s">
        <v>53</v>
      </c>
      <c r="J16" t="s">
        <v>46</v>
      </c>
      <c r="K16">
        <v>26</v>
      </c>
      <c r="L16">
        <v>0.62</v>
      </c>
      <c r="M16">
        <v>0.57999999999999996</v>
      </c>
      <c r="N16">
        <v>0.65</v>
      </c>
      <c r="O16">
        <v>0.17</v>
      </c>
      <c r="P16" s="1">
        <v>0.37780000000000002</v>
      </c>
      <c r="Q16">
        <v>162</v>
      </c>
      <c r="R16" s="2">
        <v>2771</v>
      </c>
      <c r="S16" s="1">
        <v>0.48980000000000001</v>
      </c>
      <c r="T16" t="str">
        <f t="shared" si="3"/>
        <v>(22.4, 26, rate, 0.17, steps, 0.4898, 'call', 'euro')</v>
      </c>
      <c r="U16" t="str">
        <f t="shared" si="4"/>
        <v>AAL</v>
      </c>
    </row>
    <row r="17" spans="1:21" x14ac:dyDescent="0.25">
      <c r="A17" t="s">
        <v>58</v>
      </c>
      <c r="B17" s="3">
        <v>22.4</v>
      </c>
      <c r="C17" s="4">
        <v>44331</v>
      </c>
      <c r="D17" s="4">
        <v>44393</v>
      </c>
      <c r="E17" s="3">
        <f t="shared" si="0"/>
        <v>62</v>
      </c>
      <c r="F17" s="3">
        <f t="shared" si="5"/>
        <v>2</v>
      </c>
      <c r="G17" s="3">
        <f t="shared" si="1"/>
        <v>0.16986301369863013</v>
      </c>
      <c r="H17" s="8" t="s">
        <v>44</v>
      </c>
      <c r="I17" t="s">
        <v>54</v>
      </c>
      <c r="J17" t="s">
        <v>55</v>
      </c>
      <c r="K17">
        <v>27</v>
      </c>
      <c r="L17">
        <v>0.44</v>
      </c>
      <c r="M17">
        <v>0.28000000000000003</v>
      </c>
      <c r="N17">
        <v>0.46</v>
      </c>
      <c r="O17">
        <v>0.16</v>
      </c>
      <c r="P17" s="1">
        <v>0.57140000000000002</v>
      </c>
      <c r="Q17">
        <v>32</v>
      </c>
      <c r="R17" s="5">
        <v>1924</v>
      </c>
      <c r="S17" s="1">
        <v>0.4844</v>
      </c>
      <c r="T17" t="str">
        <f t="shared" si="3"/>
        <v>(22.4, 27, rate, 0.17, steps, 0.4844, 'call', 'euro')</v>
      </c>
      <c r="U17" t="str">
        <f t="shared" si="4"/>
        <v>AAL</v>
      </c>
    </row>
    <row r="18" spans="1:21" x14ac:dyDescent="0.25">
      <c r="A18" t="s">
        <v>58</v>
      </c>
      <c r="B18" s="3">
        <v>22.4</v>
      </c>
      <c r="C18" s="4">
        <v>44331</v>
      </c>
      <c r="D18" s="4">
        <v>44393</v>
      </c>
      <c r="E18" s="3">
        <f t="shared" si="0"/>
        <v>62</v>
      </c>
      <c r="F18" s="3">
        <f>DATEDIF(C18,D18,"m")</f>
        <v>2</v>
      </c>
      <c r="G18" s="3">
        <f t="shared" si="1"/>
        <v>0.16986301369863013</v>
      </c>
      <c r="H18" s="8" t="s">
        <v>44</v>
      </c>
      <c r="I18" t="s">
        <v>56</v>
      </c>
      <c r="J18" t="s">
        <v>57</v>
      </c>
      <c r="K18">
        <v>28</v>
      </c>
      <c r="L18">
        <v>0.36</v>
      </c>
      <c r="M18">
        <v>0.32</v>
      </c>
      <c r="N18">
        <v>0.37</v>
      </c>
      <c r="O18">
        <v>0.13</v>
      </c>
      <c r="P18" s="1">
        <v>0.56520000000000004</v>
      </c>
      <c r="Q18">
        <v>54</v>
      </c>
      <c r="R18" s="2">
        <v>1302</v>
      </c>
      <c r="S18" s="1">
        <v>0.502</v>
      </c>
      <c r="T18" t="str">
        <f t="shared" si="3"/>
        <v>(22.4, 28, rate, 0.17, steps, 0.502, 'call', 'euro')</v>
      </c>
      <c r="U18" t="str">
        <f t="shared" si="4"/>
        <v>AAL</v>
      </c>
    </row>
    <row r="19" spans="1:21" x14ac:dyDescent="0.25">
      <c r="A19" t="s">
        <v>59</v>
      </c>
      <c r="B19" s="3">
        <v>28.58</v>
      </c>
      <c r="C19" s="4">
        <v>44331</v>
      </c>
      <c r="D19" s="4">
        <v>44365</v>
      </c>
      <c r="E19" s="3">
        <f t="shared" si="0"/>
        <v>34</v>
      </c>
      <c r="F19" s="3">
        <f t="shared" ref="F19:F34" si="6">DATEDIF(C19,D19,"m")</f>
        <v>1</v>
      </c>
      <c r="G19" s="3">
        <f t="shared" si="1"/>
        <v>9.3150684931506855E-2</v>
      </c>
      <c r="H19" s="8" t="s">
        <v>44</v>
      </c>
      <c r="I19" t="s">
        <v>60</v>
      </c>
      <c r="J19" t="s">
        <v>61</v>
      </c>
      <c r="K19">
        <v>27.5</v>
      </c>
      <c r="L19">
        <v>2.5</v>
      </c>
      <c r="M19">
        <v>2.46</v>
      </c>
      <c r="N19">
        <v>2.52</v>
      </c>
      <c r="O19">
        <v>0.95</v>
      </c>
      <c r="P19" s="1">
        <v>0.6129</v>
      </c>
      <c r="Q19">
        <v>802</v>
      </c>
      <c r="R19" s="2">
        <v>8748</v>
      </c>
      <c r="S19" s="1">
        <v>0.55759999999999998</v>
      </c>
      <c r="T19" t="str">
        <f t="shared" si="3"/>
        <v>(28.58, 27.5, rate, 0.093, steps, 0.5576, 'call', 'euro')</v>
      </c>
      <c r="U19" t="str">
        <f t="shared" si="4"/>
        <v>NCLH</v>
      </c>
    </row>
    <row r="20" spans="1:21" x14ac:dyDescent="0.25">
      <c r="A20" t="s">
        <v>59</v>
      </c>
      <c r="B20" s="3">
        <v>28.58</v>
      </c>
      <c r="C20" s="4">
        <v>44331</v>
      </c>
      <c r="D20" s="4">
        <v>44365</v>
      </c>
      <c r="E20" s="3">
        <f t="shared" si="0"/>
        <v>34</v>
      </c>
      <c r="F20" s="3">
        <f t="shared" si="6"/>
        <v>1</v>
      </c>
      <c r="G20" s="3">
        <f t="shared" si="1"/>
        <v>9.3150684931506855E-2</v>
      </c>
      <c r="H20" s="8" t="s">
        <v>44</v>
      </c>
      <c r="I20" t="s">
        <v>62</v>
      </c>
      <c r="J20" t="s">
        <v>47</v>
      </c>
      <c r="K20">
        <v>30</v>
      </c>
      <c r="L20">
        <v>1.35</v>
      </c>
      <c r="M20">
        <v>1.32</v>
      </c>
      <c r="N20">
        <v>1.39</v>
      </c>
      <c r="O20">
        <v>0.52</v>
      </c>
      <c r="P20" s="1">
        <v>0.62649999999999995</v>
      </c>
      <c r="Q20" s="2">
        <v>3712</v>
      </c>
      <c r="R20" s="2">
        <v>22075</v>
      </c>
      <c r="S20" s="1">
        <v>0.55710000000000004</v>
      </c>
      <c r="T20" t="str">
        <f t="shared" si="3"/>
        <v>(28.58, 30, rate, 0.093, steps, 0.5571, 'call', 'euro')</v>
      </c>
      <c r="U20" t="str">
        <f t="shared" si="4"/>
        <v>NCLH</v>
      </c>
    </row>
    <row r="21" spans="1:21" x14ac:dyDescent="0.25">
      <c r="A21" t="s">
        <v>59</v>
      </c>
      <c r="B21" s="3">
        <v>28.58</v>
      </c>
      <c r="C21" s="4">
        <v>44331</v>
      </c>
      <c r="D21" s="4">
        <v>44365</v>
      </c>
      <c r="E21" s="3">
        <f t="shared" si="0"/>
        <v>34</v>
      </c>
      <c r="F21" s="3">
        <f t="shared" si="6"/>
        <v>1</v>
      </c>
      <c r="G21" s="3">
        <f t="shared" si="1"/>
        <v>9.3150684931506855E-2</v>
      </c>
      <c r="H21" s="8" t="s">
        <v>44</v>
      </c>
      <c r="I21" t="s">
        <v>63</v>
      </c>
      <c r="J21" t="s">
        <v>46</v>
      </c>
      <c r="K21">
        <v>32.5</v>
      </c>
      <c r="L21">
        <v>0.71</v>
      </c>
      <c r="M21">
        <v>0.69</v>
      </c>
      <c r="N21">
        <v>0.72</v>
      </c>
      <c r="O21">
        <v>0.28000000000000003</v>
      </c>
      <c r="P21" s="1">
        <v>0.6512</v>
      </c>
      <c r="Q21" s="2">
        <v>2456</v>
      </c>
      <c r="R21" s="2">
        <v>18582</v>
      </c>
      <c r="S21" s="1">
        <v>0.56930000000000003</v>
      </c>
      <c r="T21" t="str">
        <f t="shared" si="3"/>
        <v>(28.58, 32.5, rate, 0.093, steps, 0.5693, 'call', 'euro')</v>
      </c>
      <c r="U21" t="str">
        <f t="shared" si="4"/>
        <v>NCLH</v>
      </c>
    </row>
    <row r="22" spans="1:21" x14ac:dyDescent="0.25">
      <c r="A22" t="s">
        <v>59</v>
      </c>
      <c r="B22" s="3">
        <v>28.58</v>
      </c>
      <c r="C22" s="4">
        <v>44331</v>
      </c>
      <c r="D22" s="4">
        <v>44365</v>
      </c>
      <c r="E22" s="3">
        <f t="shared" si="0"/>
        <v>34</v>
      </c>
      <c r="F22" s="3">
        <f t="shared" si="6"/>
        <v>1</v>
      </c>
      <c r="G22" s="3">
        <f t="shared" si="1"/>
        <v>9.3150684931506855E-2</v>
      </c>
      <c r="H22" s="8" t="s">
        <v>44</v>
      </c>
      <c r="I22" t="s">
        <v>64</v>
      </c>
      <c r="J22" t="s">
        <v>65</v>
      </c>
      <c r="K22">
        <v>35</v>
      </c>
      <c r="L22">
        <v>0.36</v>
      </c>
      <c r="M22">
        <v>0.36</v>
      </c>
      <c r="N22">
        <v>0.38</v>
      </c>
      <c r="O22">
        <v>0.11</v>
      </c>
      <c r="P22" s="1">
        <v>0.44</v>
      </c>
      <c r="Q22" s="2">
        <v>1597</v>
      </c>
      <c r="R22" s="2">
        <v>22916</v>
      </c>
      <c r="S22" s="1">
        <v>0.58979999999999999</v>
      </c>
      <c r="T22" t="str">
        <f t="shared" si="3"/>
        <v>(28.58, 35, rate, 0.093, steps, 0.5898, 'call', 'euro')</v>
      </c>
      <c r="U22" t="str">
        <f t="shared" si="4"/>
        <v>NCLH</v>
      </c>
    </row>
    <row r="23" spans="1:21" x14ac:dyDescent="0.25">
      <c r="A23" t="s">
        <v>59</v>
      </c>
      <c r="B23" s="3">
        <v>28.58</v>
      </c>
      <c r="C23" s="4">
        <v>44331</v>
      </c>
      <c r="D23" s="4">
        <v>44365</v>
      </c>
      <c r="E23" s="3">
        <f t="shared" si="0"/>
        <v>34</v>
      </c>
      <c r="F23" s="3">
        <f t="shared" si="6"/>
        <v>1</v>
      </c>
      <c r="G23" s="3">
        <f t="shared" si="1"/>
        <v>9.3150684931506855E-2</v>
      </c>
      <c r="H23" s="8" t="s">
        <v>44</v>
      </c>
      <c r="I23" t="s">
        <v>66</v>
      </c>
      <c r="J23" t="s">
        <v>67</v>
      </c>
      <c r="K23">
        <v>37.5</v>
      </c>
      <c r="L23">
        <v>0.21</v>
      </c>
      <c r="M23">
        <v>0.2</v>
      </c>
      <c r="N23">
        <v>0.22</v>
      </c>
      <c r="O23">
        <v>0.05</v>
      </c>
      <c r="P23" s="1">
        <v>0.3125</v>
      </c>
      <c r="Q23">
        <v>166</v>
      </c>
      <c r="R23" s="2">
        <v>4741</v>
      </c>
      <c r="S23" s="1">
        <v>0.62109999999999999</v>
      </c>
      <c r="T23" t="str">
        <f t="shared" si="3"/>
        <v>(28.58, 37.5, rate, 0.093, steps, 0.6211, 'call', 'euro')</v>
      </c>
      <c r="U23" t="str">
        <f t="shared" si="4"/>
        <v>NCLH</v>
      </c>
    </row>
    <row r="24" spans="1:21" x14ac:dyDescent="0.25">
      <c r="A24" t="s">
        <v>68</v>
      </c>
      <c r="B24" s="3">
        <v>92.14</v>
      </c>
      <c r="C24" s="4">
        <v>44331</v>
      </c>
      <c r="D24" s="4">
        <v>44365</v>
      </c>
      <c r="E24" s="3">
        <f t="shared" si="0"/>
        <v>34</v>
      </c>
      <c r="F24" s="3">
        <f t="shared" si="6"/>
        <v>1</v>
      </c>
      <c r="G24" s="3">
        <f t="shared" si="1"/>
        <v>9.3150684931506855E-2</v>
      </c>
      <c r="H24" s="8" t="s">
        <v>44</v>
      </c>
      <c r="I24" t="s">
        <v>69</v>
      </c>
      <c r="J24" t="s">
        <v>70</v>
      </c>
      <c r="K24">
        <v>95</v>
      </c>
      <c r="L24">
        <v>1.35</v>
      </c>
      <c r="M24">
        <v>1.25</v>
      </c>
      <c r="N24">
        <v>1.5</v>
      </c>
      <c r="O24">
        <v>0.49</v>
      </c>
      <c r="P24" s="1">
        <v>0.56979999999999997</v>
      </c>
      <c r="Q24" s="2">
        <v>1353</v>
      </c>
      <c r="R24" s="2">
        <v>6286</v>
      </c>
      <c r="S24" s="1">
        <v>0.23630000000000001</v>
      </c>
      <c r="T24" t="str">
        <f t="shared" si="3"/>
        <v>(92.14, 95, rate, 0.093, steps, 0.2363, 'call', 'euro')</v>
      </c>
      <c r="U24" t="str">
        <f t="shared" si="4"/>
        <v>MNST</v>
      </c>
    </row>
    <row r="25" spans="1:21" x14ac:dyDescent="0.25">
      <c r="A25" t="s">
        <v>68</v>
      </c>
      <c r="B25" s="3">
        <v>92.14</v>
      </c>
      <c r="C25" s="4">
        <v>44331</v>
      </c>
      <c r="D25" s="4">
        <v>44365</v>
      </c>
      <c r="E25" s="3">
        <f t="shared" si="0"/>
        <v>34</v>
      </c>
      <c r="F25" s="3">
        <f t="shared" si="6"/>
        <v>1</v>
      </c>
      <c r="G25" s="3">
        <f t="shared" si="1"/>
        <v>9.3150684931506855E-2</v>
      </c>
      <c r="H25" s="8" t="s">
        <v>44</v>
      </c>
      <c r="I25" t="s">
        <v>71</v>
      </c>
      <c r="J25" t="s">
        <v>72</v>
      </c>
      <c r="K25">
        <v>100</v>
      </c>
      <c r="L25">
        <v>0.4</v>
      </c>
      <c r="M25">
        <v>0.35</v>
      </c>
      <c r="N25">
        <v>0.55000000000000004</v>
      </c>
      <c r="O25">
        <v>0.05</v>
      </c>
      <c r="P25" s="1">
        <v>0.1429</v>
      </c>
      <c r="Q25">
        <v>9</v>
      </c>
      <c r="R25">
        <v>922</v>
      </c>
      <c r="S25" s="1">
        <v>0.25290000000000001</v>
      </c>
      <c r="T25" t="str">
        <f t="shared" si="3"/>
        <v>(92.14, 100, rate, 0.093, steps, 0.2529, 'call', 'euro')</v>
      </c>
      <c r="U25" t="str">
        <f t="shared" si="4"/>
        <v>MNST</v>
      </c>
    </row>
    <row r="26" spans="1:21" x14ac:dyDescent="0.25">
      <c r="A26" t="s">
        <v>68</v>
      </c>
      <c r="B26" s="3">
        <v>92.14</v>
      </c>
      <c r="C26" s="4">
        <v>44331</v>
      </c>
      <c r="D26" s="4">
        <v>44365</v>
      </c>
      <c r="E26" s="3">
        <f t="shared" si="0"/>
        <v>34</v>
      </c>
      <c r="F26" s="3">
        <f t="shared" si="6"/>
        <v>1</v>
      </c>
      <c r="G26" s="3">
        <f t="shared" si="1"/>
        <v>9.3150684931506855E-2</v>
      </c>
      <c r="H26" s="8" t="s">
        <v>44</v>
      </c>
      <c r="I26" t="s">
        <v>73</v>
      </c>
      <c r="J26" t="s">
        <v>74</v>
      </c>
      <c r="K26">
        <v>105</v>
      </c>
      <c r="L26">
        <v>0.26</v>
      </c>
      <c r="M26">
        <v>0.1</v>
      </c>
      <c r="N26">
        <v>0.5</v>
      </c>
      <c r="O26">
        <v>0.16</v>
      </c>
      <c r="P26" s="1">
        <v>1.6</v>
      </c>
      <c r="Q26">
        <v>1</v>
      </c>
      <c r="R26">
        <v>213</v>
      </c>
      <c r="S26" s="1">
        <v>0.33889999999999998</v>
      </c>
      <c r="T26" t="str">
        <f t="shared" si="3"/>
        <v>(92.14, 105, rate, 0.093, steps, 0.3389, 'call', 'euro')</v>
      </c>
      <c r="U26" t="str">
        <f t="shared" si="4"/>
        <v>MNST</v>
      </c>
    </row>
    <row r="27" spans="1:21" x14ac:dyDescent="0.25">
      <c r="A27" t="s">
        <v>68</v>
      </c>
      <c r="B27" s="3">
        <v>92.14</v>
      </c>
      <c r="C27" s="4">
        <v>44331</v>
      </c>
      <c r="D27" s="4">
        <v>44365</v>
      </c>
      <c r="E27" s="3">
        <f t="shared" si="0"/>
        <v>34</v>
      </c>
      <c r="F27" s="3">
        <f t="shared" si="6"/>
        <v>1</v>
      </c>
      <c r="G27" s="3">
        <f t="shared" si="1"/>
        <v>9.3150684931506855E-2</v>
      </c>
      <c r="H27" s="8" t="s">
        <v>44</v>
      </c>
      <c r="I27" t="s">
        <v>75</v>
      </c>
      <c r="J27" t="s">
        <v>76</v>
      </c>
      <c r="K27">
        <v>110</v>
      </c>
      <c r="L27">
        <v>7.0000000000000007E-2</v>
      </c>
      <c r="M27">
        <v>0.05</v>
      </c>
      <c r="N27">
        <v>0.2</v>
      </c>
      <c r="O27">
        <v>0</v>
      </c>
      <c r="P27" t="s">
        <v>0</v>
      </c>
      <c r="Q27">
        <v>7</v>
      </c>
      <c r="R27" s="2">
        <v>2661</v>
      </c>
      <c r="S27" s="1">
        <v>0.34420000000000001</v>
      </c>
      <c r="T27" t="str">
        <f t="shared" si="3"/>
        <v>(92.14, 110, rate, 0.093, steps, 0.3442, 'call', 'euro')</v>
      </c>
      <c r="U27" t="str">
        <f t="shared" si="4"/>
        <v>MNST</v>
      </c>
    </row>
    <row r="28" spans="1:21" x14ac:dyDescent="0.25">
      <c r="A28" t="s">
        <v>68</v>
      </c>
      <c r="B28" s="3">
        <v>92.14</v>
      </c>
      <c r="C28" s="4">
        <v>44331</v>
      </c>
      <c r="D28" s="4">
        <v>44365</v>
      </c>
      <c r="E28" s="3">
        <f t="shared" si="0"/>
        <v>34</v>
      </c>
      <c r="F28" s="3">
        <f t="shared" si="6"/>
        <v>1</v>
      </c>
      <c r="G28" s="3">
        <f t="shared" si="1"/>
        <v>9.3150684931506855E-2</v>
      </c>
      <c r="H28" s="8" t="s">
        <v>44</v>
      </c>
      <c r="I28" t="s">
        <v>77</v>
      </c>
      <c r="J28" t="s">
        <v>78</v>
      </c>
      <c r="K28">
        <v>115</v>
      </c>
      <c r="L28">
        <v>0.1</v>
      </c>
      <c r="M28">
        <v>0</v>
      </c>
      <c r="N28">
        <v>2.15</v>
      </c>
      <c r="O28">
        <v>0</v>
      </c>
      <c r="P28" t="s">
        <v>0</v>
      </c>
      <c r="Q28">
        <v>21</v>
      </c>
      <c r="R28">
        <v>114</v>
      </c>
      <c r="S28" s="1">
        <v>0.6069</v>
      </c>
      <c r="T28" t="str">
        <f t="shared" si="3"/>
        <v>(92.14, 115, rate, 0.093, steps, 0.6069, 'call', 'euro')</v>
      </c>
      <c r="U28" t="str">
        <f t="shared" si="4"/>
        <v>MNST</v>
      </c>
    </row>
    <row r="29" spans="1:21" x14ac:dyDescent="0.25">
      <c r="A29" t="s">
        <v>79</v>
      </c>
      <c r="B29" s="3">
        <v>70.75</v>
      </c>
      <c r="C29" s="4">
        <v>44331</v>
      </c>
      <c r="D29" s="4">
        <v>44456</v>
      </c>
      <c r="E29" s="3">
        <f t="shared" si="0"/>
        <v>125</v>
      </c>
      <c r="F29" s="3">
        <f t="shared" si="6"/>
        <v>4</v>
      </c>
      <c r="G29" s="3">
        <f t="shared" si="1"/>
        <v>0.34246575342465752</v>
      </c>
      <c r="H29" s="8" t="s">
        <v>44</v>
      </c>
      <c r="I29" t="s">
        <v>80</v>
      </c>
      <c r="J29" t="s">
        <v>81</v>
      </c>
      <c r="K29">
        <v>75</v>
      </c>
      <c r="L29">
        <v>3.05</v>
      </c>
      <c r="M29">
        <v>3.05</v>
      </c>
      <c r="N29">
        <v>3.2</v>
      </c>
      <c r="O29">
        <v>0.45</v>
      </c>
      <c r="P29" s="1">
        <v>0.1731</v>
      </c>
      <c r="Q29">
        <v>405</v>
      </c>
      <c r="R29" s="2">
        <v>4355</v>
      </c>
      <c r="S29" s="1">
        <v>0.29680000000000001</v>
      </c>
      <c r="T29" t="str">
        <f t="shared" si="3"/>
        <v>(70.75, 75, rate, 0.342, steps, 0.2968, 'call', 'euro')</v>
      </c>
      <c r="U29" t="str">
        <f t="shared" si="4"/>
        <v>NEM</v>
      </c>
    </row>
    <row r="30" spans="1:21" x14ac:dyDescent="0.25">
      <c r="A30" t="s">
        <v>79</v>
      </c>
      <c r="B30" s="3">
        <v>70.75</v>
      </c>
      <c r="C30" s="4">
        <v>44331</v>
      </c>
      <c r="D30" s="4">
        <v>44456</v>
      </c>
      <c r="E30" s="3">
        <f t="shared" si="0"/>
        <v>125</v>
      </c>
      <c r="F30" s="3">
        <f t="shared" si="6"/>
        <v>4</v>
      </c>
      <c r="G30" s="3">
        <f t="shared" si="1"/>
        <v>0.34246575342465752</v>
      </c>
      <c r="H30" s="8" t="s">
        <v>44</v>
      </c>
      <c r="I30" t="s">
        <v>82</v>
      </c>
      <c r="J30" t="s">
        <v>61</v>
      </c>
      <c r="K30">
        <v>80</v>
      </c>
      <c r="L30">
        <v>1.88</v>
      </c>
      <c r="M30">
        <v>1.84</v>
      </c>
      <c r="N30">
        <v>1.96</v>
      </c>
      <c r="O30">
        <v>0.26</v>
      </c>
      <c r="P30" s="1">
        <v>0.1605</v>
      </c>
      <c r="Q30">
        <v>428</v>
      </c>
      <c r="R30" s="2">
        <v>6082</v>
      </c>
      <c r="S30" s="1">
        <v>0.30549999999999999</v>
      </c>
      <c r="T30" t="str">
        <f t="shared" si="3"/>
        <v>(70.75, 80, rate, 0.342, steps, 0.3055, 'call', 'euro')</v>
      </c>
      <c r="U30" t="str">
        <f t="shared" si="4"/>
        <v>NEM</v>
      </c>
    </row>
    <row r="31" spans="1:21" x14ac:dyDescent="0.25">
      <c r="A31" t="s">
        <v>79</v>
      </c>
      <c r="B31" s="3">
        <v>70.75</v>
      </c>
      <c r="C31" s="4">
        <v>44331</v>
      </c>
      <c r="D31" s="4">
        <v>44456</v>
      </c>
      <c r="E31" s="3">
        <f t="shared" si="0"/>
        <v>125</v>
      </c>
      <c r="F31" s="3">
        <f t="shared" si="6"/>
        <v>4</v>
      </c>
      <c r="G31" s="3">
        <f t="shared" si="1"/>
        <v>0.34246575342465752</v>
      </c>
      <c r="H31" s="8" t="s">
        <v>44</v>
      </c>
      <c r="I31" t="s">
        <v>83</v>
      </c>
      <c r="J31" t="s">
        <v>84</v>
      </c>
      <c r="K31">
        <v>85</v>
      </c>
      <c r="L31">
        <v>1.1299999999999999</v>
      </c>
      <c r="M31">
        <v>1.1299999999999999</v>
      </c>
      <c r="N31">
        <v>1.2</v>
      </c>
      <c r="O31">
        <v>0.12</v>
      </c>
      <c r="P31" s="1">
        <v>0.1188</v>
      </c>
      <c r="Q31">
        <v>41</v>
      </c>
      <c r="R31" s="2">
        <v>2829</v>
      </c>
      <c r="S31" s="1">
        <v>0.31519999999999998</v>
      </c>
      <c r="T31" t="str">
        <f t="shared" si="3"/>
        <v>(70.75, 85, rate, 0.342, steps, 0.3152, 'call', 'euro')</v>
      </c>
      <c r="U31" t="str">
        <f t="shared" si="4"/>
        <v>NEM</v>
      </c>
    </row>
    <row r="32" spans="1:21" x14ac:dyDescent="0.25">
      <c r="A32" t="s">
        <v>79</v>
      </c>
      <c r="B32" s="3">
        <v>70.75</v>
      </c>
      <c r="C32" s="4">
        <v>44331</v>
      </c>
      <c r="D32" s="4">
        <v>44456</v>
      </c>
      <c r="E32" s="3">
        <f t="shared" si="0"/>
        <v>125</v>
      </c>
      <c r="F32" s="3">
        <f t="shared" si="6"/>
        <v>4</v>
      </c>
      <c r="G32" s="3">
        <f t="shared" si="1"/>
        <v>0.34246575342465752</v>
      </c>
      <c r="H32" s="8" t="s">
        <v>44</v>
      </c>
      <c r="I32" t="s">
        <v>85</v>
      </c>
      <c r="J32" t="s">
        <v>86</v>
      </c>
      <c r="K32">
        <v>90</v>
      </c>
      <c r="L32">
        <v>0.72</v>
      </c>
      <c r="M32">
        <v>0.71</v>
      </c>
      <c r="N32">
        <v>0.77</v>
      </c>
      <c r="O32">
        <v>7.0000000000000007E-2</v>
      </c>
      <c r="P32" s="1">
        <v>0.1077</v>
      </c>
      <c r="Q32">
        <v>29</v>
      </c>
      <c r="R32">
        <v>777</v>
      </c>
      <c r="S32" s="1">
        <v>0.32840000000000003</v>
      </c>
      <c r="T32" t="str">
        <f t="shared" si="3"/>
        <v>(70.75, 90, rate, 0.342, steps, 0.3284, 'call', 'euro')</v>
      </c>
      <c r="U32" t="str">
        <f t="shared" si="4"/>
        <v>NEM</v>
      </c>
    </row>
    <row r="33" spans="1:21" x14ac:dyDescent="0.25">
      <c r="A33" t="s">
        <v>79</v>
      </c>
      <c r="B33" s="3">
        <v>70.75</v>
      </c>
      <c r="C33" s="4">
        <v>44331</v>
      </c>
      <c r="D33" s="4">
        <v>44456</v>
      </c>
      <c r="E33" s="3">
        <f t="shared" si="0"/>
        <v>125</v>
      </c>
      <c r="F33" s="3">
        <f t="shared" si="6"/>
        <v>4</v>
      </c>
      <c r="G33" s="3">
        <f t="shared" si="1"/>
        <v>0.34246575342465752</v>
      </c>
      <c r="H33" s="8" t="s">
        <v>44</v>
      </c>
      <c r="I33" t="s">
        <v>87</v>
      </c>
      <c r="J33" t="s">
        <v>88</v>
      </c>
      <c r="K33">
        <v>95</v>
      </c>
      <c r="L33">
        <v>0.47</v>
      </c>
      <c r="M33">
        <v>0.46</v>
      </c>
      <c r="N33">
        <v>0.52</v>
      </c>
      <c r="O33">
        <v>0.19</v>
      </c>
      <c r="P33" s="1">
        <v>0.67859999999999998</v>
      </c>
      <c r="Q33">
        <v>40</v>
      </c>
      <c r="R33">
        <v>122</v>
      </c>
      <c r="S33" s="1">
        <v>0.34350000000000003</v>
      </c>
      <c r="T33" t="str">
        <f t="shared" si="3"/>
        <v>(70.75, 95, rate, 0.342, steps, 0.3435, 'call', 'euro')</v>
      </c>
      <c r="U33" t="str">
        <f t="shared" si="4"/>
        <v>NEM</v>
      </c>
    </row>
    <row r="34" spans="1:21" x14ac:dyDescent="0.25">
      <c r="A34" t="s">
        <v>89</v>
      </c>
      <c r="B34" s="3">
        <v>12.7</v>
      </c>
      <c r="C34" s="4">
        <v>44331</v>
      </c>
      <c r="D34" s="4">
        <v>44519</v>
      </c>
      <c r="E34" s="3">
        <f t="shared" si="0"/>
        <v>188</v>
      </c>
      <c r="F34" s="3">
        <f t="shared" si="6"/>
        <v>6</v>
      </c>
      <c r="G34" s="3">
        <f t="shared" si="1"/>
        <v>0.51506849315068493</v>
      </c>
      <c r="H34" s="8" t="s">
        <v>98</v>
      </c>
      <c r="I34" t="s">
        <v>90</v>
      </c>
      <c r="J34" t="s">
        <v>91</v>
      </c>
      <c r="K34">
        <v>5</v>
      </c>
      <c r="L34">
        <v>0.13</v>
      </c>
      <c r="M34">
        <v>0</v>
      </c>
      <c r="N34">
        <v>0.65</v>
      </c>
      <c r="O34">
        <v>0</v>
      </c>
      <c r="P34" t="s">
        <v>0</v>
      </c>
      <c r="Q34">
        <v>1</v>
      </c>
      <c r="R34">
        <v>52</v>
      </c>
      <c r="S34" s="1">
        <v>1.0781000000000001</v>
      </c>
      <c r="T34" t="str">
        <f t="shared" si="3"/>
        <v>(12.7, 5, rate, 0.515, steps, 1.0781, 'put', 'euro')</v>
      </c>
      <c r="U34" t="str">
        <f t="shared" si="4"/>
        <v>LAC</v>
      </c>
    </row>
    <row r="35" spans="1:21" x14ac:dyDescent="0.25">
      <c r="A35" t="s">
        <v>89</v>
      </c>
      <c r="B35" s="3">
        <v>12.7</v>
      </c>
      <c r="C35" s="4">
        <v>44331</v>
      </c>
      <c r="D35" s="4">
        <v>44519</v>
      </c>
      <c r="E35" s="3">
        <f t="shared" ref="E35:E42" si="7">DATEDIF(C35,D35,"d")</f>
        <v>188</v>
      </c>
      <c r="F35" s="3">
        <f t="shared" ref="F35:F42" si="8">DATEDIF(C35,D35,"m")</f>
        <v>6</v>
      </c>
      <c r="G35" s="3">
        <f t="shared" si="1"/>
        <v>0.51506849315068493</v>
      </c>
      <c r="H35" s="8" t="s">
        <v>98</v>
      </c>
      <c r="I35" t="s">
        <v>92</v>
      </c>
      <c r="J35" t="s">
        <v>93</v>
      </c>
      <c r="K35">
        <v>7.5</v>
      </c>
      <c r="L35">
        <v>0.52</v>
      </c>
      <c r="M35">
        <v>0.45</v>
      </c>
      <c r="N35">
        <v>0.55000000000000004</v>
      </c>
      <c r="O35">
        <v>-0.13</v>
      </c>
      <c r="P35" s="1">
        <v>-0.2</v>
      </c>
      <c r="Q35">
        <v>24</v>
      </c>
      <c r="R35">
        <v>548</v>
      </c>
      <c r="S35" s="1">
        <v>0.78220000000000001</v>
      </c>
      <c r="T35" t="str">
        <f t="shared" si="3"/>
        <v>(12.7, 7.5, rate, 0.515, steps, 0.7822, 'put', 'euro')</v>
      </c>
      <c r="U35" t="str">
        <f t="shared" si="4"/>
        <v>LAC</v>
      </c>
    </row>
    <row r="36" spans="1:21" x14ac:dyDescent="0.25">
      <c r="A36" t="s">
        <v>89</v>
      </c>
      <c r="B36" s="3">
        <v>12.7</v>
      </c>
      <c r="C36" s="4">
        <v>44331</v>
      </c>
      <c r="D36" s="4">
        <v>44519</v>
      </c>
      <c r="E36" s="3">
        <f t="shared" si="7"/>
        <v>188</v>
      </c>
      <c r="F36" s="3">
        <f t="shared" si="8"/>
        <v>6</v>
      </c>
      <c r="G36" s="3">
        <f t="shared" si="1"/>
        <v>0.51506849315068493</v>
      </c>
      <c r="H36" s="8" t="s">
        <v>98</v>
      </c>
      <c r="I36" t="s">
        <v>94</v>
      </c>
      <c r="J36" t="s">
        <v>95</v>
      </c>
      <c r="K36">
        <v>10</v>
      </c>
      <c r="L36">
        <v>1.43</v>
      </c>
      <c r="M36">
        <v>1.3</v>
      </c>
      <c r="N36">
        <v>1.45</v>
      </c>
      <c r="O36">
        <v>-0.12</v>
      </c>
      <c r="P36" s="1">
        <v>-7.7399999999999997E-2</v>
      </c>
      <c r="Q36">
        <v>2</v>
      </c>
      <c r="R36">
        <v>944</v>
      </c>
      <c r="S36" s="1">
        <v>0.78220000000000001</v>
      </c>
      <c r="T36" t="str">
        <f t="shared" si="3"/>
        <v>(12.7, 10, rate, 0.515, steps, 0.7822, 'put', 'euro')</v>
      </c>
      <c r="U36" t="str">
        <f t="shared" si="4"/>
        <v>LAC</v>
      </c>
    </row>
    <row r="37" spans="1:21" x14ac:dyDescent="0.25">
      <c r="A37" t="s">
        <v>89</v>
      </c>
      <c r="B37" s="3">
        <v>12.7</v>
      </c>
      <c r="C37" s="4">
        <v>44331</v>
      </c>
      <c r="D37" s="4">
        <v>44519</v>
      </c>
      <c r="E37" s="3">
        <f t="shared" si="7"/>
        <v>188</v>
      </c>
      <c r="F37" s="3">
        <f t="shared" si="8"/>
        <v>6</v>
      </c>
      <c r="G37" s="3">
        <f t="shared" si="1"/>
        <v>0.51506849315068493</v>
      </c>
      <c r="H37" s="8" t="s">
        <v>98</v>
      </c>
      <c r="I37" t="s">
        <v>96</v>
      </c>
      <c r="J37" t="s">
        <v>97</v>
      </c>
      <c r="K37">
        <v>12.5</v>
      </c>
      <c r="L37">
        <v>2.94</v>
      </c>
      <c r="M37">
        <v>2.6</v>
      </c>
      <c r="N37">
        <v>2.75</v>
      </c>
      <c r="O37">
        <v>0</v>
      </c>
      <c r="P37" t="s">
        <v>0</v>
      </c>
      <c r="Q37">
        <v>61</v>
      </c>
      <c r="R37">
        <v>751</v>
      </c>
      <c r="S37" s="1">
        <v>0.77929999999999999</v>
      </c>
      <c r="T37" t="str">
        <f t="shared" si="3"/>
        <v>(12.7, 12.5, rate, 0.515, steps, 0.7793, 'put', 'euro')</v>
      </c>
      <c r="U37" t="str">
        <f t="shared" si="4"/>
        <v>LAC</v>
      </c>
    </row>
    <row r="38" spans="1:21" x14ac:dyDescent="0.25">
      <c r="A38" t="s">
        <v>107</v>
      </c>
      <c r="B38" s="9">
        <v>46.31</v>
      </c>
      <c r="C38" s="4">
        <v>44332</v>
      </c>
      <c r="D38" s="4">
        <v>44946</v>
      </c>
      <c r="E38" s="3">
        <f t="shared" si="7"/>
        <v>614</v>
      </c>
      <c r="F38" s="3">
        <f t="shared" si="8"/>
        <v>20</v>
      </c>
      <c r="G38" s="3">
        <f t="shared" si="1"/>
        <v>1.6821917808219178</v>
      </c>
      <c r="H38" s="8" t="s">
        <v>98</v>
      </c>
      <c r="I38" t="s">
        <v>99</v>
      </c>
      <c r="J38" t="s">
        <v>61</v>
      </c>
      <c r="K38">
        <v>40</v>
      </c>
      <c r="L38">
        <v>5.08</v>
      </c>
      <c r="M38">
        <v>3</v>
      </c>
      <c r="N38">
        <v>7.25</v>
      </c>
      <c r="O38">
        <v>-0.97</v>
      </c>
      <c r="P38" s="1">
        <v>-0.1603</v>
      </c>
      <c r="Q38">
        <v>2</v>
      </c>
      <c r="R38" s="2">
        <v>7732</v>
      </c>
      <c r="S38" s="1">
        <v>0.45929999999999999</v>
      </c>
      <c r="T38" t="str">
        <f t="shared" si="3"/>
        <v>(46.31, 40, rate, 1.682, steps, 0.4593, 'put', 'euro')</v>
      </c>
      <c r="U38" t="str">
        <f t="shared" si="4"/>
        <v>DAL</v>
      </c>
    </row>
    <row r="39" spans="1:21" x14ac:dyDescent="0.25">
      <c r="A39" t="s">
        <v>107</v>
      </c>
      <c r="B39" s="9">
        <v>46.31</v>
      </c>
      <c r="C39" s="4">
        <v>44333</v>
      </c>
      <c r="D39" s="4">
        <v>44947</v>
      </c>
      <c r="E39" s="3">
        <f t="shared" si="7"/>
        <v>614</v>
      </c>
      <c r="F39" s="3">
        <f t="shared" si="8"/>
        <v>20</v>
      </c>
      <c r="G39" s="3">
        <f t="shared" si="1"/>
        <v>1.6821917808219178</v>
      </c>
      <c r="H39" s="8" t="s">
        <v>98</v>
      </c>
      <c r="I39" t="s">
        <v>100</v>
      </c>
      <c r="J39" t="s">
        <v>61</v>
      </c>
      <c r="K39">
        <v>42</v>
      </c>
      <c r="L39">
        <v>5.98</v>
      </c>
      <c r="M39">
        <v>3.9</v>
      </c>
      <c r="N39">
        <v>7.75</v>
      </c>
      <c r="O39">
        <v>0.03</v>
      </c>
      <c r="P39" s="1">
        <v>5.0000000000000001E-3</v>
      </c>
      <c r="Q39">
        <v>2</v>
      </c>
      <c r="R39" s="2">
        <v>4830</v>
      </c>
      <c r="S39" s="1">
        <v>0.43269999999999997</v>
      </c>
      <c r="T39" t="str">
        <f t="shared" si="3"/>
        <v>(46.31, 42, rate, 1.682, steps, 0.4327, 'put', 'euro')</v>
      </c>
      <c r="U39" t="str">
        <f t="shared" si="4"/>
        <v>DAL</v>
      </c>
    </row>
    <row r="40" spans="1:21" x14ac:dyDescent="0.25">
      <c r="A40" t="s">
        <v>107</v>
      </c>
      <c r="B40" s="9">
        <v>46.31</v>
      </c>
      <c r="C40" s="4">
        <v>44334</v>
      </c>
      <c r="D40" s="4">
        <v>44948</v>
      </c>
      <c r="E40" s="3">
        <f t="shared" si="7"/>
        <v>614</v>
      </c>
      <c r="F40" s="3">
        <f t="shared" si="8"/>
        <v>20</v>
      </c>
      <c r="G40" s="3">
        <f t="shared" si="1"/>
        <v>1.6821917808219178</v>
      </c>
      <c r="H40" s="8" t="s">
        <v>98</v>
      </c>
      <c r="I40" t="s">
        <v>101</v>
      </c>
      <c r="J40" t="s">
        <v>102</v>
      </c>
      <c r="K40">
        <v>45</v>
      </c>
      <c r="L40">
        <v>7.59</v>
      </c>
      <c r="M40">
        <v>6</v>
      </c>
      <c r="N40">
        <v>8.1</v>
      </c>
      <c r="O40">
        <v>-0.54</v>
      </c>
      <c r="P40" s="1">
        <v>-6.6400000000000001E-2</v>
      </c>
      <c r="Q40">
        <v>5</v>
      </c>
      <c r="R40" s="2">
        <v>4170</v>
      </c>
      <c r="S40" s="1">
        <v>0.3735</v>
      </c>
      <c r="T40" t="str">
        <f t="shared" si="3"/>
        <v>(46.31, 45, rate, 1.682, steps, 0.3735, 'put', 'euro')</v>
      </c>
      <c r="U40" t="str">
        <f t="shared" si="4"/>
        <v>DAL</v>
      </c>
    </row>
    <row r="41" spans="1:21" x14ac:dyDescent="0.25">
      <c r="A41" t="s">
        <v>107</v>
      </c>
      <c r="B41" s="9">
        <v>46.31</v>
      </c>
      <c r="C41" s="4">
        <v>44335</v>
      </c>
      <c r="D41" s="4">
        <v>44949</v>
      </c>
      <c r="E41" s="3">
        <f t="shared" si="7"/>
        <v>614</v>
      </c>
      <c r="F41" s="3">
        <f t="shared" si="8"/>
        <v>20</v>
      </c>
      <c r="G41" s="3">
        <f t="shared" si="1"/>
        <v>1.6821917808219178</v>
      </c>
      <c r="H41" s="8" t="s">
        <v>98</v>
      </c>
      <c r="I41" t="s">
        <v>103</v>
      </c>
      <c r="J41" t="s">
        <v>104</v>
      </c>
      <c r="K41">
        <v>50</v>
      </c>
      <c r="L41">
        <v>12.1</v>
      </c>
      <c r="M41">
        <v>8.3000000000000007</v>
      </c>
      <c r="N41">
        <v>10.9</v>
      </c>
      <c r="O41">
        <v>0</v>
      </c>
      <c r="P41" t="s">
        <v>0</v>
      </c>
      <c r="Q41">
        <v>3</v>
      </c>
      <c r="R41">
        <v>371</v>
      </c>
      <c r="S41" s="1">
        <v>0.3619</v>
      </c>
      <c r="T41" t="str">
        <f t="shared" si="3"/>
        <v>(46.31, 50, rate, 1.682, steps, 0.3619, 'put', 'euro')</v>
      </c>
      <c r="U41" t="str">
        <f t="shared" si="4"/>
        <v>DAL</v>
      </c>
    </row>
    <row r="42" spans="1:21" x14ac:dyDescent="0.25">
      <c r="A42" t="s">
        <v>107</v>
      </c>
      <c r="B42" s="9">
        <v>46.31</v>
      </c>
      <c r="C42" s="4">
        <v>44336</v>
      </c>
      <c r="D42" s="4">
        <v>44950</v>
      </c>
      <c r="E42" s="3">
        <f t="shared" si="7"/>
        <v>614</v>
      </c>
      <c r="F42" s="3">
        <f t="shared" si="8"/>
        <v>20</v>
      </c>
      <c r="G42" s="3">
        <f t="shared" si="1"/>
        <v>1.6821917808219178</v>
      </c>
      <c r="H42" s="8" t="s">
        <v>98</v>
      </c>
      <c r="I42" t="s">
        <v>105</v>
      </c>
      <c r="J42" t="s">
        <v>106</v>
      </c>
      <c r="K42">
        <v>52.5</v>
      </c>
      <c r="L42">
        <v>10.95</v>
      </c>
      <c r="M42">
        <v>10.45</v>
      </c>
      <c r="N42">
        <v>14.15</v>
      </c>
      <c r="O42">
        <v>0</v>
      </c>
      <c r="P42" t="s">
        <v>0</v>
      </c>
      <c r="Q42">
        <v>3</v>
      </c>
      <c r="R42">
        <v>9</v>
      </c>
      <c r="S42" s="1">
        <v>0.42730000000000001</v>
      </c>
      <c r="T42" t="str">
        <f t="shared" si="3"/>
        <v>(46.31, 52.5, rate, 1.682, steps, 0.4273, 'put', 'euro')</v>
      </c>
      <c r="U42" t="str">
        <f t="shared" si="4"/>
        <v>DAL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2021-05-16T03:59:33Z</dcterms:created>
  <dcterms:modified xsi:type="dcterms:W3CDTF">2021-05-16T15:04:21Z</dcterms:modified>
</cp:coreProperties>
</file>