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h\Documents\NREL SAM\PVPMC 2022\"/>
    </mc:Choice>
  </mc:AlternateContent>
  <xr:revisionPtr revIDLastSave="0" documentId="13_ncr:1_{DA14A996-9338-4163-9270-B97CF15D15C3}" xr6:coauthVersionLast="47" xr6:coauthVersionMax="47" xr10:uidLastSave="{00000000-0000-0000-0000-000000000000}"/>
  <bookViews>
    <workbookView xWindow="-6870" yWindow="-18210" windowWidth="19180" windowHeight="10300" xr2:uid="{5FF74E37-38C5-4398-90EA-9813CFF7E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D17" i="1" s="1"/>
  <c r="C17" i="1" a="1"/>
  <c r="C17" i="1" s="1"/>
  <c r="B17" i="1" a="1"/>
  <c r="B17" i="1" s="1"/>
  <c r="P27" i="1"/>
  <c r="N25" i="1"/>
  <c r="O25" i="1"/>
  <c r="P25" i="1"/>
  <c r="Q25" i="1"/>
  <c r="N26" i="1"/>
  <c r="O26" i="1"/>
  <c r="P26" i="1"/>
  <c r="Q26" i="1"/>
  <c r="N27" i="1"/>
  <c r="O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M21" i="1" a="1"/>
  <c r="M21" i="1" s="1"/>
  <c r="O21" i="1" s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13" i="1"/>
  <c r="P22" i="1" l="1"/>
  <c r="O22" i="1"/>
  <c r="N22" i="1"/>
  <c r="N24" i="1"/>
  <c r="N23" i="1"/>
  <c r="P24" i="1"/>
  <c r="Q22" i="1"/>
  <c r="Q23" i="1"/>
  <c r="P23" i="1"/>
  <c r="O24" i="1"/>
  <c r="O23" i="1"/>
  <c r="Q24" i="1"/>
  <c r="Q21" i="1"/>
  <c r="N21" i="1"/>
  <c r="P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<sst xmlns="http://schemas.openxmlformats.org/spreadsheetml/2006/main" count="18" uniqueCount="16">
  <si>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run</t>
  </si>
  <si>
    <t>Desired bank capacity (kWh)</t>
  </si>
  <si>
    <t>Number of units in stack</t>
  </si>
  <si>
    <t>System nameplate capacity (kWdc)</t>
  </si>
  <si>
    <t>Electricity load total in each year (kWh)</t>
  </si>
  <si>
    <t>Annual energy imported from grid (kWh)</t>
  </si>
  <si>
    <t>Paste SAM data below (using text to columns or paste via text import wizard w/ comma delimiters):</t>
  </si>
  <si>
    <t>Calculated unmet load:</t>
  </si>
  <si>
    <t>Number of 250 kW Wind Turbines</t>
  </si>
  <si>
    <t>Battery Capacity (kWh)</t>
  </si>
  <si>
    <t>Expected values:</t>
  </si>
  <si>
    <t>PV</t>
  </si>
  <si>
    <t>Wind</t>
  </si>
  <si>
    <t>ES</t>
  </si>
  <si>
    <t>SAM Annual Unmet Load</t>
  </si>
  <si>
    <t>PV Capacity (kWdc)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</si>
</sst>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0" applyAlignment="1"/>
    <xf numFmtId="10" fontId="0" fillId="0" borderId="3" xfId="1" applyNumberFormat="1" applyFont="1" applyBorder="1"/>
    <xf numFmtId="10" fontId="0" fillId="0" borderId="4" xfId="1" applyNumberFormat="1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3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9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9" xfId="0" applyFill="1" applyBorder="1" applyAlignment="1">
      <alignment horizontal="center" vertical="center" textRotation="90"/>
    </xf>
    <xf numFmtId="0" fontId="0" fillId="2" borderId="11" xfId="0" applyFill="1" applyBorder="1"/>
    <xf numFmtId="0" fontId="0" fillId="2" borderId="14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textRotation="18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B6C3-E351-4DF7-B8E2-73ABA1FE8C16}">
  <dimension ref="A2:BM36"/>
  <sheetViews>
    <sheetView tabSelected="1" topLeftCell="A18" workbookViewId="0">
      <selection activeCell="G23" sqref="G23"/>
    </sheetView>
  </sheetViews>
  <sheetFormatPr defaultRowHeight="14.4" x14ac:dyDescent="0.3"/>
  <cols>
    <col min="2" max="2" width="7.21875" customWidth="1"/>
    <col min="4" max="4" width="8.88671875" customWidth="1"/>
    <col min="7" max="7" width="8.88671875" customWidth="1"/>
    <col min="8" max="8" width="3.33203125" customWidth="1"/>
    <col min="9" max="9" width="4.77734375" customWidth="1"/>
    <col min="12" max="12" width="3.88671875" customWidth="1"/>
    <col min="18" max="19" width="3.44140625" customWidth="1"/>
  </cols>
  <sheetData>
    <row r="2" spans="1:65" x14ac:dyDescent="0.3">
      <c r="A2" s="1" t="s">
        <v>6</v>
      </c>
    </row>
    <row r="3" spans="1:65" x14ac:dyDescent="0.3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</row>
    <row r="4" spans="1:65" x14ac:dyDescent="0.3">
      <c r="A4" t="s">
        <v>3</v>
      </c>
      <c r="B4">
        <v>200</v>
      </c>
      <c r="C4">
        <v>400</v>
      </c>
      <c r="D4">
        <v>600</v>
      </c>
      <c r="E4">
        <v>800</v>
      </c>
      <c r="F4">
        <v>200</v>
      </c>
      <c r="G4">
        <v>400</v>
      </c>
      <c r="H4">
        <v>600</v>
      </c>
      <c r="I4">
        <v>800</v>
      </c>
      <c r="J4">
        <v>200</v>
      </c>
      <c r="K4">
        <v>400</v>
      </c>
      <c r="L4">
        <v>600</v>
      </c>
      <c r="M4">
        <v>800</v>
      </c>
      <c r="N4">
        <v>200</v>
      </c>
      <c r="O4">
        <v>400</v>
      </c>
      <c r="P4">
        <v>600</v>
      </c>
      <c r="Q4">
        <v>800</v>
      </c>
      <c r="R4">
        <v>200</v>
      </c>
      <c r="S4">
        <v>400</v>
      </c>
      <c r="T4">
        <v>600</v>
      </c>
      <c r="U4">
        <v>800</v>
      </c>
      <c r="V4">
        <v>200</v>
      </c>
      <c r="W4">
        <v>400</v>
      </c>
      <c r="X4">
        <v>600</v>
      </c>
      <c r="Y4">
        <v>800</v>
      </c>
      <c r="Z4">
        <v>200</v>
      </c>
      <c r="AA4">
        <v>400</v>
      </c>
      <c r="AB4">
        <v>600</v>
      </c>
      <c r="AC4">
        <v>800</v>
      </c>
      <c r="AD4">
        <v>200</v>
      </c>
      <c r="AE4">
        <v>400</v>
      </c>
      <c r="AF4">
        <v>600</v>
      </c>
      <c r="AG4">
        <v>800</v>
      </c>
      <c r="AH4">
        <v>200</v>
      </c>
      <c r="AI4">
        <v>400</v>
      </c>
      <c r="AJ4">
        <v>600</v>
      </c>
      <c r="AK4">
        <v>800</v>
      </c>
      <c r="AL4">
        <v>200</v>
      </c>
      <c r="AM4">
        <v>400</v>
      </c>
      <c r="AN4">
        <v>600</v>
      </c>
      <c r="AO4">
        <v>800</v>
      </c>
      <c r="AP4">
        <v>200</v>
      </c>
      <c r="AQ4">
        <v>400</v>
      </c>
      <c r="AR4">
        <v>600</v>
      </c>
      <c r="AS4">
        <v>800</v>
      </c>
      <c r="AT4">
        <v>200</v>
      </c>
      <c r="AU4">
        <v>400</v>
      </c>
      <c r="AV4">
        <v>600</v>
      </c>
      <c r="AW4">
        <v>800</v>
      </c>
      <c r="AX4">
        <v>200</v>
      </c>
      <c r="AY4">
        <v>400</v>
      </c>
      <c r="AZ4">
        <v>600</v>
      </c>
      <c r="BA4">
        <v>800</v>
      </c>
      <c r="BB4">
        <v>200</v>
      </c>
      <c r="BC4">
        <v>400</v>
      </c>
      <c r="BD4">
        <v>600</v>
      </c>
      <c r="BE4">
        <v>800</v>
      </c>
      <c r="BF4">
        <v>200</v>
      </c>
      <c r="BG4">
        <v>400</v>
      </c>
      <c r="BH4">
        <v>600</v>
      </c>
      <c r="BI4">
        <v>800</v>
      </c>
      <c r="BJ4">
        <v>200</v>
      </c>
      <c r="BK4">
        <v>400</v>
      </c>
      <c r="BL4">
        <v>600</v>
      </c>
      <c r="BM4">
        <v>800</v>
      </c>
    </row>
    <row r="5" spans="1:65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2</v>
      </c>
      <c r="AS5">
        <v>2</v>
      </c>
      <c r="AT5">
        <v>3</v>
      </c>
      <c r="AU5">
        <v>3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3</v>
      </c>
      <c r="BK5">
        <v>3</v>
      </c>
      <c r="BL5">
        <v>3</v>
      </c>
      <c r="BM5">
        <v>3</v>
      </c>
    </row>
    <row r="6" spans="1:65" x14ac:dyDescent="0.3">
      <c r="A6" t="s">
        <v>1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2000</v>
      </c>
      <c r="S6">
        <v>2000</v>
      </c>
      <c r="T6">
        <v>2000</v>
      </c>
      <c r="U6">
        <v>2000</v>
      </c>
      <c r="V6">
        <v>2000</v>
      </c>
      <c r="W6">
        <v>2000</v>
      </c>
      <c r="X6">
        <v>2000</v>
      </c>
      <c r="Y6">
        <v>2000</v>
      </c>
      <c r="Z6">
        <v>2000</v>
      </c>
      <c r="AA6">
        <v>2000</v>
      </c>
      <c r="AB6">
        <v>2000</v>
      </c>
      <c r="AC6">
        <v>2000</v>
      </c>
      <c r="AD6">
        <v>2000</v>
      </c>
      <c r="AE6">
        <v>2000</v>
      </c>
      <c r="AF6">
        <v>2000</v>
      </c>
      <c r="AG6">
        <v>2000</v>
      </c>
      <c r="AH6">
        <v>3000</v>
      </c>
      <c r="AI6">
        <v>3000</v>
      </c>
      <c r="AJ6">
        <v>3000</v>
      </c>
      <c r="AK6">
        <v>3000</v>
      </c>
      <c r="AL6">
        <v>3000</v>
      </c>
      <c r="AM6">
        <v>3000</v>
      </c>
      <c r="AN6">
        <v>3000</v>
      </c>
      <c r="AO6">
        <v>3000</v>
      </c>
      <c r="AP6">
        <v>3000</v>
      </c>
      <c r="AQ6">
        <v>3000</v>
      </c>
      <c r="AR6">
        <v>3000</v>
      </c>
      <c r="AS6">
        <v>3000</v>
      </c>
      <c r="AT6">
        <v>3000</v>
      </c>
      <c r="AU6">
        <v>3000</v>
      </c>
      <c r="AV6">
        <v>3000</v>
      </c>
      <c r="AW6">
        <v>3000</v>
      </c>
      <c r="AX6">
        <v>4000</v>
      </c>
      <c r="AY6">
        <v>4000</v>
      </c>
      <c r="AZ6">
        <v>4000</v>
      </c>
      <c r="BA6">
        <v>4000</v>
      </c>
      <c r="BB6">
        <v>4000</v>
      </c>
      <c r="BC6">
        <v>4000</v>
      </c>
      <c r="BD6">
        <v>4000</v>
      </c>
      <c r="BE6">
        <v>4000</v>
      </c>
      <c r="BF6">
        <v>4000</v>
      </c>
      <c r="BG6">
        <v>4000</v>
      </c>
      <c r="BH6">
        <v>4000</v>
      </c>
      <c r="BI6">
        <v>4000</v>
      </c>
      <c r="BJ6">
        <v>4000</v>
      </c>
      <c r="BK6">
        <v>4000</v>
      </c>
      <c r="BL6">
        <v>4000</v>
      </c>
      <c r="BM6">
        <v>4000</v>
      </c>
    </row>
    <row r="7" spans="1:65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 t="s">
        <v>4</v>
      </c>
      <c r="B8">
        <v>726208</v>
      </c>
      <c r="C8">
        <v>726208</v>
      </c>
      <c r="D8">
        <v>726208</v>
      </c>
      <c r="E8">
        <v>726208</v>
      </c>
      <c r="F8">
        <v>726208</v>
      </c>
      <c r="G8">
        <v>726208</v>
      </c>
      <c r="H8">
        <v>726208</v>
      </c>
      <c r="I8">
        <v>726208</v>
      </c>
      <c r="J8">
        <v>726208</v>
      </c>
      <c r="K8">
        <v>726208</v>
      </c>
      <c r="L8">
        <v>726208</v>
      </c>
      <c r="M8">
        <v>726208</v>
      </c>
      <c r="N8">
        <v>726208</v>
      </c>
      <c r="O8">
        <v>726208</v>
      </c>
      <c r="P8">
        <v>726208</v>
      </c>
      <c r="Q8">
        <v>726208</v>
      </c>
      <c r="R8">
        <v>726208</v>
      </c>
      <c r="S8">
        <v>726208</v>
      </c>
      <c r="T8">
        <v>726208</v>
      </c>
      <c r="U8">
        <v>726208</v>
      </c>
      <c r="V8">
        <v>726208</v>
      </c>
      <c r="W8">
        <v>726208</v>
      </c>
      <c r="X8">
        <v>726208</v>
      </c>
      <c r="Y8">
        <v>726208</v>
      </c>
      <c r="Z8">
        <v>726208</v>
      </c>
      <c r="AA8">
        <v>726208</v>
      </c>
      <c r="AB8">
        <v>726208</v>
      </c>
      <c r="AC8">
        <v>726208</v>
      </c>
      <c r="AD8">
        <v>726208</v>
      </c>
      <c r="AE8">
        <v>726208</v>
      </c>
      <c r="AF8">
        <v>726208</v>
      </c>
      <c r="AG8">
        <v>726208</v>
      </c>
      <c r="AH8">
        <v>726208</v>
      </c>
      <c r="AI8">
        <v>726208</v>
      </c>
      <c r="AJ8">
        <v>726208</v>
      </c>
      <c r="AK8">
        <v>726208</v>
      </c>
      <c r="AL8">
        <v>726208</v>
      </c>
      <c r="AM8">
        <v>726208</v>
      </c>
      <c r="AN8">
        <v>726208</v>
      </c>
      <c r="AO8">
        <v>726208</v>
      </c>
      <c r="AP8">
        <v>726208</v>
      </c>
      <c r="AQ8">
        <v>726208</v>
      </c>
      <c r="AR8">
        <v>726208</v>
      </c>
      <c r="AS8">
        <v>726208</v>
      </c>
      <c r="AT8">
        <v>726208</v>
      </c>
      <c r="AU8">
        <v>726208</v>
      </c>
      <c r="AV8">
        <v>726208</v>
      </c>
      <c r="AW8">
        <v>726208</v>
      </c>
      <c r="AX8">
        <v>726208</v>
      </c>
      <c r="AY8">
        <v>726208</v>
      </c>
      <c r="AZ8">
        <v>726208</v>
      </c>
      <c r="BA8">
        <v>726208</v>
      </c>
      <c r="BB8">
        <v>726208</v>
      </c>
      <c r="BC8">
        <v>726208</v>
      </c>
      <c r="BD8">
        <v>726208</v>
      </c>
      <c r="BE8">
        <v>726208</v>
      </c>
      <c r="BF8">
        <v>726208</v>
      </c>
      <c r="BG8">
        <v>726208</v>
      </c>
      <c r="BH8">
        <v>726208</v>
      </c>
      <c r="BI8">
        <v>726208</v>
      </c>
      <c r="BJ8">
        <v>726208</v>
      </c>
      <c r="BK8">
        <v>726208</v>
      </c>
      <c r="BL8">
        <v>726208</v>
      </c>
      <c r="BM8">
        <v>726208</v>
      </c>
    </row>
    <row r="9" spans="1:65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 t="s">
        <v>5</v>
      </c>
      <c r="B10">
        <v>411202</v>
      </c>
      <c r="C10">
        <v>190933</v>
      </c>
      <c r="D10">
        <v>114083</v>
      </c>
      <c r="E10">
        <v>86151.2</v>
      </c>
      <c r="F10">
        <v>125585</v>
      </c>
      <c r="G10">
        <v>39675.599999999999</v>
      </c>
      <c r="H10">
        <v>16443.5</v>
      </c>
      <c r="I10">
        <v>9079</v>
      </c>
      <c r="J10">
        <v>70515.7</v>
      </c>
      <c r="K10">
        <v>17418.5</v>
      </c>
      <c r="L10">
        <v>7101.43</v>
      </c>
      <c r="M10">
        <v>3788.62</v>
      </c>
      <c r="N10">
        <v>42595.9</v>
      </c>
      <c r="O10">
        <v>10609.8</v>
      </c>
      <c r="P10">
        <v>4051.2</v>
      </c>
      <c r="Q10">
        <v>2049.65</v>
      </c>
      <c r="R10">
        <v>407259</v>
      </c>
      <c r="S10">
        <v>158173</v>
      </c>
      <c r="T10">
        <v>65643.399999999994</v>
      </c>
      <c r="U10">
        <v>36642.800000000003</v>
      </c>
      <c r="V10">
        <v>102151</v>
      </c>
      <c r="W10">
        <v>25488.6</v>
      </c>
      <c r="X10">
        <v>6563.1</v>
      </c>
      <c r="Y10">
        <v>2089.3000000000002</v>
      </c>
      <c r="Z10">
        <v>50959</v>
      </c>
      <c r="AA10">
        <v>7772.27</v>
      </c>
      <c r="AB10">
        <v>2038.82</v>
      </c>
      <c r="AC10">
        <v>361.46800000000002</v>
      </c>
      <c r="AD10">
        <v>25030.2</v>
      </c>
      <c r="AE10">
        <v>3719.71</v>
      </c>
      <c r="AF10">
        <v>951.67100000000005</v>
      </c>
      <c r="AG10">
        <v>248.88900000000001</v>
      </c>
      <c r="AH10">
        <v>406858</v>
      </c>
      <c r="AI10">
        <v>138742</v>
      </c>
      <c r="AJ10">
        <v>47722.8</v>
      </c>
      <c r="AK10">
        <v>22415.200000000001</v>
      </c>
      <c r="AL10">
        <v>88224</v>
      </c>
      <c r="AM10">
        <v>16799.8</v>
      </c>
      <c r="AN10">
        <v>2664.33</v>
      </c>
      <c r="AO10">
        <v>497.62900000000002</v>
      </c>
      <c r="AP10">
        <v>38343</v>
      </c>
      <c r="AQ10">
        <v>3815.54</v>
      </c>
      <c r="AR10">
        <v>349.68099999999998</v>
      </c>
      <c r="AS10">
        <v>4.10967E-2</v>
      </c>
      <c r="AT10">
        <v>15836.3</v>
      </c>
      <c r="AU10">
        <v>849.84500000000003</v>
      </c>
      <c r="AV10">
        <v>5.0835199999999997E-2</v>
      </c>
      <c r="AW10">
        <v>3.0002500000000001E-2</v>
      </c>
      <c r="AX10">
        <v>406456</v>
      </c>
      <c r="AY10">
        <v>128615</v>
      </c>
      <c r="AZ10">
        <v>37778</v>
      </c>
      <c r="BA10">
        <v>15043.9</v>
      </c>
      <c r="BB10">
        <v>78645.3</v>
      </c>
      <c r="BC10">
        <v>11231.7</v>
      </c>
      <c r="BD10">
        <v>995.31799999999998</v>
      </c>
      <c r="BE10">
        <v>3.8063399999999997E-2</v>
      </c>
      <c r="BF10">
        <v>29243</v>
      </c>
      <c r="BG10">
        <v>1907.17</v>
      </c>
      <c r="BH10">
        <v>4.1168000000000003E-2</v>
      </c>
      <c r="BI10">
        <v>3.0854599999999999E-2</v>
      </c>
      <c r="BJ10">
        <v>9830.27</v>
      </c>
      <c r="BK10">
        <v>5.40507E-2</v>
      </c>
      <c r="BL10">
        <v>3.5173000000000003E-2</v>
      </c>
      <c r="BM10">
        <v>2.1784299999999999E-2</v>
      </c>
    </row>
    <row r="12" spans="1:65" x14ac:dyDescent="0.3">
      <c r="A12" s="1" t="s">
        <v>7</v>
      </c>
    </row>
    <row r="13" spans="1:65" x14ac:dyDescent="0.3">
      <c r="B13" s="2">
        <f>B10/B8</f>
        <v>0.56623171322816601</v>
      </c>
      <c r="C13" s="2">
        <f t="shared" ref="C13:BM13" si="0">C10/C8</f>
        <v>0.26291778663964044</v>
      </c>
      <c r="D13" s="2">
        <f t="shared" si="0"/>
        <v>0.15709411077817925</v>
      </c>
      <c r="E13" s="2">
        <f t="shared" si="0"/>
        <v>0.11863157662818366</v>
      </c>
      <c r="F13" s="2">
        <f t="shared" si="0"/>
        <v>0.17293254825063895</v>
      </c>
      <c r="G13" s="2">
        <f t="shared" si="0"/>
        <v>5.4633934079492373E-2</v>
      </c>
      <c r="H13" s="2">
        <f t="shared" si="0"/>
        <v>2.2642961796069446E-2</v>
      </c>
      <c r="I13" s="2">
        <f t="shared" si="0"/>
        <v>1.2501927822331893E-2</v>
      </c>
      <c r="J13" s="2">
        <f t="shared" si="0"/>
        <v>9.7101243720807251E-2</v>
      </c>
      <c r="K13" s="2">
        <f t="shared" si="0"/>
        <v>2.3985552348638407E-2</v>
      </c>
      <c r="L13" s="2">
        <f t="shared" si="0"/>
        <v>9.7787823874151761E-3</v>
      </c>
      <c r="M13" s="2">
        <f t="shared" si="0"/>
        <v>5.2169901736141711E-3</v>
      </c>
      <c r="N13" s="2">
        <f t="shared" si="0"/>
        <v>5.8655233762227907E-2</v>
      </c>
      <c r="O13" s="2">
        <f t="shared" si="0"/>
        <v>1.4609863840662729E-2</v>
      </c>
      <c r="P13" s="2">
        <f t="shared" si="0"/>
        <v>5.5785670221203841E-3</v>
      </c>
      <c r="Q13" s="2">
        <f t="shared" si="0"/>
        <v>2.8224007446902267E-3</v>
      </c>
      <c r="R13" s="2">
        <f t="shared" si="0"/>
        <v>0.56080213933198197</v>
      </c>
      <c r="S13" s="2">
        <f t="shared" si="0"/>
        <v>0.21780674407332334</v>
      </c>
      <c r="T13" s="2">
        <f t="shared" si="0"/>
        <v>9.0392008901031107E-2</v>
      </c>
      <c r="U13" s="2">
        <f t="shared" si="0"/>
        <v>5.0457720102229667E-2</v>
      </c>
      <c r="V13" s="2">
        <f t="shared" si="0"/>
        <v>0.14066355644663789</v>
      </c>
      <c r="W13" s="2">
        <f t="shared" si="0"/>
        <v>3.5098208777650478E-2</v>
      </c>
      <c r="X13" s="2">
        <f t="shared" si="0"/>
        <v>9.0374933903234339E-3</v>
      </c>
      <c r="Y13" s="2">
        <f t="shared" si="0"/>
        <v>2.8769994271613643E-3</v>
      </c>
      <c r="Z13" s="2">
        <f t="shared" si="0"/>
        <v>7.0171355864986337E-2</v>
      </c>
      <c r="AA13" s="2">
        <f t="shared" si="0"/>
        <v>1.0702539768220675E-2</v>
      </c>
      <c r="AB13" s="2">
        <f t="shared" si="0"/>
        <v>2.8074876619370759E-3</v>
      </c>
      <c r="AC13" s="2">
        <f t="shared" si="0"/>
        <v>4.9774720190358683E-4</v>
      </c>
      <c r="AD13" s="2">
        <f t="shared" si="0"/>
        <v>3.4466984665550364E-2</v>
      </c>
      <c r="AE13" s="2">
        <f t="shared" si="0"/>
        <v>5.122100004406451E-3</v>
      </c>
      <c r="AF13" s="2">
        <f t="shared" si="0"/>
        <v>1.3104661474398519E-3</v>
      </c>
      <c r="AG13" s="2">
        <f t="shared" si="0"/>
        <v>3.4272412311624217E-4</v>
      </c>
      <c r="AH13" s="2">
        <f t="shared" si="0"/>
        <v>0.56024995593548954</v>
      </c>
      <c r="AI13" s="2">
        <f t="shared" si="0"/>
        <v>0.19104994712258747</v>
      </c>
      <c r="AJ13" s="2">
        <f t="shared" si="0"/>
        <v>6.5715056843218475E-2</v>
      </c>
      <c r="AK13" s="2">
        <f t="shared" si="0"/>
        <v>3.0866087952762845E-2</v>
      </c>
      <c r="AL13" s="2">
        <f t="shared" si="0"/>
        <v>0.1214858552921477</v>
      </c>
      <c r="AM13" s="2">
        <f t="shared" si="0"/>
        <v>2.3133592579536441E-2</v>
      </c>
      <c r="AN13" s="2">
        <f t="shared" si="0"/>
        <v>3.6688249096677537E-3</v>
      </c>
      <c r="AO13" s="2">
        <f t="shared" si="0"/>
        <v>6.8524307085573283E-4</v>
      </c>
      <c r="AP13" s="2">
        <f t="shared" si="0"/>
        <v>5.2798922622719659E-2</v>
      </c>
      <c r="AQ13" s="2">
        <f t="shared" si="0"/>
        <v>5.2540594430245877E-3</v>
      </c>
      <c r="AR13" s="2">
        <f t="shared" si="0"/>
        <v>4.8151631488499159E-4</v>
      </c>
      <c r="AS13" s="2">
        <f t="shared" si="0"/>
        <v>5.6590811447959816E-8</v>
      </c>
      <c r="AT13" s="2">
        <f t="shared" si="0"/>
        <v>2.1806837710408037E-2</v>
      </c>
      <c r="AU13" s="2">
        <f t="shared" si="0"/>
        <v>1.1702501211774037E-3</v>
      </c>
      <c r="AV13" s="2">
        <f t="shared" si="0"/>
        <v>7.0000881290208864E-8</v>
      </c>
      <c r="AW13" s="2">
        <f t="shared" si="0"/>
        <v>4.1313921080461797E-8</v>
      </c>
      <c r="AX13" s="2">
        <f t="shared" si="0"/>
        <v>0.55969639552304573</v>
      </c>
      <c r="AY13" s="2">
        <f t="shared" si="0"/>
        <v>0.17710490658323785</v>
      </c>
      <c r="AZ13" s="2">
        <f t="shared" si="0"/>
        <v>5.2020908610205342E-2</v>
      </c>
      <c r="BA13" s="2">
        <f t="shared" si="0"/>
        <v>2.0715690270556093E-2</v>
      </c>
      <c r="BB13" s="2">
        <f t="shared" si="0"/>
        <v>0.10829583259892483</v>
      </c>
      <c r="BC13" s="2">
        <f t="shared" si="0"/>
        <v>1.5466230060809025E-2</v>
      </c>
      <c r="BD13" s="2">
        <f t="shared" si="0"/>
        <v>1.3705687626685468E-3</v>
      </c>
      <c r="BE13" s="2">
        <f t="shared" si="0"/>
        <v>5.2413908962721421E-8</v>
      </c>
      <c r="BF13" s="2">
        <f t="shared" si="0"/>
        <v>4.0268077465409356E-2</v>
      </c>
      <c r="BG13" s="2">
        <f t="shared" si="0"/>
        <v>2.6262035119414824E-3</v>
      </c>
      <c r="BH13" s="2">
        <f t="shared" si="0"/>
        <v>5.6688992685291268E-8</v>
      </c>
      <c r="BI13" s="2">
        <f t="shared" si="0"/>
        <v>4.24872763726095E-8</v>
      </c>
      <c r="BJ13" s="2">
        <f t="shared" si="0"/>
        <v>1.3536438596104698E-2</v>
      </c>
      <c r="BK13" s="2">
        <f t="shared" si="0"/>
        <v>7.4428676081783731E-8</v>
      </c>
      <c r="BL13" s="2">
        <f t="shared" si="0"/>
        <v>4.8433782056931353E-8</v>
      </c>
      <c r="BM13" s="2">
        <f t="shared" si="0"/>
        <v>2.9997328589054372E-8</v>
      </c>
    </row>
    <row r="15" spans="1:65" x14ac:dyDescent="0.3">
      <c r="B15" s="1" t="s">
        <v>10</v>
      </c>
    </row>
    <row r="16" spans="1:65" x14ac:dyDescent="0.3">
      <c r="B16" t="s">
        <v>11</v>
      </c>
      <c r="C16" t="s">
        <v>13</v>
      </c>
      <c r="D16" t="s">
        <v>12</v>
      </c>
    </row>
    <row r="17" spans="2:20" x14ac:dyDescent="0.3">
      <c r="B17" t="str" cm="1">
        <f t="array" ref="B17:B22">_xlfn.UNIQUE(TRANSPOSE(4:4))</f>
        <v>System nameplate capacity (kWdc)</v>
      </c>
      <c r="C17" t="str" cm="1">
        <f t="array" ref="C17:C22">_xlfn.UNIQUE(TRANSPOSE(6:6))</f>
        <v>Desired bank capacity (kWh)</v>
      </c>
      <c r="D17" t="str" cm="1">
        <f t="array" ref="D17:D22">_xlfn.UNIQUE(TRANSPOSE(5:5))</f>
        <v>Number of units in stack</v>
      </c>
    </row>
    <row r="18" spans="2:20" x14ac:dyDescent="0.3">
      <c r="B18">
        <v>200</v>
      </c>
      <c r="C18">
        <v>1000</v>
      </c>
      <c r="D18">
        <v>0</v>
      </c>
    </row>
    <row r="19" spans="2:20" x14ac:dyDescent="0.3">
      <c r="B19">
        <v>400</v>
      </c>
      <c r="C19">
        <v>2000</v>
      </c>
      <c r="D19">
        <v>1</v>
      </c>
      <c r="K19" s="3"/>
      <c r="L19" s="11" t="s">
        <v>14</v>
      </c>
      <c r="M19" s="12"/>
      <c r="N19" s="13" t="s">
        <v>15</v>
      </c>
      <c r="O19" s="13"/>
      <c r="P19" s="13"/>
      <c r="Q19" s="13"/>
      <c r="R19" s="3"/>
      <c r="S19" s="3"/>
      <c r="T19" s="3"/>
    </row>
    <row r="20" spans="2:20" x14ac:dyDescent="0.3">
      <c r="B20">
        <v>600</v>
      </c>
      <c r="C20">
        <v>3000</v>
      </c>
      <c r="D20">
        <v>2</v>
      </c>
      <c r="L20" s="14"/>
      <c r="M20" s="15"/>
      <c r="N20" s="16">
        <v>200</v>
      </c>
      <c r="O20" s="17">
        <v>400</v>
      </c>
      <c r="P20" s="17">
        <v>600</v>
      </c>
      <c r="Q20" s="18">
        <v>800</v>
      </c>
    </row>
    <row r="21" spans="2:20" x14ac:dyDescent="0.3">
      <c r="B21">
        <v>800</v>
      </c>
      <c r="C21">
        <v>4000</v>
      </c>
      <c r="D21">
        <v>3</v>
      </c>
      <c r="L21" s="19" t="s">
        <v>9</v>
      </c>
      <c r="M21" s="20" cm="1">
        <f t="array" ref="M21:M24">_xlfn.UNIQUE(TRANSPOSE(B6:BM6))</f>
        <v>1000</v>
      </c>
      <c r="N21" s="6">
        <f>SUMIFS($13:$13,$4:$4,N$20,$6:$6,$M21,$5:$5,$T21)</f>
        <v>0.56623171322816601</v>
      </c>
      <c r="O21" s="6">
        <f>SUMIFS($13:$13,$4:$4,O$20,$6:$6,$M21,$5:$5,$T21)</f>
        <v>0.26291778663964044</v>
      </c>
      <c r="P21" s="6">
        <f>SUMIFS($13:$13,$4:$4,P$20,$6:$6,$M21,$5:$5,$T21)</f>
        <v>0.15709411077817925</v>
      </c>
      <c r="Q21" s="7">
        <f>SUMIFS($13:$13,$4:$4,Q$20,$6:$6,$M21,$5:$5,$T21)</f>
        <v>0.11863157662818366</v>
      </c>
      <c r="R21" s="23">
        <v>0</v>
      </c>
      <c r="S21" s="24" t="s">
        <v>8</v>
      </c>
      <c r="T21" s="10">
        <v>0</v>
      </c>
    </row>
    <row r="22" spans="2:20" x14ac:dyDescent="0.3">
      <c r="B22">
        <v>0</v>
      </c>
      <c r="C22">
        <v>0</v>
      </c>
      <c r="D22">
        <v>0</v>
      </c>
      <c r="L22" s="19"/>
      <c r="M22" s="21">
        <v>2000</v>
      </c>
      <c r="N22" s="6">
        <f>SUMIFS($13:$13,$4:$4,N$20,$6:$6,$M22,$5:$5,$T22)</f>
        <v>0.56080213933198197</v>
      </c>
      <c r="O22" s="6">
        <f>SUMIFS($13:$13,$4:$4,O$20,$6:$6,$M22,$5:$5,$T22)</f>
        <v>0.21780674407332334</v>
      </c>
      <c r="P22" s="6">
        <f>SUMIFS($13:$13,$4:$4,P$20,$6:$6,$M22,$5:$5,$T22)</f>
        <v>9.0392008901031107E-2</v>
      </c>
      <c r="Q22" s="7">
        <f>SUMIFS($13:$13,$4:$4,Q$20,$6:$6,$M22,$5:$5,$T22)</f>
        <v>5.0457720102229667E-2</v>
      </c>
      <c r="R22" s="23"/>
      <c r="S22" s="24"/>
      <c r="T22" s="10">
        <v>0</v>
      </c>
    </row>
    <row r="23" spans="2:20" x14ac:dyDescent="0.3">
      <c r="L23" s="19"/>
      <c r="M23" s="21">
        <v>3000</v>
      </c>
      <c r="N23" s="6">
        <f>SUMIFS($13:$13,$4:$4,N$20,$6:$6,$M23,$5:$5,$T23)</f>
        <v>0.56024995593548954</v>
      </c>
      <c r="O23" s="6">
        <f>SUMIFS($13:$13,$4:$4,O$20,$6:$6,$M23,$5:$5,$T23)</f>
        <v>0.19104994712258747</v>
      </c>
      <c r="P23" s="6">
        <f>SUMIFS($13:$13,$4:$4,P$20,$6:$6,$M23,$5:$5,$T23)</f>
        <v>6.5715056843218475E-2</v>
      </c>
      <c r="Q23" s="7">
        <f>SUMIFS($13:$13,$4:$4,Q$20,$6:$6,$M23,$5:$5,$T23)</f>
        <v>3.0866087952762845E-2</v>
      </c>
      <c r="R23" s="23"/>
      <c r="S23" s="24"/>
      <c r="T23" s="10">
        <v>0</v>
      </c>
    </row>
    <row r="24" spans="2:20" x14ac:dyDescent="0.3">
      <c r="L24" s="19"/>
      <c r="M24" s="22">
        <v>4000</v>
      </c>
      <c r="N24" s="8">
        <f>SUMIFS($13:$13,$4:$4,N$20,$6:$6,$M24,$5:$5,$T24)</f>
        <v>0.55969639552304573</v>
      </c>
      <c r="O24" s="8">
        <f>SUMIFS($13:$13,$4:$4,O$20,$6:$6,$M24,$5:$5,$T24)</f>
        <v>0.17710490658323785</v>
      </c>
      <c r="P24" s="8">
        <f>SUMIFS($13:$13,$4:$4,P$20,$6:$6,$M24,$5:$5,$T24)</f>
        <v>5.2020908610205342E-2</v>
      </c>
      <c r="Q24" s="9">
        <f>SUMIFS($13:$13,$4:$4,Q$20,$6:$6,$M24,$5:$5,$T24)</f>
        <v>2.0715690270556093E-2</v>
      </c>
      <c r="R24" s="23"/>
      <c r="S24" s="24"/>
      <c r="T24" s="10">
        <v>0</v>
      </c>
    </row>
    <row r="25" spans="2:20" x14ac:dyDescent="0.3">
      <c r="L25" s="19"/>
      <c r="M25" s="20">
        <v>1000</v>
      </c>
      <c r="N25" s="4">
        <f>SUMIFS($13:$13,$4:$4,N$20,$6:$6,$M25,$5:$5,$T25)</f>
        <v>0.17293254825063895</v>
      </c>
      <c r="O25" s="4">
        <f>SUMIFS($13:$13,$4:$4,O$20,$6:$6,$M25,$5:$5,$T25)</f>
        <v>5.4633934079492373E-2</v>
      </c>
      <c r="P25" s="4">
        <f>SUMIFS($13:$13,$4:$4,P$20,$6:$6,$M25,$5:$5,$T25)</f>
        <v>2.2642961796069446E-2</v>
      </c>
      <c r="Q25" s="5">
        <f>SUMIFS($13:$13,$4:$4,Q$20,$6:$6,$M25,$5:$5,$T25)</f>
        <v>1.2501927822331893E-2</v>
      </c>
      <c r="R25" s="23">
        <v>1</v>
      </c>
      <c r="S25" s="24"/>
      <c r="T25" s="10">
        <v>1</v>
      </c>
    </row>
    <row r="26" spans="2:20" x14ac:dyDescent="0.3">
      <c r="L26" s="19"/>
      <c r="M26" s="21">
        <v>2000</v>
      </c>
      <c r="N26" s="6">
        <f>SUMIFS($13:$13,$4:$4,N$20,$6:$6,$M26,$5:$5,$T26)</f>
        <v>0.14066355644663789</v>
      </c>
      <c r="O26" s="6">
        <f>SUMIFS($13:$13,$4:$4,O$20,$6:$6,$M26,$5:$5,$T26)</f>
        <v>3.5098208777650478E-2</v>
      </c>
      <c r="P26" s="6">
        <f>SUMIFS($13:$13,$4:$4,P$20,$6:$6,$M26,$5:$5,$T26)</f>
        <v>9.0374933903234339E-3</v>
      </c>
      <c r="Q26" s="7">
        <f>SUMIFS($13:$13,$4:$4,Q$20,$6:$6,$M26,$5:$5,$T26)</f>
        <v>2.8769994271613643E-3</v>
      </c>
      <c r="R26" s="23"/>
      <c r="S26" s="24"/>
      <c r="T26" s="10">
        <v>1</v>
      </c>
    </row>
    <row r="27" spans="2:20" x14ac:dyDescent="0.3">
      <c r="L27" s="19"/>
      <c r="M27" s="21">
        <v>3000</v>
      </c>
      <c r="N27" s="6">
        <f>SUMIFS($13:$13,$4:$4,N$20,$6:$6,$M27,$5:$5,$T27)</f>
        <v>0.1214858552921477</v>
      </c>
      <c r="O27" s="6">
        <f>SUMIFS($13:$13,$4:$4,O$20,$6:$6,$M27,$5:$5,$T27)</f>
        <v>2.3133592579536441E-2</v>
      </c>
      <c r="P27" s="6">
        <f>SUMIFS($13:$13,$4:$4,P$20,$6:$6,$M27,$5:$5,$T27)</f>
        <v>3.6688249096677537E-3</v>
      </c>
      <c r="Q27" s="7">
        <f>SUMIFS($13:$13,$4:$4,Q$20,$6:$6,$M27,$5:$5,$T27)</f>
        <v>6.8524307085573283E-4</v>
      </c>
      <c r="R27" s="23"/>
      <c r="S27" s="24"/>
      <c r="T27" s="10">
        <v>1</v>
      </c>
    </row>
    <row r="28" spans="2:20" x14ac:dyDescent="0.3">
      <c r="L28" s="19"/>
      <c r="M28" s="22">
        <v>4000</v>
      </c>
      <c r="N28" s="8">
        <f>SUMIFS($13:$13,$4:$4,N$20,$6:$6,$M28,$5:$5,$T28)</f>
        <v>0.10829583259892483</v>
      </c>
      <c r="O28" s="8">
        <f>SUMIFS($13:$13,$4:$4,O$20,$6:$6,$M28,$5:$5,$T28)</f>
        <v>1.5466230060809025E-2</v>
      </c>
      <c r="P28" s="8">
        <f>SUMIFS($13:$13,$4:$4,P$20,$6:$6,$M28,$5:$5,$T28)</f>
        <v>1.3705687626685468E-3</v>
      </c>
      <c r="Q28" s="9">
        <f>SUMIFS($13:$13,$4:$4,Q$20,$6:$6,$M28,$5:$5,$T28)</f>
        <v>5.2413908962721421E-8</v>
      </c>
      <c r="R28" s="23"/>
      <c r="S28" s="24"/>
      <c r="T28" s="10">
        <v>1</v>
      </c>
    </row>
    <row r="29" spans="2:20" x14ac:dyDescent="0.3">
      <c r="L29" s="19"/>
      <c r="M29" s="20">
        <v>1000</v>
      </c>
      <c r="N29" s="4">
        <f>SUMIFS($13:$13,$4:$4,N$20,$6:$6,$M29,$5:$5,$T29)</f>
        <v>9.7101243720807251E-2</v>
      </c>
      <c r="O29" s="4">
        <f>SUMIFS($13:$13,$4:$4,O$20,$6:$6,$M29,$5:$5,$T29)</f>
        <v>2.3985552348638407E-2</v>
      </c>
      <c r="P29" s="4">
        <f>SUMIFS($13:$13,$4:$4,P$20,$6:$6,$M29,$5:$5,$T29)</f>
        <v>9.7787823874151761E-3</v>
      </c>
      <c r="Q29" s="5">
        <f>SUMIFS($13:$13,$4:$4,Q$20,$6:$6,$M29,$5:$5,$T29)</f>
        <v>5.2169901736141711E-3</v>
      </c>
      <c r="R29" s="23">
        <v>2</v>
      </c>
      <c r="S29" s="24"/>
      <c r="T29" s="10">
        <v>2</v>
      </c>
    </row>
    <row r="30" spans="2:20" x14ac:dyDescent="0.3">
      <c r="L30" s="19"/>
      <c r="M30" s="21">
        <v>2000</v>
      </c>
      <c r="N30" s="6">
        <f>SUMIFS($13:$13,$4:$4,N$20,$6:$6,$M30,$5:$5,$T30)</f>
        <v>7.0171355864986337E-2</v>
      </c>
      <c r="O30" s="6">
        <f>SUMIFS($13:$13,$4:$4,O$20,$6:$6,$M30,$5:$5,$T30)</f>
        <v>1.0702539768220675E-2</v>
      </c>
      <c r="P30" s="6">
        <f>SUMIFS($13:$13,$4:$4,P$20,$6:$6,$M30,$5:$5,$T30)</f>
        <v>2.8074876619370759E-3</v>
      </c>
      <c r="Q30" s="7">
        <f>SUMIFS($13:$13,$4:$4,Q$20,$6:$6,$M30,$5:$5,$T30)</f>
        <v>4.9774720190358683E-4</v>
      </c>
      <c r="R30" s="23"/>
      <c r="S30" s="24"/>
      <c r="T30" s="10">
        <v>2</v>
      </c>
    </row>
    <row r="31" spans="2:20" x14ac:dyDescent="0.3">
      <c r="L31" s="19"/>
      <c r="M31" s="21">
        <v>3000</v>
      </c>
      <c r="N31" s="6">
        <f>SUMIFS($13:$13,$4:$4,N$20,$6:$6,$M31,$5:$5,$T31)</f>
        <v>5.2798922622719659E-2</v>
      </c>
      <c r="O31" s="6">
        <f>SUMIFS($13:$13,$4:$4,O$20,$6:$6,$M31,$5:$5,$T31)</f>
        <v>5.2540594430245877E-3</v>
      </c>
      <c r="P31" s="6">
        <f>SUMIFS($13:$13,$4:$4,P$20,$6:$6,$M31,$5:$5,$T31)</f>
        <v>4.8151631488499159E-4</v>
      </c>
      <c r="Q31" s="7">
        <f>SUMIFS($13:$13,$4:$4,Q$20,$6:$6,$M31,$5:$5,$T31)</f>
        <v>5.6590811447959816E-8</v>
      </c>
      <c r="R31" s="23"/>
      <c r="S31" s="24"/>
      <c r="T31" s="10">
        <v>2</v>
      </c>
    </row>
    <row r="32" spans="2:20" x14ac:dyDescent="0.3">
      <c r="L32" s="19"/>
      <c r="M32" s="22">
        <v>4000</v>
      </c>
      <c r="N32" s="8">
        <f>SUMIFS($13:$13,$4:$4,N$20,$6:$6,$M32,$5:$5,$T32)</f>
        <v>4.0268077465409356E-2</v>
      </c>
      <c r="O32" s="8">
        <f>SUMIFS($13:$13,$4:$4,O$20,$6:$6,$M32,$5:$5,$T32)</f>
        <v>2.6262035119414824E-3</v>
      </c>
      <c r="P32" s="8">
        <f>SUMIFS($13:$13,$4:$4,P$20,$6:$6,$M32,$5:$5,$T32)</f>
        <v>5.6688992685291268E-8</v>
      </c>
      <c r="Q32" s="9">
        <f>SUMIFS($13:$13,$4:$4,Q$20,$6:$6,$M32,$5:$5,$T32)</f>
        <v>4.24872763726095E-8</v>
      </c>
      <c r="R32" s="23"/>
      <c r="S32" s="24"/>
      <c r="T32" s="10">
        <v>2</v>
      </c>
    </row>
    <row r="33" spans="12:20" x14ac:dyDescent="0.3">
      <c r="L33" s="19"/>
      <c r="M33" s="21">
        <v>1000</v>
      </c>
      <c r="N33" s="6">
        <f>SUMIFS($13:$13,$4:$4,N$20,$6:$6,$M33,$5:$5,$T33)</f>
        <v>5.8655233762227907E-2</v>
      </c>
      <c r="O33" s="6">
        <f>SUMIFS($13:$13,$4:$4,O$20,$6:$6,$M33,$5:$5,$T33)</f>
        <v>1.4609863840662729E-2</v>
      </c>
      <c r="P33" s="6">
        <f>SUMIFS($13:$13,$4:$4,P$20,$6:$6,$M33,$5:$5,$T33)</f>
        <v>5.5785670221203841E-3</v>
      </c>
      <c r="Q33" s="7">
        <f>SUMIFS($13:$13,$4:$4,Q$20,$6:$6,$M33,$5:$5,$T33)</f>
        <v>2.8224007446902267E-3</v>
      </c>
      <c r="R33" s="23">
        <v>3</v>
      </c>
      <c r="S33" s="24"/>
      <c r="T33" s="10">
        <v>3</v>
      </c>
    </row>
    <row r="34" spans="12:20" x14ac:dyDescent="0.3">
      <c r="L34" s="19"/>
      <c r="M34" s="21">
        <v>2000</v>
      </c>
      <c r="N34" s="6">
        <f>SUMIFS($13:$13,$4:$4,N$20,$6:$6,$M34,$5:$5,$T34)</f>
        <v>3.4466984665550364E-2</v>
      </c>
      <c r="O34" s="6">
        <f>SUMIFS($13:$13,$4:$4,O$20,$6:$6,$M34,$5:$5,$T34)</f>
        <v>5.122100004406451E-3</v>
      </c>
      <c r="P34" s="6">
        <f>SUMIFS($13:$13,$4:$4,P$20,$6:$6,$M34,$5:$5,$T34)</f>
        <v>1.3104661474398519E-3</v>
      </c>
      <c r="Q34" s="7">
        <f>SUMIFS($13:$13,$4:$4,Q$20,$6:$6,$M34,$5:$5,$T34)</f>
        <v>3.4272412311624217E-4</v>
      </c>
      <c r="R34" s="23"/>
      <c r="S34" s="24"/>
      <c r="T34" s="10">
        <v>3</v>
      </c>
    </row>
    <row r="35" spans="12:20" x14ac:dyDescent="0.3">
      <c r="L35" s="19"/>
      <c r="M35" s="21">
        <v>3000</v>
      </c>
      <c r="N35" s="6">
        <f>SUMIFS($13:$13,$4:$4,N$20,$6:$6,$M35,$5:$5,$T35)</f>
        <v>2.1806837710408037E-2</v>
      </c>
      <c r="O35" s="6">
        <f>SUMIFS($13:$13,$4:$4,O$20,$6:$6,$M35,$5:$5,$T35)</f>
        <v>1.1702501211774037E-3</v>
      </c>
      <c r="P35" s="6">
        <f>SUMIFS($13:$13,$4:$4,P$20,$6:$6,$M35,$5:$5,$T35)</f>
        <v>7.0000881290208864E-8</v>
      </c>
      <c r="Q35" s="7">
        <f>SUMIFS($13:$13,$4:$4,Q$20,$6:$6,$M35,$5:$5,$T35)</f>
        <v>4.1313921080461797E-8</v>
      </c>
      <c r="R35" s="23"/>
      <c r="S35" s="24"/>
      <c r="T35" s="10">
        <v>3</v>
      </c>
    </row>
    <row r="36" spans="12:20" x14ac:dyDescent="0.3">
      <c r="L36" s="19"/>
      <c r="M36" s="22">
        <v>4000</v>
      </c>
      <c r="N36" s="8">
        <f>SUMIFS($13:$13,$4:$4,N$20,$6:$6,$M36,$5:$5,$T36)</f>
        <v>1.3536438596104698E-2</v>
      </c>
      <c r="O36" s="8">
        <f>SUMIFS($13:$13,$4:$4,O$20,$6:$6,$M36,$5:$5,$T36)</f>
        <v>7.4428676081783731E-8</v>
      </c>
      <c r="P36" s="8">
        <f>SUMIFS($13:$13,$4:$4,P$20,$6:$6,$M36,$5:$5,$T36)</f>
        <v>4.8433782056931353E-8</v>
      </c>
      <c r="Q36" s="9">
        <f>SUMIFS($13:$13,$4:$4,Q$20,$6:$6,$M36,$5:$5,$T36)</f>
        <v>2.9997328589054372E-8</v>
      </c>
      <c r="R36" s="23"/>
      <c r="S36" s="24"/>
      <c r="T36" s="10">
        <v>3</v>
      </c>
    </row>
  </sheetData>
  <mergeCells count="8">
    <mergeCell ref="R33:R36"/>
    <mergeCell ref="S21:S36"/>
    <mergeCell ref="L21:L36"/>
    <mergeCell ref="L19:M20"/>
    <mergeCell ref="N19:Q19"/>
    <mergeCell ref="R21:R24"/>
    <mergeCell ref="R25:R28"/>
    <mergeCell ref="R29:R32"/>
  </mergeCells>
  <conditionalFormatting sqref="N21:Q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Hobbs</dc:creator>
  <cp:lastModifiedBy>Will Hobbs</cp:lastModifiedBy>
  <dcterms:created xsi:type="dcterms:W3CDTF">2022-08-19T20:50:41Z</dcterms:created>
  <dcterms:modified xsi:type="dcterms:W3CDTF">2022-08-19T21:36:17Z</dcterms:modified>
</cp:coreProperties>
</file>