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ns\Desktop\国际公司投资财务处理\"/>
    </mc:Choice>
  </mc:AlternateContent>
  <xr:revisionPtr revIDLastSave="0" documentId="13_ncr:1_{19E87918-35AA-4E4C-8967-8298DA89B12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4" l="1"/>
  <c r="E32" i="4"/>
  <c r="E31" i="4"/>
  <c r="E30" i="4"/>
  <c r="F28" i="4"/>
  <c r="F27" i="4"/>
  <c r="F26" i="4"/>
  <c r="F25" i="4"/>
  <c r="E16" i="4"/>
  <c r="E15" i="4"/>
  <c r="F23" i="4"/>
  <c r="F22" i="4"/>
  <c r="F21" i="4"/>
  <c r="F20" i="4"/>
  <c r="F19" i="4"/>
  <c r="E14" i="4"/>
  <c r="E13" i="4"/>
  <c r="G5" i="4"/>
  <c r="E31" i="5"/>
  <c r="E30" i="5"/>
  <c r="F27" i="5"/>
  <c r="F28" i="5" s="1"/>
  <c r="F26" i="5"/>
  <c r="F25" i="5"/>
  <c r="F21" i="5"/>
  <c r="F22" i="5" s="1"/>
  <c r="F20" i="5"/>
  <c r="F19" i="5"/>
  <c r="E14" i="5"/>
  <c r="E13" i="5"/>
  <c r="F31" i="3"/>
  <c r="F18" i="3"/>
  <c r="F32" i="3"/>
  <c r="F30" i="3"/>
  <c r="F27" i="3"/>
  <c r="F26" i="3"/>
  <c r="F25" i="3"/>
  <c r="F24" i="3"/>
  <c r="F20" i="3"/>
  <c r="F19" i="3"/>
  <c r="B18" i="3"/>
  <c r="F17" i="3"/>
  <c r="B20" i="3"/>
  <c r="B19" i="3"/>
  <c r="B16" i="3"/>
  <c r="B15" i="3"/>
  <c r="B18" i="2"/>
  <c r="B19" i="2"/>
  <c r="B17" i="2"/>
  <c r="B15" i="2"/>
  <c r="B14" i="2"/>
  <c r="B13" i="2"/>
  <c r="F29" i="2"/>
  <c r="F25" i="2"/>
  <c r="F23" i="2"/>
  <c r="F18" i="2"/>
  <c r="F17" i="2"/>
  <c r="F19" i="2" s="1"/>
  <c r="F24" i="2" s="1"/>
  <c r="F26" i="2" s="1"/>
  <c r="F16" i="2"/>
  <c r="H31" i="1"/>
  <c r="F31" i="1"/>
  <c r="F30" i="1"/>
  <c r="F29" i="1"/>
  <c r="F26" i="1"/>
  <c r="F25" i="1"/>
  <c r="F24" i="1"/>
  <c r="F23" i="1"/>
  <c r="F19" i="1"/>
  <c r="F18" i="1"/>
  <c r="F17" i="1"/>
  <c r="B17" i="1"/>
  <c r="F16" i="1"/>
  <c r="B19" i="1"/>
  <c r="B18" i="1"/>
  <c r="B15" i="1"/>
  <c r="B14" i="1"/>
  <c r="B13" i="1"/>
  <c r="E32" i="5" l="1"/>
  <c r="E33" i="5" s="1"/>
  <c r="F23" i="5"/>
  <c r="F30" i="2"/>
  <c r="F31" i="2" s="1"/>
  <c r="H31" i="2" s="1"/>
  <c r="G28" i="5" l="1"/>
  <c r="E15" i="5"/>
  <c r="E16" i="5" s="1"/>
  <c r="H32" i="3"/>
  <c r="G28" i="4" l="1"/>
</calcChain>
</file>

<file path=xl/sharedStrings.xml><?xml version="1.0" encoding="utf-8"?>
<sst xmlns="http://schemas.openxmlformats.org/spreadsheetml/2006/main" count="165" uniqueCount="45">
  <si>
    <t>LEXUEOUDE Inc.</t>
    <phoneticPr fontId="1" type="noConversion"/>
  </si>
  <si>
    <t>William Inc.</t>
    <phoneticPr fontId="1" type="noConversion"/>
  </si>
  <si>
    <t>Book Value</t>
    <phoneticPr fontId="1" type="noConversion"/>
  </si>
  <si>
    <t>Building</t>
    <phoneticPr fontId="1" type="noConversion"/>
  </si>
  <si>
    <t>straight line depreciation</t>
    <phoneticPr fontId="1" type="noConversion"/>
  </si>
  <si>
    <t>dividends</t>
    <phoneticPr fontId="1" type="noConversion"/>
  </si>
  <si>
    <t>net income</t>
    <phoneticPr fontId="1" type="noConversion"/>
  </si>
  <si>
    <t>Upstream Sale</t>
    <phoneticPr fontId="1" type="noConversion"/>
  </si>
  <si>
    <t>Purchase Price</t>
    <phoneticPr fontId="1" type="noConversion"/>
  </si>
  <si>
    <t>Excess Purchase Price</t>
    <phoneticPr fontId="1" type="noConversion"/>
  </si>
  <si>
    <t xml:space="preserve">Attributable to </t>
    <phoneticPr fontId="1" type="noConversion"/>
  </si>
  <si>
    <t xml:space="preserve">remaining life </t>
    <phoneticPr fontId="1" type="noConversion"/>
  </si>
  <si>
    <t>Building Undervalued by</t>
    <phoneticPr fontId="1" type="noConversion"/>
  </si>
  <si>
    <t>Goodwill</t>
    <phoneticPr fontId="1" type="noConversion"/>
  </si>
  <si>
    <t>Sum</t>
    <phoneticPr fontId="1" type="noConversion"/>
  </si>
  <si>
    <t>Calculate building first</t>
    <phoneticPr fontId="1" type="noConversion"/>
  </si>
  <si>
    <t>LEXUEOUDE Inc.'s share of William Inc.'s reported income</t>
    <phoneticPr fontId="1" type="noConversion"/>
  </si>
  <si>
    <t>Amotization of excess purchase price attributable to building</t>
    <phoneticPr fontId="1" type="noConversion"/>
  </si>
  <si>
    <t>Unrealizaed profit of upstream sale</t>
    <phoneticPr fontId="1" type="noConversion"/>
  </si>
  <si>
    <t>Equity Income 2021</t>
    <phoneticPr fontId="1" type="noConversion"/>
  </si>
  <si>
    <t>I/S</t>
    <phoneticPr fontId="1" type="noConversion"/>
  </si>
  <si>
    <t>Investment in William Inc.</t>
    <phoneticPr fontId="1" type="noConversion"/>
  </si>
  <si>
    <t xml:space="preserve">Purchase Price </t>
    <phoneticPr fontId="1" type="noConversion"/>
  </si>
  <si>
    <t>Dividends received</t>
    <phoneticPr fontId="1" type="noConversion"/>
  </si>
  <si>
    <t>LEXUEOUDE'S share of William Inc. net equity</t>
    <phoneticPr fontId="1" type="noConversion"/>
  </si>
  <si>
    <t>Considering unamortized excess purchase price</t>
    <phoneticPr fontId="1" type="noConversion"/>
  </si>
  <si>
    <t>check</t>
    <phoneticPr fontId="1" type="noConversion"/>
  </si>
  <si>
    <t>lexueoude.com</t>
    <phoneticPr fontId="1" type="noConversion"/>
  </si>
  <si>
    <t>Downstream Sale</t>
    <phoneticPr fontId="1" type="noConversion"/>
  </si>
  <si>
    <t xml:space="preserve">Amotization </t>
    <phoneticPr fontId="1" type="noConversion"/>
  </si>
  <si>
    <t>resale</t>
    <phoneticPr fontId="1" type="noConversion"/>
  </si>
  <si>
    <t>remain</t>
    <phoneticPr fontId="1" type="noConversion"/>
  </si>
  <si>
    <t>income</t>
    <phoneticPr fontId="1" type="noConversion"/>
  </si>
  <si>
    <t>Equity Income</t>
    <phoneticPr fontId="1" type="noConversion"/>
  </si>
  <si>
    <t>LEXUEOUDE Inc.'s share of William Inc. income</t>
    <phoneticPr fontId="1" type="noConversion"/>
  </si>
  <si>
    <t>Unrealized Profit</t>
    <phoneticPr fontId="1" type="noConversion"/>
  </si>
  <si>
    <t>profit</t>
    <phoneticPr fontId="1" type="noConversion"/>
  </si>
  <si>
    <t>resale %</t>
    <phoneticPr fontId="1" type="noConversion"/>
  </si>
  <si>
    <t>unsold %</t>
    <phoneticPr fontId="1" type="noConversion"/>
  </si>
  <si>
    <t>unrealized profit</t>
    <phoneticPr fontId="1" type="noConversion"/>
  </si>
  <si>
    <t>LEXUEOUDE Inc.'s share of unrealized profit</t>
    <phoneticPr fontId="1" type="noConversion"/>
  </si>
  <si>
    <t>profit margin</t>
    <phoneticPr fontId="1" type="noConversion"/>
  </si>
  <si>
    <t>inventory</t>
    <phoneticPr fontId="1" type="noConversion"/>
  </si>
  <si>
    <t>profit of unsold good</t>
    <phoneticPr fontId="1" type="noConversion"/>
  </si>
  <si>
    <t>realized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</si>
</sst>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wrapText="1"/>
    </xf>
    <xf numFmtId="176" fontId="0" fillId="2" borderId="0" xfId="0" applyNumberFormat="1" applyFill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0" zoomScale="205" zoomScaleNormal="205" workbookViewId="0">
      <selection activeCell="A30" sqref="A1:XFD1048576"/>
    </sheetView>
  </sheetViews>
  <sheetFormatPr defaultColWidth="16" defaultRowHeight="14.25" x14ac:dyDescent="0.2"/>
  <cols>
    <col min="1" max="1" width="19.75" style="1" customWidth="1"/>
    <col min="2" max="2" width="13" style="1" customWidth="1"/>
    <col min="3" max="3" width="9.25" style="1" customWidth="1"/>
    <col min="4" max="4" width="4.625" style="1" customWidth="1"/>
    <col min="5" max="16384" width="16" style="1"/>
  </cols>
  <sheetData>
    <row r="1" spans="1:7" x14ac:dyDescent="0.2">
      <c r="A1" s="1" t="s">
        <v>7</v>
      </c>
    </row>
    <row r="2" spans="1:7" x14ac:dyDescent="0.2">
      <c r="A2" s="1" t="s">
        <v>0</v>
      </c>
      <c r="B2" s="1" t="s">
        <v>1</v>
      </c>
      <c r="E2" s="1" t="s">
        <v>1</v>
      </c>
    </row>
    <row r="3" spans="1:7" x14ac:dyDescent="0.2">
      <c r="B3" s="3">
        <v>0.25</v>
      </c>
      <c r="E3" s="1" t="s">
        <v>2</v>
      </c>
      <c r="F3" s="1">
        <v>3800000</v>
      </c>
    </row>
    <row r="4" spans="1:7" x14ac:dyDescent="0.2">
      <c r="B4" s="1">
        <v>1000000</v>
      </c>
    </row>
    <row r="6" spans="1:7" ht="28.5" x14ac:dyDescent="0.2">
      <c r="E6" s="1" t="s">
        <v>12</v>
      </c>
      <c r="F6" s="1">
        <v>40000</v>
      </c>
    </row>
    <row r="7" spans="1:7" x14ac:dyDescent="0.2">
      <c r="E7" s="1" t="s">
        <v>11</v>
      </c>
      <c r="F7" s="1">
        <v>20</v>
      </c>
    </row>
    <row r="8" spans="1:7" ht="28.5" x14ac:dyDescent="0.2">
      <c r="E8" s="1" t="s">
        <v>4</v>
      </c>
    </row>
    <row r="10" spans="1:7" x14ac:dyDescent="0.2">
      <c r="E10" s="4">
        <v>2021</v>
      </c>
      <c r="F10" s="1" t="s">
        <v>5</v>
      </c>
      <c r="G10" s="1">
        <v>3200</v>
      </c>
    </row>
    <row r="11" spans="1:7" x14ac:dyDescent="0.2">
      <c r="F11" s="1" t="s">
        <v>6</v>
      </c>
      <c r="G11" s="1">
        <v>20000</v>
      </c>
    </row>
    <row r="12" spans="1:7" x14ac:dyDescent="0.2">
      <c r="F12" s="1" t="s">
        <v>7</v>
      </c>
      <c r="G12" s="1">
        <v>8000</v>
      </c>
    </row>
    <row r="13" spans="1:7" x14ac:dyDescent="0.2">
      <c r="A13" s="1" t="s">
        <v>8</v>
      </c>
      <c r="B13" s="1">
        <f>B4</f>
        <v>1000000</v>
      </c>
    </row>
    <row r="14" spans="1:7" x14ac:dyDescent="0.2">
      <c r="A14" s="1" t="s">
        <v>2</v>
      </c>
      <c r="B14" s="1">
        <f>F3*B3</f>
        <v>950000</v>
      </c>
    </row>
    <row r="15" spans="1:7" x14ac:dyDescent="0.2">
      <c r="A15" s="1" t="s">
        <v>9</v>
      </c>
      <c r="B15" s="1">
        <f>B13-B14</f>
        <v>50000</v>
      </c>
      <c r="E15" s="1" t="s">
        <v>0</v>
      </c>
      <c r="F15" s="1" t="s">
        <v>20</v>
      </c>
    </row>
    <row r="16" spans="1:7" ht="57" x14ac:dyDescent="0.2">
      <c r="A16" s="1" t="s">
        <v>10</v>
      </c>
      <c r="E16" s="1" t="s">
        <v>16</v>
      </c>
      <c r="F16" s="1">
        <f>G11*B3</f>
        <v>5000</v>
      </c>
    </row>
    <row r="17" spans="1:8" ht="57" x14ac:dyDescent="0.2">
      <c r="A17" s="2" t="s">
        <v>3</v>
      </c>
      <c r="B17" s="1">
        <f>F6*B3</f>
        <v>10000</v>
      </c>
      <c r="C17" s="1" t="s">
        <v>15</v>
      </c>
      <c r="E17" s="1" t="s">
        <v>17</v>
      </c>
      <c r="F17" s="1">
        <f>-B17/F7</f>
        <v>-500</v>
      </c>
    </row>
    <row r="18" spans="1:8" ht="28.5" x14ac:dyDescent="0.2">
      <c r="A18" s="1" t="s">
        <v>13</v>
      </c>
      <c r="B18" s="1">
        <f>B15-B17</f>
        <v>40000</v>
      </c>
      <c r="E18" s="1" t="s">
        <v>18</v>
      </c>
      <c r="F18" s="1">
        <f>-G12*B3</f>
        <v>-2000</v>
      </c>
    </row>
    <row r="19" spans="1:8" ht="28.5" x14ac:dyDescent="0.2">
      <c r="A19" s="1" t="s">
        <v>14</v>
      </c>
      <c r="B19" s="1">
        <f>B17+B18</f>
        <v>50000</v>
      </c>
      <c r="E19" s="1" t="s">
        <v>19</v>
      </c>
      <c r="F19" s="1">
        <f>SUM(F16:F18)</f>
        <v>2500</v>
      </c>
    </row>
    <row r="21" spans="1:8" x14ac:dyDescent="0.2">
      <c r="E21" s="1" t="s">
        <v>0</v>
      </c>
    </row>
    <row r="22" spans="1:8" ht="28.5" x14ac:dyDescent="0.2">
      <c r="D22" s="4">
        <v>1</v>
      </c>
      <c r="E22" s="1" t="s">
        <v>21</v>
      </c>
    </row>
    <row r="23" spans="1:8" x14ac:dyDescent="0.2">
      <c r="E23" s="1" t="s">
        <v>22</v>
      </c>
      <c r="F23" s="1">
        <f>B4</f>
        <v>1000000</v>
      </c>
    </row>
    <row r="24" spans="1:8" ht="28.5" x14ac:dyDescent="0.2">
      <c r="E24" s="1" t="s">
        <v>19</v>
      </c>
      <c r="F24" s="1">
        <f>F19</f>
        <v>2500</v>
      </c>
    </row>
    <row r="25" spans="1:8" x14ac:dyDescent="0.2">
      <c r="E25" s="1" t="s">
        <v>23</v>
      </c>
      <c r="F25" s="1">
        <f>-G10*B3</f>
        <v>-800</v>
      </c>
    </row>
    <row r="26" spans="1:8" ht="28.5" x14ac:dyDescent="0.2">
      <c r="E26" s="1" t="s">
        <v>21</v>
      </c>
      <c r="F26" s="1">
        <f>SUM(F23:F25)</f>
        <v>1001700</v>
      </c>
    </row>
    <row r="28" spans="1:8" ht="28.5" x14ac:dyDescent="0.2">
      <c r="D28" s="4">
        <v>2</v>
      </c>
      <c r="E28" s="1" t="s">
        <v>21</v>
      </c>
    </row>
    <row r="29" spans="1:8" ht="42.75" x14ac:dyDescent="0.2">
      <c r="E29" s="1" t="s">
        <v>24</v>
      </c>
      <c r="F29" s="1">
        <f>(F3+G11-G12-G10)*B3</f>
        <v>952200</v>
      </c>
    </row>
    <row r="30" spans="1:8" ht="57" x14ac:dyDescent="0.2">
      <c r="E30" s="1" t="s">
        <v>25</v>
      </c>
      <c r="F30" s="1">
        <f>B19+F17</f>
        <v>49500</v>
      </c>
    </row>
    <row r="31" spans="1:8" x14ac:dyDescent="0.2">
      <c r="F31" s="1">
        <f>F29+F30</f>
        <v>1001700</v>
      </c>
      <c r="G31" s="1" t="s">
        <v>26</v>
      </c>
      <c r="H31" s="1">
        <f>F31-F26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584C-A2F0-4C7B-AAA6-CE5EC26F8458}">
  <dimension ref="A1:H31"/>
  <sheetViews>
    <sheetView topLeftCell="A4" zoomScale="235" zoomScaleNormal="235" workbookViewId="0">
      <selection activeCell="F7" sqref="F7"/>
    </sheetView>
  </sheetViews>
  <sheetFormatPr defaultColWidth="16" defaultRowHeight="14.25" x14ac:dyDescent="0.2"/>
  <cols>
    <col min="1" max="1" width="19.75" style="1" customWidth="1"/>
    <col min="2" max="2" width="13" style="1" customWidth="1"/>
    <col min="3" max="3" width="9.25" style="1" customWidth="1"/>
    <col min="4" max="4" width="4.625" style="1" customWidth="1"/>
    <col min="5" max="16384" width="16" style="1"/>
  </cols>
  <sheetData>
    <row r="1" spans="1:7" x14ac:dyDescent="0.2">
      <c r="A1" s="1" t="s">
        <v>7</v>
      </c>
    </row>
    <row r="2" spans="1:7" x14ac:dyDescent="0.2">
      <c r="A2" s="1" t="s">
        <v>0</v>
      </c>
      <c r="B2" s="1" t="s">
        <v>1</v>
      </c>
      <c r="E2" s="1" t="s">
        <v>1</v>
      </c>
    </row>
    <row r="3" spans="1:7" x14ac:dyDescent="0.2">
      <c r="B3" s="3">
        <v>0.25</v>
      </c>
      <c r="E3" s="1" t="s">
        <v>2</v>
      </c>
      <c r="F3" s="1">
        <v>5000000</v>
      </c>
    </row>
    <row r="4" spans="1:7" x14ac:dyDescent="0.2">
      <c r="B4" s="1">
        <v>2000000</v>
      </c>
    </row>
    <row r="6" spans="1:7" ht="28.5" x14ac:dyDescent="0.2">
      <c r="E6" s="1" t="s">
        <v>12</v>
      </c>
      <c r="F6" s="1">
        <v>150000</v>
      </c>
    </row>
    <row r="7" spans="1:7" x14ac:dyDescent="0.2">
      <c r="E7" s="1" t="s">
        <v>11</v>
      </c>
      <c r="F7" s="1">
        <v>30</v>
      </c>
    </row>
    <row r="8" spans="1:7" ht="28.5" x14ac:dyDescent="0.2">
      <c r="E8" s="1" t="s">
        <v>4</v>
      </c>
    </row>
    <row r="10" spans="1:7" x14ac:dyDescent="0.2">
      <c r="E10" s="4">
        <v>2021</v>
      </c>
      <c r="F10" s="1" t="s">
        <v>5</v>
      </c>
      <c r="G10" s="1">
        <v>3200</v>
      </c>
    </row>
    <row r="11" spans="1:7" x14ac:dyDescent="0.2">
      <c r="F11" s="1" t="s">
        <v>6</v>
      </c>
      <c r="G11" s="1">
        <v>20000</v>
      </c>
    </row>
    <row r="12" spans="1:7" x14ac:dyDescent="0.2">
      <c r="F12" s="1" t="s">
        <v>7</v>
      </c>
      <c r="G12" s="1">
        <v>8000</v>
      </c>
    </row>
    <row r="13" spans="1:7" x14ac:dyDescent="0.2">
      <c r="A13" s="1" t="s">
        <v>8</v>
      </c>
      <c r="B13" s="1">
        <f>B4</f>
        <v>2000000</v>
      </c>
    </row>
    <row r="14" spans="1:7" x14ac:dyDescent="0.2">
      <c r="A14" s="1" t="s">
        <v>2</v>
      </c>
      <c r="B14" s="1">
        <f>F3*B3</f>
        <v>1250000</v>
      </c>
    </row>
    <row r="15" spans="1:7" x14ac:dyDescent="0.2">
      <c r="A15" s="1" t="s">
        <v>9</v>
      </c>
      <c r="B15" s="1">
        <f>B13-B14</f>
        <v>750000</v>
      </c>
      <c r="E15" s="1" t="s">
        <v>0</v>
      </c>
      <c r="F15" s="1" t="s">
        <v>20</v>
      </c>
    </row>
    <row r="16" spans="1:7" ht="57" x14ac:dyDescent="0.2">
      <c r="A16" s="1" t="s">
        <v>10</v>
      </c>
      <c r="E16" s="1" t="s">
        <v>16</v>
      </c>
      <c r="F16" s="1">
        <f>G11*B3</f>
        <v>5000</v>
      </c>
    </row>
    <row r="17" spans="1:8" ht="57" x14ac:dyDescent="0.2">
      <c r="A17" s="2" t="s">
        <v>3</v>
      </c>
      <c r="B17" s="1">
        <f>F6*B3</f>
        <v>37500</v>
      </c>
      <c r="C17" s="1" t="s">
        <v>15</v>
      </c>
      <c r="E17" s="1" t="s">
        <v>17</v>
      </c>
      <c r="F17" s="1">
        <f>-B17/F7</f>
        <v>-1250</v>
      </c>
    </row>
    <row r="18" spans="1:8" ht="28.5" x14ac:dyDescent="0.2">
      <c r="A18" s="1" t="s">
        <v>13</v>
      </c>
      <c r="B18" s="1">
        <f>B15-B17</f>
        <v>712500</v>
      </c>
      <c r="E18" s="1" t="s">
        <v>18</v>
      </c>
      <c r="F18" s="1">
        <f>-G12*B3</f>
        <v>-2000</v>
      </c>
    </row>
    <row r="19" spans="1:8" ht="28.5" x14ac:dyDescent="0.2">
      <c r="A19" s="1" t="s">
        <v>14</v>
      </c>
      <c r="B19" s="1">
        <f>B17+B18</f>
        <v>750000</v>
      </c>
      <c r="E19" s="1" t="s">
        <v>19</v>
      </c>
      <c r="F19" s="1">
        <f>SUM(F16:F18)</f>
        <v>1750</v>
      </c>
    </row>
    <row r="21" spans="1:8" x14ac:dyDescent="0.2">
      <c r="E21" s="1" t="s">
        <v>0</v>
      </c>
    </row>
    <row r="22" spans="1:8" ht="28.5" x14ac:dyDescent="0.2">
      <c r="D22" s="4">
        <v>1</v>
      </c>
      <c r="E22" s="1" t="s">
        <v>21</v>
      </c>
    </row>
    <row r="23" spans="1:8" x14ac:dyDescent="0.2">
      <c r="E23" s="1" t="s">
        <v>22</v>
      </c>
      <c r="F23" s="1">
        <f>B4</f>
        <v>2000000</v>
      </c>
    </row>
    <row r="24" spans="1:8" ht="28.5" x14ac:dyDescent="0.2">
      <c r="E24" s="1" t="s">
        <v>19</v>
      </c>
      <c r="F24" s="1">
        <f>F19</f>
        <v>1750</v>
      </c>
    </row>
    <row r="25" spans="1:8" x14ac:dyDescent="0.2">
      <c r="E25" s="1" t="s">
        <v>23</v>
      </c>
      <c r="F25" s="1">
        <f>-G10*B3</f>
        <v>-800</v>
      </c>
    </row>
    <row r="26" spans="1:8" ht="28.5" x14ac:dyDescent="0.2">
      <c r="E26" s="1" t="s">
        <v>21</v>
      </c>
      <c r="F26" s="1">
        <f>SUM(F23:F25)</f>
        <v>2000950</v>
      </c>
    </row>
    <row r="28" spans="1:8" ht="28.5" x14ac:dyDescent="0.2">
      <c r="D28" s="4">
        <v>2</v>
      </c>
      <c r="E28" s="1" t="s">
        <v>21</v>
      </c>
    </row>
    <row r="29" spans="1:8" ht="42.75" x14ac:dyDescent="0.2">
      <c r="E29" s="1" t="s">
        <v>24</v>
      </c>
      <c r="F29" s="1">
        <f>(F3+G11-G12-G10)*B3</f>
        <v>1252200</v>
      </c>
    </row>
    <row r="30" spans="1:8" ht="57" x14ac:dyDescent="0.2">
      <c r="E30" s="1" t="s">
        <v>25</v>
      </c>
      <c r="F30" s="1">
        <f>B19+F17</f>
        <v>748750</v>
      </c>
    </row>
    <row r="31" spans="1:8" x14ac:dyDescent="0.2">
      <c r="F31" s="1">
        <f>F29+F30</f>
        <v>2000950</v>
      </c>
      <c r="G31" s="1" t="s">
        <v>26</v>
      </c>
      <c r="H31" s="1">
        <f>F31-F26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0D27-EB0F-443A-9F4C-7F2465409C1A}">
  <dimension ref="A1:H32"/>
  <sheetViews>
    <sheetView zoomScale="205" zoomScaleNormal="205" workbookViewId="0">
      <selection activeCell="A2" sqref="A2"/>
    </sheetView>
  </sheetViews>
  <sheetFormatPr defaultColWidth="16" defaultRowHeight="14.25" x14ac:dyDescent="0.2"/>
  <cols>
    <col min="1" max="1" width="19.75" style="1" customWidth="1"/>
    <col min="2" max="2" width="13" style="1" customWidth="1"/>
    <col min="3" max="3" width="9.25" style="1" customWidth="1"/>
    <col min="4" max="4" width="4.625" style="1" customWidth="1"/>
    <col min="5" max="16384" width="16" style="1"/>
  </cols>
  <sheetData>
    <row r="1" spans="1:7" x14ac:dyDescent="0.2">
      <c r="A1" s="5" t="s">
        <v>27</v>
      </c>
      <c r="B1" s="5"/>
      <c r="C1" s="5"/>
      <c r="D1" s="5"/>
      <c r="E1" s="5"/>
    </row>
    <row r="2" spans="1:7" x14ac:dyDescent="0.2">
      <c r="A2" s="1" t="s">
        <v>7</v>
      </c>
    </row>
    <row r="3" spans="1:7" x14ac:dyDescent="0.2">
      <c r="A3" s="1" t="s">
        <v>0</v>
      </c>
      <c r="B3" s="1" t="s">
        <v>1</v>
      </c>
      <c r="E3" s="1" t="s">
        <v>1</v>
      </c>
    </row>
    <row r="4" spans="1:7" x14ac:dyDescent="0.2">
      <c r="B4" s="3">
        <v>0.25</v>
      </c>
      <c r="E4" s="1" t="s">
        <v>2</v>
      </c>
      <c r="F4" s="1">
        <v>5000000</v>
      </c>
    </row>
    <row r="5" spans="1:7" x14ac:dyDescent="0.2">
      <c r="B5" s="1">
        <v>2000000</v>
      </c>
    </row>
    <row r="7" spans="1:7" ht="28.5" x14ac:dyDescent="0.2">
      <c r="E7" s="1" t="s">
        <v>12</v>
      </c>
      <c r="F7" s="1">
        <v>150000</v>
      </c>
    </row>
    <row r="8" spans="1:7" x14ac:dyDescent="0.2">
      <c r="E8" s="1" t="s">
        <v>11</v>
      </c>
      <c r="F8" s="1">
        <v>30</v>
      </c>
    </row>
    <row r="9" spans="1:7" ht="28.5" x14ac:dyDescent="0.2">
      <c r="E9" s="1" t="s">
        <v>4</v>
      </c>
    </row>
    <row r="11" spans="1:7" x14ac:dyDescent="0.2">
      <c r="E11" s="4">
        <v>2021</v>
      </c>
      <c r="F11" s="1" t="s">
        <v>5</v>
      </c>
      <c r="G11" s="1">
        <v>3200</v>
      </c>
    </row>
    <row r="12" spans="1:7" x14ac:dyDescent="0.2">
      <c r="F12" s="1" t="s">
        <v>6</v>
      </c>
      <c r="G12" s="1">
        <v>20000</v>
      </c>
    </row>
    <row r="13" spans="1:7" x14ac:dyDescent="0.2">
      <c r="F13" s="1" t="s">
        <v>7</v>
      </c>
      <c r="G13" s="1">
        <v>8000</v>
      </c>
    </row>
    <row r="14" spans="1:7" x14ac:dyDescent="0.2">
      <c r="A14" s="1" t="s">
        <v>8</v>
      </c>
    </row>
    <row r="15" spans="1:7" x14ac:dyDescent="0.2">
      <c r="A15" s="1" t="s">
        <v>2</v>
      </c>
      <c r="B15" s="1">
        <f>F4*B4</f>
        <v>1250000</v>
      </c>
    </row>
    <row r="16" spans="1:7" x14ac:dyDescent="0.2">
      <c r="A16" s="1" t="s">
        <v>9</v>
      </c>
      <c r="B16" s="1">
        <f>B5-B15</f>
        <v>750000</v>
      </c>
      <c r="E16" s="1" t="s">
        <v>0</v>
      </c>
      <c r="F16" s="1" t="s">
        <v>20</v>
      </c>
    </row>
    <row r="17" spans="1:8" ht="57" x14ac:dyDescent="0.2">
      <c r="A17" s="1" t="s">
        <v>10</v>
      </c>
      <c r="E17" s="1" t="s">
        <v>16</v>
      </c>
      <c r="F17" s="1">
        <f>G12*B4</f>
        <v>5000</v>
      </c>
    </row>
    <row r="18" spans="1:8" ht="57" x14ac:dyDescent="0.2">
      <c r="A18" s="2" t="s">
        <v>3</v>
      </c>
      <c r="B18" s="1">
        <f>B4*F7</f>
        <v>37500</v>
      </c>
      <c r="C18" s="1" t="s">
        <v>15</v>
      </c>
      <c r="E18" s="1" t="s">
        <v>17</v>
      </c>
      <c r="F18" s="1">
        <f>-B18/F8</f>
        <v>-1250</v>
      </c>
    </row>
    <row r="19" spans="1:8" ht="28.5" x14ac:dyDescent="0.2">
      <c r="A19" s="1" t="s">
        <v>13</v>
      </c>
      <c r="B19" s="1">
        <f>B16-B18</f>
        <v>712500</v>
      </c>
      <c r="E19" s="1" t="s">
        <v>18</v>
      </c>
      <c r="F19" s="1">
        <f>-G13*B4</f>
        <v>-2000</v>
      </c>
    </row>
    <row r="20" spans="1:8" ht="28.5" x14ac:dyDescent="0.2">
      <c r="A20" s="1" t="s">
        <v>14</v>
      </c>
      <c r="B20" s="1">
        <f>B18+B19</f>
        <v>750000</v>
      </c>
      <c r="E20" s="1" t="s">
        <v>19</v>
      </c>
      <c r="F20" s="1">
        <f>SUM(F17:F19)</f>
        <v>1750</v>
      </c>
    </row>
    <row r="22" spans="1:8" x14ac:dyDescent="0.2">
      <c r="E22" s="1" t="s">
        <v>0</v>
      </c>
    </row>
    <row r="23" spans="1:8" ht="28.5" x14ac:dyDescent="0.2">
      <c r="D23" s="4">
        <v>1</v>
      </c>
      <c r="E23" s="1" t="s">
        <v>21</v>
      </c>
    </row>
    <row r="24" spans="1:8" ht="27" customHeight="1" x14ac:dyDescent="0.2">
      <c r="E24" s="1" t="s">
        <v>22</v>
      </c>
      <c r="F24" s="1">
        <f>B5</f>
        <v>2000000</v>
      </c>
    </row>
    <row r="25" spans="1:8" ht="28.5" x14ac:dyDescent="0.2">
      <c r="E25" s="1" t="s">
        <v>19</v>
      </c>
      <c r="F25" s="1">
        <f>F20</f>
        <v>1750</v>
      </c>
    </row>
    <row r="26" spans="1:8" x14ac:dyDescent="0.2">
      <c r="E26" s="1" t="s">
        <v>23</v>
      </c>
      <c r="F26" s="1">
        <f>-G11*B4</f>
        <v>-800</v>
      </c>
    </row>
    <row r="27" spans="1:8" ht="28.5" x14ac:dyDescent="0.2">
      <c r="E27" s="1" t="s">
        <v>21</v>
      </c>
      <c r="F27" s="1">
        <f>SUM(F24:F26)</f>
        <v>2000950</v>
      </c>
    </row>
    <row r="29" spans="1:8" ht="28.5" x14ac:dyDescent="0.2">
      <c r="D29" s="4">
        <v>2</v>
      </c>
      <c r="E29" s="1" t="s">
        <v>21</v>
      </c>
    </row>
    <row r="30" spans="1:8" ht="42.75" x14ac:dyDescent="0.2">
      <c r="E30" s="1" t="s">
        <v>24</v>
      </c>
      <c r="F30" s="1">
        <f>(F4+G12-G13-G11)*B4</f>
        <v>1252200</v>
      </c>
    </row>
    <row r="31" spans="1:8" ht="50.25" customHeight="1" x14ac:dyDescent="0.2">
      <c r="E31" s="1" t="s">
        <v>25</v>
      </c>
      <c r="F31" s="1">
        <f>B16+F18</f>
        <v>748750</v>
      </c>
    </row>
    <row r="32" spans="1:8" ht="28.5" x14ac:dyDescent="0.2">
      <c r="E32" s="1" t="s">
        <v>21</v>
      </c>
      <c r="F32" s="1">
        <f>F30+F31</f>
        <v>2000950</v>
      </c>
      <c r="G32" s="1" t="s">
        <v>26</v>
      </c>
      <c r="H32" s="1">
        <f>F32-F27</f>
        <v>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DD92-5605-4B24-A7C3-6CD97E4E3818}">
  <dimension ref="A1:G37"/>
  <sheetViews>
    <sheetView zoomScale="220" zoomScaleNormal="220" workbookViewId="0">
      <selection activeCell="F8" sqref="F8"/>
    </sheetView>
  </sheetViews>
  <sheetFormatPr defaultRowHeight="14.25" x14ac:dyDescent="0.2"/>
  <cols>
    <col min="1" max="1" width="17" style="1" customWidth="1"/>
    <col min="2" max="2" width="15" style="1" customWidth="1"/>
    <col min="3" max="3" width="9" style="1"/>
    <col min="4" max="4" width="18" style="1" customWidth="1"/>
    <col min="5" max="5" width="15.375" style="1" customWidth="1"/>
    <col min="6" max="6" width="12.125" style="1" customWidth="1"/>
    <col min="7" max="7" width="12.875" style="1" customWidth="1"/>
    <col min="8" max="16384" width="9" style="1"/>
  </cols>
  <sheetData>
    <row r="1" spans="1:7" x14ac:dyDescent="0.2">
      <c r="A1" s="1" t="s">
        <v>28</v>
      </c>
    </row>
    <row r="2" spans="1:7" x14ac:dyDescent="0.2">
      <c r="A2" s="1" t="s">
        <v>0</v>
      </c>
      <c r="B2" s="1" t="s">
        <v>1</v>
      </c>
      <c r="D2" s="1" t="s">
        <v>29</v>
      </c>
      <c r="E2" s="1">
        <v>10000</v>
      </c>
    </row>
    <row r="3" spans="1:7" x14ac:dyDescent="0.2">
      <c r="B3" s="3">
        <v>0.25</v>
      </c>
      <c r="D3" s="1" t="s">
        <v>28</v>
      </c>
      <c r="E3" s="1">
        <v>100000</v>
      </c>
      <c r="F3" s="1">
        <v>200000</v>
      </c>
    </row>
    <row r="5" spans="1:7" x14ac:dyDescent="0.2">
      <c r="D5" s="1" t="s">
        <v>30</v>
      </c>
      <c r="E5" s="1">
        <v>2021</v>
      </c>
      <c r="F5" s="1">
        <v>150000</v>
      </c>
      <c r="G5" s="1">
        <f>F3-F5</f>
        <v>50000</v>
      </c>
    </row>
    <row r="6" spans="1:7" x14ac:dyDescent="0.2">
      <c r="E6" s="1">
        <v>2022</v>
      </c>
      <c r="F6" s="1" t="s">
        <v>31</v>
      </c>
    </row>
    <row r="8" spans="1:7" x14ac:dyDescent="0.2">
      <c r="D8" s="1" t="s">
        <v>1</v>
      </c>
    </row>
    <row r="9" spans="1:7" x14ac:dyDescent="0.2">
      <c r="D9" s="4">
        <v>2021</v>
      </c>
      <c r="E9" s="1" t="s">
        <v>32</v>
      </c>
      <c r="F9" s="1">
        <v>1800000</v>
      </c>
    </row>
    <row r="10" spans="1:7" x14ac:dyDescent="0.2">
      <c r="D10" s="4">
        <v>2022</v>
      </c>
      <c r="E10" s="1" t="s">
        <v>32</v>
      </c>
      <c r="F10" s="1">
        <v>2000000</v>
      </c>
    </row>
    <row r="13" spans="1:7" ht="42.75" x14ac:dyDescent="0.2">
      <c r="A13" s="1" t="s">
        <v>0</v>
      </c>
      <c r="B13" s="1" t="s">
        <v>33</v>
      </c>
      <c r="C13" s="4">
        <v>2021</v>
      </c>
      <c r="D13" s="1" t="s">
        <v>34</v>
      </c>
      <c r="E13" s="1">
        <f>F9*B3</f>
        <v>450000</v>
      </c>
    </row>
    <row r="14" spans="1:7" x14ac:dyDescent="0.2">
      <c r="D14" s="1" t="s">
        <v>29</v>
      </c>
      <c r="E14" s="1">
        <f>-E2</f>
        <v>-10000</v>
      </c>
    </row>
    <row r="15" spans="1:7" x14ac:dyDescent="0.2">
      <c r="D15" s="1" t="s">
        <v>35</v>
      </c>
      <c r="E15" s="1">
        <f>-F23</f>
        <v>-6250</v>
      </c>
    </row>
    <row r="16" spans="1:7" x14ac:dyDescent="0.2">
      <c r="D16" s="1" t="s">
        <v>33</v>
      </c>
      <c r="E16" s="1">
        <f>SUM(E13:E15)</f>
        <v>433750</v>
      </c>
    </row>
    <row r="19" spans="3:7" x14ac:dyDescent="0.2">
      <c r="D19" s="4">
        <v>1</v>
      </c>
      <c r="E19" s="1" t="s">
        <v>36</v>
      </c>
      <c r="F19" s="1">
        <f>F3-E3</f>
        <v>100000</v>
      </c>
    </row>
    <row r="20" spans="3:7" x14ac:dyDescent="0.2">
      <c r="D20" s="4"/>
      <c r="E20" s="1" t="s">
        <v>37</v>
      </c>
      <c r="F20" s="1">
        <f>F5/F3</f>
        <v>0.75</v>
      </c>
    </row>
    <row r="21" spans="3:7" x14ac:dyDescent="0.2">
      <c r="D21" s="4"/>
      <c r="E21" s="1" t="s">
        <v>38</v>
      </c>
      <c r="F21" s="1">
        <f>1-F20</f>
        <v>0.25</v>
      </c>
    </row>
    <row r="22" spans="3:7" x14ac:dyDescent="0.2">
      <c r="D22" s="4"/>
      <c r="E22" s="1" t="s">
        <v>39</v>
      </c>
      <c r="F22" s="1">
        <f>F19*F21</f>
        <v>25000</v>
      </c>
    </row>
    <row r="23" spans="3:7" ht="42.75" x14ac:dyDescent="0.2">
      <c r="D23" s="4"/>
      <c r="E23" s="1" t="s">
        <v>40</v>
      </c>
      <c r="F23" s="1">
        <f>F22*B3</f>
        <v>6250</v>
      </c>
    </row>
    <row r="24" spans="3:7" x14ac:dyDescent="0.2">
      <c r="D24" s="4"/>
    </row>
    <row r="25" spans="3:7" x14ac:dyDescent="0.2">
      <c r="D25" s="4">
        <v>2</v>
      </c>
      <c r="E25" s="1" t="s">
        <v>41</v>
      </c>
      <c r="F25" s="1">
        <f>(F3-E3)/F3</f>
        <v>0.5</v>
      </c>
    </row>
    <row r="26" spans="3:7" x14ac:dyDescent="0.2">
      <c r="D26" s="4"/>
      <c r="E26" s="1" t="s">
        <v>42</v>
      </c>
      <c r="F26" s="1">
        <f>F3-F5</f>
        <v>50000</v>
      </c>
    </row>
    <row r="27" spans="3:7" ht="28.5" x14ac:dyDescent="0.2">
      <c r="D27" s="4"/>
      <c r="E27" s="1" t="s">
        <v>43</v>
      </c>
      <c r="F27" s="1">
        <f>F26*F25</f>
        <v>25000</v>
      </c>
    </row>
    <row r="28" spans="3:7" ht="42.75" x14ac:dyDescent="0.2">
      <c r="D28" s="4"/>
      <c r="E28" s="1" t="s">
        <v>40</v>
      </c>
      <c r="F28" s="1">
        <f>F27*B3</f>
        <v>6250</v>
      </c>
      <c r="G28" s="1">
        <f>F23-F28</f>
        <v>0</v>
      </c>
    </row>
    <row r="29" spans="3:7" x14ac:dyDescent="0.2">
      <c r="D29" s="4"/>
    </row>
    <row r="30" spans="3:7" ht="42.75" x14ac:dyDescent="0.2">
      <c r="C30" s="4">
        <v>2022</v>
      </c>
      <c r="D30" s="1" t="s">
        <v>34</v>
      </c>
      <c r="E30" s="1">
        <f>F10*B3</f>
        <v>500000</v>
      </c>
    </row>
    <row r="31" spans="3:7" x14ac:dyDescent="0.2">
      <c r="D31" s="1" t="s">
        <v>29</v>
      </c>
      <c r="E31" s="1">
        <f>-E2</f>
        <v>-10000</v>
      </c>
    </row>
    <row r="32" spans="3:7" x14ac:dyDescent="0.2">
      <c r="D32" s="1" t="s">
        <v>44</v>
      </c>
      <c r="E32" s="1">
        <f>F28</f>
        <v>6250</v>
      </c>
    </row>
    <row r="33" spans="4:5" x14ac:dyDescent="0.2">
      <c r="D33" s="1" t="s">
        <v>33</v>
      </c>
      <c r="E33" s="1">
        <f>SUM(E30:E32)</f>
        <v>496250</v>
      </c>
    </row>
    <row r="34" spans="4:5" x14ac:dyDescent="0.2">
      <c r="D34" s="4"/>
    </row>
    <row r="35" spans="4:5" x14ac:dyDescent="0.2">
      <c r="D35" s="4"/>
    </row>
    <row r="36" spans="4:5" x14ac:dyDescent="0.2">
      <c r="D36" s="4"/>
    </row>
    <row r="37" spans="4:5" x14ac:dyDescent="0.2">
      <c r="D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9712-C5BA-460E-A10F-CF1F6FE2427D}">
  <dimension ref="A1:G37"/>
  <sheetViews>
    <sheetView zoomScale="205" zoomScaleNormal="205" workbookViewId="0">
      <selection activeCell="B13" sqref="B13"/>
    </sheetView>
  </sheetViews>
  <sheetFormatPr defaultRowHeight="14.25" x14ac:dyDescent="0.2"/>
  <cols>
    <col min="1" max="1" width="17" style="1" customWidth="1"/>
    <col min="2" max="2" width="15" style="1" customWidth="1"/>
    <col min="3" max="3" width="9" style="1"/>
    <col min="4" max="4" width="18" style="1" customWidth="1"/>
    <col min="5" max="5" width="15.375" style="1" customWidth="1"/>
    <col min="6" max="6" width="12.125" style="1" customWidth="1"/>
    <col min="7" max="7" width="12.875" style="1" customWidth="1"/>
    <col min="8" max="16384" width="9" style="1"/>
  </cols>
  <sheetData>
    <row r="1" spans="1:6" x14ac:dyDescent="0.2">
      <c r="A1" s="1" t="s">
        <v>28</v>
      </c>
    </row>
    <row r="2" spans="1:6" x14ac:dyDescent="0.2">
      <c r="A2" s="1" t="s">
        <v>0</v>
      </c>
      <c r="B2" s="1" t="s">
        <v>1</v>
      </c>
      <c r="D2" s="1" t="s">
        <v>29</v>
      </c>
      <c r="E2" s="1">
        <v>10000</v>
      </c>
    </row>
    <row r="3" spans="1:6" x14ac:dyDescent="0.2">
      <c r="B3" s="3">
        <v>0.25</v>
      </c>
      <c r="D3" s="1" t="s">
        <v>28</v>
      </c>
      <c r="E3" s="1">
        <v>100000</v>
      </c>
      <c r="F3" s="1">
        <v>200000</v>
      </c>
    </row>
    <row r="5" spans="1:6" x14ac:dyDescent="0.2">
      <c r="D5" s="1" t="s">
        <v>30</v>
      </c>
      <c r="E5" s="1">
        <v>2021</v>
      </c>
      <c r="F5" s="1">
        <v>150000</v>
      </c>
    </row>
    <row r="6" spans="1:6" x14ac:dyDescent="0.2">
      <c r="E6" s="1">
        <v>2022</v>
      </c>
      <c r="F6" s="1" t="s">
        <v>31</v>
      </c>
    </row>
    <row r="8" spans="1:6" x14ac:dyDescent="0.2">
      <c r="D8" s="1" t="s">
        <v>1</v>
      </c>
    </row>
    <row r="9" spans="1:6" x14ac:dyDescent="0.2">
      <c r="D9" s="4">
        <v>2021</v>
      </c>
      <c r="E9" s="1" t="s">
        <v>32</v>
      </c>
      <c r="F9" s="1">
        <v>1800000</v>
      </c>
    </row>
    <row r="10" spans="1:6" x14ac:dyDescent="0.2">
      <c r="D10" s="4">
        <v>2022</v>
      </c>
      <c r="E10" s="1" t="s">
        <v>32</v>
      </c>
      <c r="F10" s="1">
        <v>2000000</v>
      </c>
    </row>
    <row r="13" spans="1:6" ht="42.75" x14ac:dyDescent="0.2">
      <c r="A13" s="1" t="s">
        <v>0</v>
      </c>
      <c r="B13" s="1" t="s">
        <v>33</v>
      </c>
      <c r="C13" s="4">
        <v>2021</v>
      </c>
      <c r="D13" s="1" t="s">
        <v>34</v>
      </c>
      <c r="E13" s="1">
        <f>F9*B3</f>
        <v>450000</v>
      </c>
    </row>
    <row r="14" spans="1:6" x14ac:dyDescent="0.2">
      <c r="D14" s="1" t="s">
        <v>29</v>
      </c>
      <c r="E14" s="1">
        <f>-E2</f>
        <v>-10000</v>
      </c>
    </row>
    <row r="15" spans="1:6" x14ac:dyDescent="0.2">
      <c r="D15" s="1" t="s">
        <v>35</v>
      </c>
      <c r="E15" s="1">
        <f>-F23</f>
        <v>-6250</v>
      </c>
    </row>
    <row r="16" spans="1:6" x14ac:dyDescent="0.2">
      <c r="D16" s="1" t="s">
        <v>33</v>
      </c>
      <c r="E16" s="1">
        <f>SUM(E13:E15)</f>
        <v>433750</v>
      </c>
    </row>
    <row r="19" spans="3:7" x14ac:dyDescent="0.2">
      <c r="D19" s="4">
        <v>1</v>
      </c>
      <c r="E19" s="1" t="s">
        <v>36</v>
      </c>
      <c r="F19" s="1">
        <f>F3-E3</f>
        <v>100000</v>
      </c>
    </row>
    <row r="20" spans="3:7" x14ac:dyDescent="0.2">
      <c r="D20" s="4"/>
      <c r="E20" s="1" t="s">
        <v>37</v>
      </c>
      <c r="F20" s="1">
        <f>F5/F3</f>
        <v>0.75</v>
      </c>
    </row>
    <row r="21" spans="3:7" x14ac:dyDescent="0.2">
      <c r="D21" s="4"/>
      <c r="E21" s="1" t="s">
        <v>38</v>
      </c>
      <c r="F21" s="1">
        <f>1-F20</f>
        <v>0.25</v>
      </c>
    </row>
    <row r="22" spans="3:7" x14ac:dyDescent="0.2">
      <c r="D22" s="4"/>
      <c r="E22" s="1" t="s">
        <v>39</v>
      </c>
      <c r="F22" s="1">
        <f>F19*F21</f>
        <v>25000</v>
      </c>
    </row>
    <row r="23" spans="3:7" ht="42.75" x14ac:dyDescent="0.2">
      <c r="D23" s="4"/>
      <c r="E23" s="1" t="s">
        <v>40</v>
      </c>
      <c r="F23" s="1">
        <f>F22*B3</f>
        <v>6250</v>
      </c>
    </row>
    <row r="24" spans="3:7" x14ac:dyDescent="0.2">
      <c r="D24" s="4"/>
    </row>
    <row r="25" spans="3:7" x14ac:dyDescent="0.2">
      <c r="D25" s="4">
        <v>2</v>
      </c>
      <c r="E25" s="1" t="s">
        <v>41</v>
      </c>
      <c r="F25" s="1">
        <f>F19/F3</f>
        <v>0.5</v>
      </c>
    </row>
    <row r="26" spans="3:7" x14ac:dyDescent="0.2">
      <c r="D26" s="4"/>
      <c r="E26" s="1" t="s">
        <v>42</v>
      </c>
      <c r="F26" s="1">
        <f>F3-F5</f>
        <v>50000</v>
      </c>
    </row>
    <row r="27" spans="3:7" ht="28.5" x14ac:dyDescent="0.2">
      <c r="D27" s="4"/>
      <c r="E27" s="1" t="s">
        <v>43</v>
      </c>
      <c r="F27" s="1">
        <f>F26*F25</f>
        <v>25000</v>
      </c>
    </row>
    <row r="28" spans="3:7" ht="42.75" x14ac:dyDescent="0.2">
      <c r="D28" s="4"/>
      <c r="E28" s="1" t="s">
        <v>40</v>
      </c>
      <c r="F28" s="1">
        <f>F27*B3</f>
        <v>6250</v>
      </c>
      <c r="G28" s="1">
        <f>F23-F28</f>
        <v>0</v>
      </c>
    </row>
    <row r="29" spans="3:7" x14ac:dyDescent="0.2">
      <c r="D29" s="4"/>
    </row>
    <row r="30" spans="3:7" ht="42.75" x14ac:dyDescent="0.2">
      <c r="C30" s="4">
        <v>2022</v>
      </c>
      <c r="D30" s="1" t="s">
        <v>34</v>
      </c>
      <c r="E30" s="1">
        <f>F10*B3</f>
        <v>500000</v>
      </c>
    </row>
    <row r="31" spans="3:7" x14ac:dyDescent="0.2">
      <c r="D31" s="1" t="s">
        <v>29</v>
      </c>
      <c r="E31" s="1">
        <f>-E2</f>
        <v>-10000</v>
      </c>
    </row>
    <row r="32" spans="3:7" x14ac:dyDescent="0.2">
      <c r="D32" s="1" t="s">
        <v>44</v>
      </c>
      <c r="E32" s="1">
        <f>F22*B3</f>
        <v>6250</v>
      </c>
    </row>
    <row r="33" spans="4:5" x14ac:dyDescent="0.2">
      <c r="D33" s="1" t="s">
        <v>33</v>
      </c>
      <c r="E33" s="1">
        <f>SUM(E30:E32)</f>
        <v>496250</v>
      </c>
    </row>
    <row r="34" spans="4:5" x14ac:dyDescent="0.2">
      <c r="D34" s="4"/>
    </row>
    <row r="35" spans="4:5" x14ac:dyDescent="0.2">
      <c r="D35" s="4"/>
    </row>
    <row r="36" spans="4:5" x14ac:dyDescent="0.2">
      <c r="D36" s="4"/>
    </row>
    <row r="37" spans="4:5" x14ac:dyDescent="0.2">
      <c r="D3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2021-02-21T13:01:53Z</dcterms:modified>
</cp:coreProperties>
</file>