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yons\Desktop\国际公司投资财务处理\"/>
    </mc:Choice>
  </mc:AlternateContent>
  <xr:revisionPtr revIDLastSave="0" documentId="13_ncr:1_{817CBA21-583D-49FB-9534-986B8AC84BD7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4" r:id="rId2"/>
    <sheet name="Sheet4" sheetId="6" r:id="rId3"/>
    <sheet name="Sheet5" sheetId="7" r:id="rId4"/>
    <sheet name="Sheet7" sheetId="9" r:id="rId5"/>
    <sheet name="Sheet6" sheetId="8" r:id="rId6"/>
    <sheet name="Sheet3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2" i="9" l="1"/>
  <c r="C39" i="9"/>
  <c r="C39" i="10"/>
  <c r="D41" i="10"/>
  <c r="C41" i="10"/>
  <c r="D40" i="10"/>
  <c r="C40" i="10"/>
  <c r="D33" i="10"/>
  <c r="C33" i="10"/>
  <c r="D32" i="10"/>
  <c r="D34" i="10" s="1"/>
  <c r="C32" i="10"/>
  <c r="C34" i="10" s="1"/>
  <c r="D28" i="10"/>
  <c r="C28" i="10"/>
  <c r="D27" i="10"/>
  <c r="C27" i="10"/>
  <c r="D26" i="10"/>
  <c r="C26" i="10"/>
  <c r="A22" i="10"/>
  <c r="D15" i="10"/>
  <c r="E15" i="10" s="1"/>
  <c r="C15" i="10"/>
  <c r="B15" i="10"/>
  <c r="E14" i="10"/>
  <c r="H13" i="10"/>
  <c r="E13" i="10"/>
  <c r="D12" i="10"/>
  <c r="D16" i="10" s="1"/>
  <c r="C12" i="10"/>
  <c r="C16" i="10" s="1"/>
  <c r="B12" i="10"/>
  <c r="B16" i="10" s="1"/>
  <c r="E11" i="10"/>
  <c r="E10" i="10"/>
  <c r="E9" i="10"/>
  <c r="H8" i="10"/>
  <c r="E39" i="9"/>
  <c r="E30" i="7"/>
  <c r="E29" i="7"/>
  <c r="D39" i="7"/>
  <c r="D39" i="9"/>
  <c r="C39" i="7"/>
  <c r="C41" i="7"/>
  <c r="C40" i="7"/>
  <c r="C40" i="8"/>
  <c r="E36" i="8"/>
  <c r="E39" i="8"/>
  <c r="E42" i="8"/>
  <c r="C42" i="9"/>
  <c r="E42" i="9" s="1"/>
  <c r="D16" i="9"/>
  <c r="C39" i="8"/>
  <c r="E39" i="7"/>
  <c r="E36" i="7"/>
  <c r="D16" i="7"/>
  <c r="D16" i="8"/>
  <c r="D12" i="9"/>
  <c r="E16" i="9"/>
  <c r="D15" i="7"/>
  <c r="D42" i="9"/>
  <c r="C42" i="7"/>
  <c r="C36" i="8"/>
  <c r="D39" i="8"/>
  <c r="D41" i="9"/>
  <c r="C41" i="9"/>
  <c r="D40" i="9"/>
  <c r="C40" i="9"/>
  <c r="D34" i="9"/>
  <c r="C34" i="9"/>
  <c r="D33" i="9"/>
  <c r="C33" i="9"/>
  <c r="D32" i="9"/>
  <c r="C32" i="9"/>
  <c r="D28" i="9"/>
  <c r="C28" i="9"/>
  <c r="D27" i="9"/>
  <c r="C27" i="9"/>
  <c r="D26" i="9"/>
  <c r="C26" i="9"/>
  <c r="H14" i="9"/>
  <c r="H13" i="9"/>
  <c r="H9" i="9"/>
  <c r="H8" i="9"/>
  <c r="E10" i="9"/>
  <c r="E11" i="9"/>
  <c r="E12" i="9"/>
  <c r="E13" i="9"/>
  <c r="E14" i="9"/>
  <c r="E15" i="9"/>
  <c r="E9" i="9"/>
  <c r="A22" i="9"/>
  <c r="C16" i="9"/>
  <c r="B16" i="9"/>
  <c r="D15" i="9"/>
  <c r="C15" i="9"/>
  <c r="B15" i="9"/>
  <c r="C12" i="9"/>
  <c r="B12" i="9"/>
  <c r="D41" i="8"/>
  <c r="C41" i="8"/>
  <c r="D40" i="8"/>
  <c r="D34" i="8"/>
  <c r="C34" i="8"/>
  <c r="D33" i="8"/>
  <c r="C33" i="8"/>
  <c r="D32" i="8"/>
  <c r="C32" i="8"/>
  <c r="D28" i="8"/>
  <c r="C28" i="8"/>
  <c r="D27" i="8"/>
  <c r="C27" i="8"/>
  <c r="D26" i="8"/>
  <c r="C26" i="8"/>
  <c r="A22" i="8"/>
  <c r="D15" i="8"/>
  <c r="E15" i="8" s="1"/>
  <c r="C15" i="8"/>
  <c r="B15" i="8"/>
  <c r="E14" i="8"/>
  <c r="H13" i="8"/>
  <c r="E13" i="8"/>
  <c r="D12" i="8"/>
  <c r="C12" i="8"/>
  <c r="C16" i="8" s="1"/>
  <c r="B12" i="8"/>
  <c r="B16" i="8" s="1"/>
  <c r="E11" i="8"/>
  <c r="E10" i="8"/>
  <c r="E9" i="8"/>
  <c r="H8" i="8"/>
  <c r="D41" i="7"/>
  <c r="D40" i="7"/>
  <c r="D33" i="7"/>
  <c r="C33" i="7"/>
  <c r="D32" i="7"/>
  <c r="C32" i="7"/>
  <c r="C34" i="7" s="1"/>
  <c r="D28" i="7"/>
  <c r="C28" i="7"/>
  <c r="D27" i="7"/>
  <c r="C27" i="7"/>
  <c r="D26" i="7"/>
  <c r="C26" i="7"/>
  <c r="H13" i="7"/>
  <c r="H8" i="7"/>
  <c r="A22" i="7"/>
  <c r="E10" i="7"/>
  <c r="E11" i="7"/>
  <c r="E13" i="7"/>
  <c r="E14" i="7"/>
  <c r="E9" i="7"/>
  <c r="C15" i="7"/>
  <c r="B15" i="7"/>
  <c r="D12" i="7"/>
  <c r="C12" i="7"/>
  <c r="B12" i="7"/>
  <c r="B41" i="6"/>
  <c r="B39" i="6"/>
  <c r="B40" i="6"/>
  <c r="B38" i="6"/>
  <c r="B35" i="6"/>
  <c r="B33" i="6"/>
  <c r="B32" i="6"/>
  <c r="B31" i="6"/>
  <c r="B29" i="6"/>
  <c r="B28" i="6"/>
  <c r="B27" i="6"/>
  <c r="B26" i="6"/>
  <c r="B25" i="6"/>
  <c r="H18" i="6"/>
  <c r="H18" i="4"/>
  <c r="H10" i="6"/>
  <c r="H16" i="6"/>
  <c r="H15" i="6"/>
  <c r="H14" i="6"/>
  <c r="H17" i="6"/>
  <c r="H12" i="6"/>
  <c r="H11" i="6"/>
  <c r="H9" i="6"/>
  <c r="H8" i="6"/>
  <c r="E10" i="6"/>
  <c r="E11" i="6"/>
  <c r="E12" i="6"/>
  <c r="E13" i="6"/>
  <c r="E14" i="6"/>
  <c r="E15" i="6"/>
  <c r="E9" i="6"/>
  <c r="C21" i="6"/>
  <c r="B21" i="6"/>
  <c r="B16" i="6"/>
  <c r="D15" i="6"/>
  <c r="C15" i="6"/>
  <c r="B15" i="6"/>
  <c r="D12" i="6"/>
  <c r="C12" i="6"/>
  <c r="C16" i="6" s="1"/>
  <c r="B12" i="6"/>
  <c r="H9" i="4"/>
  <c r="B41" i="4"/>
  <c r="B40" i="4"/>
  <c r="B39" i="4"/>
  <c r="D16" i="4"/>
  <c r="E9" i="4"/>
  <c r="E10" i="4"/>
  <c r="H14" i="4" s="1"/>
  <c r="E11" i="4"/>
  <c r="E13" i="4"/>
  <c r="E14" i="4"/>
  <c r="H16" i="4" s="1"/>
  <c r="E15" i="4"/>
  <c r="H11" i="4"/>
  <c r="B38" i="4"/>
  <c r="B32" i="4"/>
  <c r="B33" i="4" s="1"/>
  <c r="B31" i="4"/>
  <c r="B27" i="4"/>
  <c r="B26" i="4"/>
  <c r="B25" i="4"/>
  <c r="C21" i="4"/>
  <c r="B21" i="4"/>
  <c r="H15" i="4"/>
  <c r="D15" i="4"/>
  <c r="C15" i="4"/>
  <c r="B15" i="4"/>
  <c r="D12" i="4"/>
  <c r="C12" i="4"/>
  <c r="E12" i="4" s="1"/>
  <c r="B12" i="4"/>
  <c r="H8" i="4"/>
  <c r="D41" i="1"/>
  <c r="B41" i="1"/>
  <c r="B40" i="1"/>
  <c r="B39" i="1"/>
  <c r="B38" i="1"/>
  <c r="B35" i="1"/>
  <c r="B32" i="1"/>
  <c r="B31" i="1"/>
  <c r="B33" i="1" s="1"/>
  <c r="B27" i="1"/>
  <c r="B26" i="1"/>
  <c r="B25" i="1"/>
  <c r="E10" i="1"/>
  <c r="H14" i="1" s="1"/>
  <c r="E11" i="1"/>
  <c r="H15" i="1" s="1"/>
  <c r="E13" i="1"/>
  <c r="E14" i="1"/>
  <c r="H16" i="1" s="1"/>
  <c r="E9" i="1"/>
  <c r="H8" i="1"/>
  <c r="C21" i="1"/>
  <c r="B21" i="1"/>
  <c r="C15" i="1"/>
  <c r="D15" i="1"/>
  <c r="B15" i="1"/>
  <c r="C12" i="1"/>
  <c r="D12" i="1"/>
  <c r="B12" i="1"/>
  <c r="B16" i="1" s="1"/>
  <c r="H15" i="9" l="1"/>
  <c r="D29" i="9" s="1"/>
  <c r="D30" i="9" s="1"/>
  <c r="C42" i="10"/>
  <c r="H9" i="10"/>
  <c r="H10" i="10" s="1"/>
  <c r="C29" i="10" s="1"/>
  <c r="D39" i="10"/>
  <c r="D42" i="10" s="1"/>
  <c r="H14" i="10"/>
  <c r="H15" i="10"/>
  <c r="D29" i="10" s="1"/>
  <c r="D30" i="10" s="1"/>
  <c r="D36" i="10" s="1"/>
  <c r="E12" i="10"/>
  <c r="H10" i="9"/>
  <c r="C29" i="9" s="1"/>
  <c r="C42" i="8"/>
  <c r="D42" i="8"/>
  <c r="H9" i="8"/>
  <c r="H10" i="8" s="1"/>
  <c r="C29" i="8" s="1"/>
  <c r="C30" i="8" s="1"/>
  <c r="H14" i="8"/>
  <c r="H15" i="8" s="1"/>
  <c r="D29" i="8" s="1"/>
  <c r="D30" i="8" s="1"/>
  <c r="D36" i="8" s="1"/>
  <c r="E12" i="8"/>
  <c r="D34" i="7"/>
  <c r="E15" i="7"/>
  <c r="B16" i="7"/>
  <c r="E12" i="7"/>
  <c r="H9" i="7"/>
  <c r="H10" i="7" s="1"/>
  <c r="C29" i="7" s="1"/>
  <c r="C30" i="7" s="1"/>
  <c r="C36" i="7" s="1"/>
  <c r="C16" i="7"/>
  <c r="D16" i="6"/>
  <c r="B16" i="4"/>
  <c r="C16" i="4"/>
  <c r="H10" i="4"/>
  <c r="H12" i="4"/>
  <c r="C16" i="1"/>
  <c r="H9" i="1" s="1"/>
  <c r="H10" i="1" s="1"/>
  <c r="E15" i="1"/>
  <c r="E12" i="1"/>
  <c r="D16" i="1"/>
  <c r="D36" i="9" l="1"/>
  <c r="E39" i="10"/>
  <c r="C30" i="10"/>
  <c r="E29" i="10"/>
  <c r="C30" i="9"/>
  <c r="C36" i="9" s="1"/>
  <c r="E36" i="9" s="1"/>
  <c r="E29" i="9"/>
  <c r="H14" i="7"/>
  <c r="H15" i="7" s="1"/>
  <c r="D29" i="7" s="1"/>
  <c r="D30" i="7" s="1"/>
  <c r="D36" i="7" s="1"/>
  <c r="D42" i="7"/>
  <c r="E16" i="4"/>
  <c r="B28" i="4"/>
  <c r="B29" i="4" s="1"/>
  <c r="H17" i="4"/>
  <c r="E16" i="1"/>
  <c r="H11" i="1"/>
  <c r="H12" i="1" s="1"/>
  <c r="E30" i="9" l="1"/>
  <c r="C36" i="10"/>
  <c r="E36" i="10" s="1"/>
  <c r="E30" i="10"/>
  <c r="D41" i="4"/>
  <c r="B35" i="4"/>
  <c r="H17" i="1"/>
  <c r="H18" i="1" s="1"/>
  <c r="B28" i="1"/>
  <c r="B29" i="1" s="1"/>
  <c r="D41" i="6" l="1"/>
</calcChain>
</file>

<file path=xl/sharedStrings.xml><?xml version="1.0" encoding="utf-8"?>
<sst xmlns="http://schemas.openxmlformats.org/spreadsheetml/2006/main" count="297" uniqueCount="40">
  <si>
    <t>LEXUEOUDE Inc.</t>
    <phoneticPr fontId="1" type="noConversion"/>
  </si>
  <si>
    <t>William Inc.</t>
    <phoneticPr fontId="1" type="noConversion"/>
  </si>
  <si>
    <t>Full Goodwill</t>
    <phoneticPr fontId="1" type="noConversion"/>
  </si>
  <si>
    <t>Goodwill</t>
    <phoneticPr fontId="1" type="noConversion"/>
  </si>
  <si>
    <t>Partial Goodwill</t>
    <phoneticPr fontId="1" type="noConversion"/>
  </si>
  <si>
    <t>lexueoude.com</t>
    <phoneticPr fontId="1" type="noConversion"/>
  </si>
  <si>
    <t>William Inc.(Book value)</t>
    <phoneticPr fontId="1" type="noConversion"/>
  </si>
  <si>
    <t>William Inc.(Fair value）</t>
    <phoneticPr fontId="1" type="noConversion"/>
  </si>
  <si>
    <t>cash and receivable</t>
    <phoneticPr fontId="1" type="noConversion"/>
  </si>
  <si>
    <t>inventory</t>
    <phoneticPr fontId="1" type="noConversion"/>
  </si>
  <si>
    <t>PP&amp;E</t>
    <phoneticPr fontId="1" type="noConversion"/>
  </si>
  <si>
    <t>current payable</t>
    <phoneticPr fontId="1" type="noConversion"/>
  </si>
  <si>
    <t>long-term debt</t>
    <phoneticPr fontId="1" type="noConversion"/>
  </si>
  <si>
    <t>Net asset</t>
    <phoneticPr fontId="1" type="noConversion"/>
  </si>
  <si>
    <t>Shareholders's equity</t>
    <phoneticPr fontId="1" type="noConversion"/>
  </si>
  <si>
    <t>capital stock</t>
    <phoneticPr fontId="1" type="noConversion"/>
  </si>
  <si>
    <t>Additional paid in capital</t>
    <phoneticPr fontId="1" type="noConversion"/>
  </si>
  <si>
    <t xml:space="preserve">Retained earning </t>
    <phoneticPr fontId="1" type="noConversion"/>
  </si>
  <si>
    <t>Fair value of stock issued</t>
    <phoneticPr fontId="1" type="noConversion"/>
  </si>
  <si>
    <t>book value of William Inc.'s net asset</t>
    <phoneticPr fontId="1" type="noConversion"/>
  </si>
  <si>
    <t>Excess purchase price</t>
    <phoneticPr fontId="1" type="noConversion"/>
  </si>
  <si>
    <t>Fair value of William Inc.'s net asset</t>
    <phoneticPr fontId="1" type="noConversion"/>
  </si>
  <si>
    <t>goodwill</t>
    <phoneticPr fontId="1" type="noConversion"/>
  </si>
  <si>
    <t>Inventory</t>
    <phoneticPr fontId="1" type="noConversion"/>
  </si>
  <si>
    <t>LEXUEOUDE Inc. Consolidated balance sheet</t>
    <phoneticPr fontId="1" type="noConversion"/>
  </si>
  <si>
    <t>total asset</t>
    <phoneticPr fontId="1" type="noConversion"/>
  </si>
  <si>
    <t>total liabilities</t>
    <phoneticPr fontId="1" type="noConversion"/>
  </si>
  <si>
    <t>par</t>
    <phoneticPr fontId="1" type="noConversion"/>
  </si>
  <si>
    <t>market</t>
    <phoneticPr fontId="1" type="noConversion"/>
  </si>
  <si>
    <t>total shareholder's equity</t>
    <phoneticPr fontId="1" type="noConversion"/>
  </si>
  <si>
    <t>check</t>
    <phoneticPr fontId="1" type="noConversion"/>
  </si>
  <si>
    <t>Fair value of William Inc.</t>
    <phoneticPr fontId="1" type="noConversion"/>
  </si>
  <si>
    <t>Fair value of William Inc.'s identifiable net assets</t>
    <phoneticPr fontId="1" type="noConversion"/>
  </si>
  <si>
    <t>Purchase Price William Inc.</t>
    <phoneticPr fontId="1" type="noConversion"/>
  </si>
  <si>
    <t>Fair value of William Inc.'s 90% identifiable net assets</t>
    <phoneticPr fontId="1" type="noConversion"/>
  </si>
  <si>
    <t>Total Assets</t>
    <phoneticPr fontId="1" type="noConversion"/>
  </si>
  <si>
    <t>Total Liabilities</t>
    <phoneticPr fontId="1" type="noConversion"/>
  </si>
  <si>
    <t>Noncontrolling interests</t>
    <phoneticPr fontId="1" type="noConversion"/>
  </si>
  <si>
    <t>total equity</t>
    <phoneticPr fontId="1" type="noConversion"/>
  </si>
  <si>
    <t>Consolidated Balance Sheet using Acquisition Method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</si>
</sst>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3" fontId="0" fillId="0" borderId="0" xfId="0" applyNumberFormat="1" applyAlignment="1">
      <alignment wrapText="1"/>
    </xf>
    <xf numFmtId="10" fontId="0" fillId="0" borderId="0" xfId="0" applyNumberFormat="1" applyAlignment="1">
      <alignment wrapText="1"/>
    </xf>
    <xf numFmtId="43" fontId="0" fillId="2" borderId="0" xfId="0" applyNumberFormat="1" applyFill="1" applyAlignment="1">
      <alignment wrapText="1"/>
    </xf>
    <xf numFmtId="43" fontId="0" fillId="3" borderId="0" xfId="0" applyNumberFormat="1" applyFill="1" applyAlignment="1">
      <alignment wrapText="1"/>
    </xf>
    <xf numFmtId="43" fontId="2" fillId="0" borderId="0" xfId="0" applyNumberFormat="1" applyFont="1" applyAlignment="1">
      <alignment wrapText="1"/>
    </xf>
    <xf numFmtId="43" fontId="0" fillId="4" borderId="0" xfId="0" applyNumberFormat="1" applyFill="1" applyAlignment="1">
      <alignment wrapText="1"/>
    </xf>
    <xf numFmtId="43" fontId="2" fillId="4" borderId="0" xfId="0" applyNumberFormat="1" applyFont="1" applyFill="1" applyAlignment="1">
      <alignment wrapText="1"/>
    </xf>
    <xf numFmtId="43" fontId="2" fillId="5" borderId="0" xfId="0" applyNumberFormat="1" applyFont="1" applyFill="1" applyAlignment="1">
      <alignment wrapText="1"/>
    </xf>
    <xf numFmtId="43" fontId="0" fillId="5" borderId="0" xfId="0" applyNumberFormat="1" applyFill="1" applyAlignment="1">
      <alignment wrapText="1"/>
    </xf>
    <xf numFmtId="43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zoomScale="175" zoomScaleNormal="175" workbookViewId="0">
      <selection activeCell="C9" sqref="C9"/>
    </sheetView>
  </sheetViews>
  <sheetFormatPr defaultRowHeight="14.25" x14ac:dyDescent="0.2"/>
  <cols>
    <col min="1" max="1" width="22.625" style="1" customWidth="1"/>
    <col min="2" max="2" width="18.25" style="1" customWidth="1"/>
    <col min="3" max="3" width="26.125" style="1" customWidth="1"/>
    <col min="4" max="4" width="22.375" style="1" customWidth="1"/>
    <col min="5" max="5" width="17.375" style="1" customWidth="1"/>
    <col min="6" max="6" width="5.25" style="1" customWidth="1"/>
    <col min="7" max="7" width="12.625" style="1" customWidth="1"/>
    <col min="8" max="8" width="15.625" style="1" customWidth="1"/>
    <col min="9" max="9" width="13.625" style="1" customWidth="1"/>
    <col min="10" max="16384" width="9" style="1"/>
  </cols>
  <sheetData>
    <row r="1" spans="1:12" x14ac:dyDescent="0.2">
      <c r="B1" s="10" t="s">
        <v>5</v>
      </c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x14ac:dyDescent="0.2">
      <c r="B2" s="1" t="s">
        <v>0</v>
      </c>
      <c r="C2" s="1" t="s">
        <v>1</v>
      </c>
    </row>
    <row r="3" spans="1:12" x14ac:dyDescent="0.2">
      <c r="B3" s="1">
        <v>1000000</v>
      </c>
      <c r="C3" s="2">
        <v>1</v>
      </c>
    </row>
    <row r="4" spans="1:12" x14ac:dyDescent="0.2">
      <c r="A4" s="1" t="s">
        <v>28</v>
      </c>
      <c r="B4" s="1">
        <v>15</v>
      </c>
    </row>
    <row r="5" spans="1:12" x14ac:dyDescent="0.2">
      <c r="A5" s="1" t="s">
        <v>27</v>
      </c>
      <c r="B5" s="1">
        <v>1</v>
      </c>
    </row>
    <row r="8" spans="1:12" ht="28.5" x14ac:dyDescent="0.2">
      <c r="B8" s="1" t="s">
        <v>0</v>
      </c>
      <c r="C8" s="1" t="s">
        <v>6</v>
      </c>
      <c r="D8" s="1" t="s">
        <v>7</v>
      </c>
      <c r="G8" s="1" t="s">
        <v>18</v>
      </c>
      <c r="H8" s="1">
        <f>B3*B4</f>
        <v>15000000</v>
      </c>
    </row>
    <row r="9" spans="1:12" ht="42.75" x14ac:dyDescent="0.2">
      <c r="A9" s="1" t="s">
        <v>8</v>
      </c>
      <c r="B9" s="1">
        <v>10000000</v>
      </c>
      <c r="C9" s="1">
        <v>300000</v>
      </c>
      <c r="D9" s="1">
        <v>300000</v>
      </c>
      <c r="E9" s="1">
        <f>D9-C9</f>
        <v>0</v>
      </c>
      <c r="G9" s="1" t="s">
        <v>19</v>
      </c>
      <c r="H9" s="1">
        <f>C16</f>
        <v>1900000</v>
      </c>
    </row>
    <row r="10" spans="1:12" ht="28.5" x14ac:dyDescent="0.2">
      <c r="A10" s="1" t="s">
        <v>9</v>
      </c>
      <c r="B10" s="1">
        <v>12000000</v>
      </c>
      <c r="C10" s="1">
        <v>1700000</v>
      </c>
      <c r="D10" s="1">
        <v>3000000</v>
      </c>
      <c r="E10" s="1">
        <f t="shared" ref="E10:E16" si="0">D10-C10</f>
        <v>1300000</v>
      </c>
      <c r="G10" s="1" t="s">
        <v>20</v>
      </c>
      <c r="H10" s="3">
        <f>H8-H9</f>
        <v>13100000</v>
      </c>
    </row>
    <row r="11" spans="1:12" ht="42.75" x14ac:dyDescent="0.2">
      <c r="A11" s="1" t="s">
        <v>10</v>
      </c>
      <c r="B11" s="1">
        <v>27000000</v>
      </c>
      <c r="C11" s="1">
        <v>2500000</v>
      </c>
      <c r="D11" s="1">
        <v>4500000</v>
      </c>
      <c r="E11" s="1">
        <f t="shared" si="0"/>
        <v>2000000</v>
      </c>
      <c r="G11" s="1" t="s">
        <v>21</v>
      </c>
      <c r="H11" s="1">
        <f>D16</f>
        <v>5400000</v>
      </c>
    </row>
    <row r="12" spans="1:12" x14ac:dyDescent="0.2">
      <c r="B12" s="1">
        <f>SUM(B9:B11)</f>
        <v>49000000</v>
      </c>
      <c r="C12" s="1">
        <f t="shared" ref="C12:D12" si="1">SUM(C9:C11)</f>
        <v>4500000</v>
      </c>
      <c r="D12" s="1">
        <f t="shared" si="1"/>
        <v>7800000</v>
      </c>
      <c r="E12" s="1">
        <f t="shared" si="0"/>
        <v>3300000</v>
      </c>
      <c r="G12" s="1" t="s">
        <v>22</v>
      </c>
      <c r="H12" s="4">
        <f>H8-H11</f>
        <v>9600000</v>
      </c>
    </row>
    <row r="13" spans="1:12" x14ac:dyDescent="0.2">
      <c r="A13" s="1" t="s">
        <v>11</v>
      </c>
      <c r="B13" s="1">
        <v>8000000</v>
      </c>
      <c r="C13" s="1">
        <v>600000</v>
      </c>
      <c r="D13" s="1">
        <v>600000</v>
      </c>
      <c r="E13" s="1">
        <f t="shared" si="0"/>
        <v>0</v>
      </c>
    </row>
    <row r="14" spans="1:12" x14ac:dyDescent="0.2">
      <c r="A14" s="1" t="s">
        <v>12</v>
      </c>
      <c r="B14" s="1">
        <v>16000000</v>
      </c>
      <c r="C14" s="1">
        <v>2000000</v>
      </c>
      <c r="D14" s="1">
        <v>1800000</v>
      </c>
      <c r="E14" s="1">
        <f t="shared" si="0"/>
        <v>-200000</v>
      </c>
      <c r="G14" s="1" t="s">
        <v>23</v>
      </c>
      <c r="H14" s="1">
        <f>E10</f>
        <v>1300000</v>
      </c>
    </row>
    <row r="15" spans="1:12" x14ac:dyDescent="0.2">
      <c r="B15" s="1">
        <f>SUM(B13:B14)</f>
        <v>24000000</v>
      </c>
      <c r="C15" s="1">
        <f t="shared" ref="C15:D15" si="2">SUM(C13:C14)</f>
        <v>2600000</v>
      </c>
      <c r="D15" s="1">
        <f t="shared" si="2"/>
        <v>2400000</v>
      </c>
      <c r="E15" s="1">
        <f t="shared" si="0"/>
        <v>-200000</v>
      </c>
      <c r="G15" s="1" t="s">
        <v>10</v>
      </c>
      <c r="H15" s="1">
        <f>E11</f>
        <v>2000000</v>
      </c>
    </row>
    <row r="16" spans="1:12" ht="28.5" x14ac:dyDescent="0.2">
      <c r="A16" s="1" t="s">
        <v>13</v>
      </c>
      <c r="B16" s="1">
        <f>B12-B15</f>
        <v>25000000</v>
      </c>
      <c r="C16" s="1">
        <f t="shared" ref="C16:D16" si="3">C12-C15</f>
        <v>1900000</v>
      </c>
      <c r="D16" s="1">
        <f t="shared" si="3"/>
        <v>5400000</v>
      </c>
      <c r="E16" s="1">
        <f t="shared" si="0"/>
        <v>3500000</v>
      </c>
      <c r="G16" s="1" t="s">
        <v>12</v>
      </c>
      <c r="H16" s="1">
        <f>-E14</f>
        <v>200000</v>
      </c>
    </row>
    <row r="17" spans="1:8" x14ac:dyDescent="0.2">
      <c r="A17" s="1" t="s">
        <v>14</v>
      </c>
      <c r="G17" s="1" t="s">
        <v>22</v>
      </c>
      <c r="H17" s="4">
        <f>H12</f>
        <v>9600000</v>
      </c>
    </row>
    <row r="18" spans="1:8" x14ac:dyDescent="0.2">
      <c r="A18" s="1" t="s">
        <v>15</v>
      </c>
      <c r="B18" s="1">
        <v>5000000</v>
      </c>
      <c r="C18" s="1">
        <v>400000</v>
      </c>
      <c r="H18" s="3">
        <f>SUM(H14:H17)</f>
        <v>13100000</v>
      </c>
    </row>
    <row r="19" spans="1:8" x14ac:dyDescent="0.2">
      <c r="A19" s="1" t="s">
        <v>16</v>
      </c>
      <c r="B19" s="1">
        <v>6000000</v>
      </c>
      <c r="C19" s="1">
        <v>700000</v>
      </c>
    </row>
    <row r="20" spans="1:8" x14ac:dyDescent="0.2">
      <c r="A20" s="1" t="s">
        <v>17</v>
      </c>
      <c r="B20" s="1">
        <v>14000000</v>
      </c>
      <c r="C20" s="1">
        <v>800000</v>
      </c>
    </row>
    <row r="21" spans="1:8" x14ac:dyDescent="0.2">
      <c r="B21" s="1">
        <f>SUM(B18:B20)</f>
        <v>25000000</v>
      </c>
      <c r="C21" s="1">
        <f>SUM(C18:C20)</f>
        <v>1900000</v>
      </c>
    </row>
    <row r="24" spans="1:8" ht="28.5" customHeight="1" x14ac:dyDescent="0.2">
      <c r="A24" s="10" t="s">
        <v>24</v>
      </c>
      <c r="B24" s="10"/>
      <c r="C24" s="10"/>
      <c r="D24" s="10"/>
    </row>
    <row r="25" spans="1:8" x14ac:dyDescent="0.2">
      <c r="A25" s="1" t="s">
        <v>8</v>
      </c>
      <c r="B25" s="1">
        <f>B9+D9</f>
        <v>10300000</v>
      </c>
    </row>
    <row r="26" spans="1:8" x14ac:dyDescent="0.2">
      <c r="A26" s="1" t="s">
        <v>9</v>
      </c>
      <c r="B26" s="1">
        <f>B10+D10</f>
        <v>15000000</v>
      </c>
    </row>
    <row r="27" spans="1:8" x14ac:dyDescent="0.2">
      <c r="A27" s="1" t="s">
        <v>10</v>
      </c>
      <c r="B27" s="1">
        <f>B11+D11</f>
        <v>31500000</v>
      </c>
    </row>
    <row r="28" spans="1:8" x14ac:dyDescent="0.2">
      <c r="A28" s="1" t="s">
        <v>22</v>
      </c>
      <c r="B28" s="1">
        <f>H12</f>
        <v>9600000</v>
      </c>
    </row>
    <row r="29" spans="1:8" x14ac:dyDescent="0.2">
      <c r="A29" s="5" t="s">
        <v>25</v>
      </c>
      <c r="B29" s="1">
        <f>SUM(B25:B28)</f>
        <v>66400000</v>
      </c>
    </row>
    <row r="30" spans="1:8" x14ac:dyDescent="0.2">
      <c r="A30" s="5"/>
    </row>
    <row r="31" spans="1:8" x14ac:dyDescent="0.2">
      <c r="A31" s="1" t="s">
        <v>11</v>
      </c>
      <c r="B31" s="1">
        <f>B13+D13</f>
        <v>8600000</v>
      </c>
    </row>
    <row r="32" spans="1:8" x14ac:dyDescent="0.2">
      <c r="A32" s="1" t="s">
        <v>12</v>
      </c>
      <c r="B32" s="1">
        <f>B14+D14</f>
        <v>17800000</v>
      </c>
    </row>
    <row r="33" spans="1:4" x14ac:dyDescent="0.2">
      <c r="A33" s="5" t="s">
        <v>26</v>
      </c>
      <c r="B33" s="1">
        <f>SUM(B31:B32)</f>
        <v>26400000</v>
      </c>
    </row>
    <row r="35" spans="1:4" x14ac:dyDescent="0.2">
      <c r="A35" s="5" t="s">
        <v>13</v>
      </c>
      <c r="B35" s="1">
        <f>B29-B33</f>
        <v>40000000</v>
      </c>
    </row>
    <row r="37" spans="1:4" x14ac:dyDescent="0.2">
      <c r="A37" s="1" t="s">
        <v>14</v>
      </c>
    </row>
    <row r="38" spans="1:4" x14ac:dyDescent="0.2">
      <c r="A38" s="1" t="s">
        <v>15</v>
      </c>
      <c r="B38" s="1">
        <f>B18+B3*B5</f>
        <v>6000000</v>
      </c>
    </row>
    <row r="39" spans="1:4" x14ac:dyDescent="0.2">
      <c r="A39" s="1" t="s">
        <v>16</v>
      </c>
      <c r="B39" s="1">
        <f>B19+B3*B4-B3*B5</f>
        <v>20000000</v>
      </c>
    </row>
    <row r="40" spans="1:4" x14ac:dyDescent="0.2">
      <c r="A40" s="1" t="s">
        <v>17</v>
      </c>
      <c r="B40" s="1">
        <f>B20</f>
        <v>14000000</v>
      </c>
    </row>
    <row r="41" spans="1:4" x14ac:dyDescent="0.2">
      <c r="A41" s="1" t="s">
        <v>29</v>
      </c>
      <c r="B41" s="1">
        <f>SUM(B38:B40)</f>
        <v>40000000</v>
      </c>
      <c r="C41" s="1" t="s">
        <v>30</v>
      </c>
      <c r="D41" s="1">
        <f>B29-B33-B41</f>
        <v>0</v>
      </c>
    </row>
  </sheetData>
  <mergeCells count="2">
    <mergeCell ref="B1:L1"/>
    <mergeCell ref="A24:D2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F692D-1210-4C0B-9B44-B3A2B3C78A85}">
  <dimension ref="A1:L41"/>
  <sheetViews>
    <sheetView zoomScale="145" zoomScaleNormal="145" workbookViewId="0">
      <selection activeCell="H18" sqref="H18"/>
    </sheetView>
  </sheetViews>
  <sheetFormatPr defaultRowHeight="14.25" x14ac:dyDescent="0.2"/>
  <cols>
    <col min="1" max="1" width="22.625" style="1" customWidth="1"/>
    <col min="2" max="2" width="18.25" style="1" customWidth="1"/>
    <col min="3" max="3" width="26.125" style="1" customWidth="1"/>
    <col min="4" max="4" width="22.375" style="1" customWidth="1"/>
    <col min="5" max="5" width="17.375" style="1" customWidth="1"/>
    <col min="6" max="6" width="5.25" style="1" customWidth="1"/>
    <col min="7" max="7" width="12.625" style="1" customWidth="1"/>
    <col min="8" max="8" width="15.625" style="1" customWidth="1"/>
    <col min="9" max="9" width="13.625" style="1" customWidth="1"/>
    <col min="10" max="16384" width="9" style="1"/>
  </cols>
  <sheetData>
    <row r="1" spans="1:12" x14ac:dyDescent="0.2">
      <c r="B1" s="10" t="s">
        <v>5</v>
      </c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x14ac:dyDescent="0.2">
      <c r="B2" s="1" t="s">
        <v>0</v>
      </c>
      <c r="C2" s="1" t="s">
        <v>1</v>
      </c>
    </row>
    <row r="3" spans="1:12" x14ac:dyDescent="0.2">
      <c r="B3" s="1">
        <v>2000000</v>
      </c>
      <c r="C3" s="2">
        <v>1</v>
      </c>
    </row>
    <row r="4" spans="1:12" x14ac:dyDescent="0.2">
      <c r="A4" s="1" t="s">
        <v>28</v>
      </c>
      <c r="B4" s="1">
        <v>20</v>
      </c>
    </row>
    <row r="5" spans="1:12" x14ac:dyDescent="0.2">
      <c r="A5" s="1" t="s">
        <v>27</v>
      </c>
      <c r="B5" s="1">
        <v>1</v>
      </c>
    </row>
    <row r="8" spans="1:12" ht="28.5" x14ac:dyDescent="0.2">
      <c r="B8" s="1" t="s">
        <v>0</v>
      </c>
      <c r="C8" s="1" t="s">
        <v>6</v>
      </c>
      <c r="D8" s="1" t="s">
        <v>7</v>
      </c>
      <c r="G8" s="1" t="s">
        <v>18</v>
      </c>
      <c r="H8" s="1">
        <f>B3*B4</f>
        <v>40000000</v>
      </c>
    </row>
    <row r="9" spans="1:12" ht="42.75" x14ac:dyDescent="0.2">
      <c r="A9" s="1" t="s">
        <v>8</v>
      </c>
      <c r="B9" s="1">
        <v>10000000</v>
      </c>
      <c r="C9" s="1">
        <v>300000</v>
      </c>
      <c r="D9" s="1">
        <v>300000</v>
      </c>
      <c r="E9" s="1">
        <f>D9-C9</f>
        <v>0</v>
      </c>
      <c r="G9" s="1" t="s">
        <v>19</v>
      </c>
      <c r="H9" s="1">
        <f>C16</f>
        <v>1900000</v>
      </c>
    </row>
    <row r="10" spans="1:12" ht="28.5" x14ac:dyDescent="0.2">
      <c r="A10" s="1" t="s">
        <v>9</v>
      </c>
      <c r="B10" s="1">
        <v>12000000</v>
      </c>
      <c r="C10" s="1">
        <v>1700000</v>
      </c>
      <c r="D10" s="1">
        <v>3000000</v>
      </c>
      <c r="E10" s="1">
        <f t="shared" ref="E10:E16" si="0">D10-C10</f>
        <v>1300000</v>
      </c>
      <c r="G10" s="1" t="s">
        <v>20</v>
      </c>
      <c r="H10" s="3">
        <f>H8-H9</f>
        <v>38100000</v>
      </c>
    </row>
    <row r="11" spans="1:12" ht="42.75" x14ac:dyDescent="0.2">
      <c r="A11" s="1" t="s">
        <v>10</v>
      </c>
      <c r="B11" s="1">
        <v>27000000</v>
      </c>
      <c r="C11" s="1">
        <v>2500000</v>
      </c>
      <c r="D11" s="1">
        <v>4500000</v>
      </c>
      <c r="E11" s="1">
        <f t="shared" si="0"/>
        <v>2000000</v>
      </c>
      <c r="G11" s="1" t="s">
        <v>21</v>
      </c>
      <c r="H11" s="1">
        <f>D16</f>
        <v>5400000</v>
      </c>
    </row>
    <row r="12" spans="1:12" x14ac:dyDescent="0.2">
      <c r="B12" s="1">
        <f>SUM(B9:B11)</f>
        <v>49000000</v>
      </c>
      <c r="C12" s="1">
        <f t="shared" ref="C12:D12" si="1">SUM(C9:C11)</f>
        <v>4500000</v>
      </c>
      <c r="D12" s="1">
        <f t="shared" si="1"/>
        <v>7800000</v>
      </c>
      <c r="E12" s="1">
        <f t="shared" si="0"/>
        <v>3300000</v>
      </c>
      <c r="G12" s="1" t="s">
        <v>22</v>
      </c>
      <c r="H12" s="4">
        <f>H8-H11</f>
        <v>34600000</v>
      </c>
    </row>
    <row r="13" spans="1:12" x14ac:dyDescent="0.2">
      <c r="A13" s="1" t="s">
        <v>11</v>
      </c>
      <c r="B13" s="1">
        <v>8000000</v>
      </c>
      <c r="C13" s="1">
        <v>600000</v>
      </c>
      <c r="D13" s="1">
        <v>600000</v>
      </c>
      <c r="E13" s="1">
        <f t="shared" si="0"/>
        <v>0</v>
      </c>
    </row>
    <row r="14" spans="1:12" x14ac:dyDescent="0.2">
      <c r="A14" s="1" t="s">
        <v>12</v>
      </c>
      <c r="B14" s="1">
        <v>16000000</v>
      </c>
      <c r="C14" s="1">
        <v>2000000</v>
      </c>
      <c r="D14" s="1">
        <v>1800000</v>
      </c>
      <c r="E14" s="1">
        <f t="shared" si="0"/>
        <v>-200000</v>
      </c>
      <c r="G14" s="1" t="s">
        <v>23</v>
      </c>
      <c r="H14" s="1">
        <f>E10</f>
        <v>1300000</v>
      </c>
    </row>
    <row r="15" spans="1:12" x14ac:dyDescent="0.2">
      <c r="B15" s="1">
        <f>SUM(B13:B14)</f>
        <v>24000000</v>
      </c>
      <c r="C15" s="1">
        <f t="shared" ref="C15:D15" si="2">SUM(C13:C14)</f>
        <v>2600000</v>
      </c>
      <c r="D15" s="1">
        <f t="shared" si="2"/>
        <v>2400000</v>
      </c>
      <c r="E15" s="1">
        <f t="shared" si="0"/>
        <v>-200000</v>
      </c>
      <c r="G15" s="1" t="s">
        <v>10</v>
      </c>
      <c r="H15" s="1">
        <f>E11</f>
        <v>2000000</v>
      </c>
    </row>
    <row r="16" spans="1:12" ht="28.5" x14ac:dyDescent="0.2">
      <c r="A16" s="1" t="s">
        <v>13</v>
      </c>
      <c r="B16" s="1">
        <f>B12-B15</f>
        <v>25000000</v>
      </c>
      <c r="C16" s="1">
        <f t="shared" ref="C16:D16" si="3">C12-C15</f>
        <v>1900000</v>
      </c>
      <c r="D16" s="1">
        <f t="shared" si="3"/>
        <v>5400000</v>
      </c>
      <c r="E16" s="1">
        <f t="shared" si="0"/>
        <v>3500000</v>
      </c>
      <c r="G16" s="1" t="s">
        <v>12</v>
      </c>
      <c r="H16" s="1">
        <f>-E14</f>
        <v>200000</v>
      </c>
    </row>
    <row r="17" spans="1:8" x14ac:dyDescent="0.2">
      <c r="A17" s="1" t="s">
        <v>14</v>
      </c>
      <c r="G17" s="1" t="s">
        <v>22</v>
      </c>
      <c r="H17" s="4">
        <f>H12</f>
        <v>34600000</v>
      </c>
    </row>
    <row r="18" spans="1:8" x14ac:dyDescent="0.2">
      <c r="A18" s="1" t="s">
        <v>15</v>
      </c>
      <c r="B18" s="1">
        <v>5000000</v>
      </c>
      <c r="C18" s="1">
        <v>400000</v>
      </c>
      <c r="H18" s="3">
        <f>SUM(H14:H17)</f>
        <v>38100000</v>
      </c>
    </row>
    <row r="19" spans="1:8" x14ac:dyDescent="0.2">
      <c r="A19" s="1" t="s">
        <v>16</v>
      </c>
      <c r="B19" s="1">
        <v>6000000</v>
      </c>
      <c r="C19" s="1">
        <v>700000</v>
      </c>
    </row>
    <row r="20" spans="1:8" x14ac:dyDescent="0.2">
      <c r="A20" s="1" t="s">
        <v>17</v>
      </c>
      <c r="B20" s="1">
        <v>14000000</v>
      </c>
      <c r="C20" s="1">
        <v>800000</v>
      </c>
    </row>
    <row r="21" spans="1:8" x14ac:dyDescent="0.2">
      <c r="B21" s="1">
        <f>SUM(B18:B20)</f>
        <v>25000000</v>
      </c>
      <c r="C21" s="1">
        <f>SUM(C18:C20)</f>
        <v>1900000</v>
      </c>
    </row>
    <row r="24" spans="1:8" ht="28.5" customHeight="1" x14ac:dyDescent="0.2">
      <c r="A24" s="10" t="s">
        <v>24</v>
      </c>
      <c r="B24" s="10"/>
      <c r="C24" s="10"/>
      <c r="D24" s="10"/>
    </row>
    <row r="25" spans="1:8" x14ac:dyDescent="0.2">
      <c r="A25" s="1" t="s">
        <v>8</v>
      </c>
      <c r="B25" s="1">
        <f>B9+D9</f>
        <v>10300000</v>
      </c>
    </row>
    <row r="26" spans="1:8" x14ac:dyDescent="0.2">
      <c r="A26" s="1" t="s">
        <v>9</v>
      </c>
      <c r="B26" s="1">
        <f>B10+D10</f>
        <v>15000000</v>
      </c>
    </row>
    <row r="27" spans="1:8" x14ac:dyDescent="0.2">
      <c r="A27" s="1" t="s">
        <v>10</v>
      </c>
      <c r="B27" s="1">
        <f>B11+D11</f>
        <v>31500000</v>
      </c>
    </row>
    <row r="28" spans="1:8" x14ac:dyDescent="0.2">
      <c r="A28" s="1" t="s">
        <v>22</v>
      </c>
      <c r="B28" s="1">
        <f>H12</f>
        <v>34600000</v>
      </c>
    </row>
    <row r="29" spans="1:8" x14ac:dyDescent="0.2">
      <c r="A29" s="5" t="s">
        <v>25</v>
      </c>
      <c r="B29" s="1">
        <f>SUM(B25:B28)</f>
        <v>91400000</v>
      </c>
    </row>
    <row r="30" spans="1:8" x14ac:dyDescent="0.2">
      <c r="A30" s="5"/>
    </row>
    <row r="31" spans="1:8" x14ac:dyDescent="0.2">
      <c r="A31" s="1" t="s">
        <v>11</v>
      </c>
      <c r="B31" s="1">
        <f>B13+D13</f>
        <v>8600000</v>
      </c>
    </row>
    <row r="32" spans="1:8" x14ac:dyDescent="0.2">
      <c r="A32" s="1" t="s">
        <v>12</v>
      </c>
      <c r="B32" s="1">
        <f>B14+D14</f>
        <v>17800000</v>
      </c>
    </row>
    <row r="33" spans="1:4" x14ac:dyDescent="0.2">
      <c r="A33" s="5" t="s">
        <v>26</v>
      </c>
      <c r="B33" s="1">
        <f>SUM(B31:B32)</f>
        <v>26400000</v>
      </c>
    </row>
    <row r="35" spans="1:4" x14ac:dyDescent="0.2">
      <c r="A35" s="5" t="s">
        <v>13</v>
      </c>
      <c r="B35" s="1">
        <f>B29-B33</f>
        <v>65000000</v>
      </c>
    </row>
    <row r="37" spans="1:4" x14ac:dyDescent="0.2">
      <c r="A37" s="1" t="s">
        <v>14</v>
      </c>
    </row>
    <row r="38" spans="1:4" x14ac:dyDescent="0.2">
      <c r="A38" s="1" t="s">
        <v>15</v>
      </c>
      <c r="B38" s="1">
        <f>B18+B3*B5</f>
        <v>7000000</v>
      </c>
    </row>
    <row r="39" spans="1:4" x14ac:dyDescent="0.2">
      <c r="A39" s="1" t="s">
        <v>16</v>
      </c>
      <c r="B39" s="1">
        <f>B19+B3*B4-B3*B5</f>
        <v>44000000</v>
      </c>
    </row>
    <row r="40" spans="1:4" x14ac:dyDescent="0.2">
      <c r="A40" s="1" t="s">
        <v>17</v>
      </c>
      <c r="B40" s="1">
        <f>B20</f>
        <v>14000000</v>
      </c>
    </row>
    <row r="41" spans="1:4" x14ac:dyDescent="0.2">
      <c r="A41" s="1" t="s">
        <v>29</v>
      </c>
      <c r="B41" s="1">
        <f>SUM(B38:B40)</f>
        <v>65000000</v>
      </c>
      <c r="C41" s="1" t="s">
        <v>30</v>
      </c>
      <c r="D41" s="1">
        <f>B29-B33-B41</f>
        <v>0</v>
      </c>
    </row>
  </sheetData>
  <mergeCells count="2">
    <mergeCell ref="B1:L1"/>
    <mergeCell ref="A24:D2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1BC59-2B07-4B0A-BE48-9FF813FEA277}">
  <dimension ref="A1:L41"/>
  <sheetViews>
    <sheetView zoomScale="160" zoomScaleNormal="160" workbookViewId="0">
      <selection activeCell="E33" sqref="E33"/>
    </sheetView>
  </sheetViews>
  <sheetFormatPr defaultRowHeight="14.25" x14ac:dyDescent="0.2"/>
  <cols>
    <col min="1" max="1" width="22.625" style="1" customWidth="1"/>
    <col min="2" max="2" width="18.25" style="1" customWidth="1"/>
    <col min="3" max="3" width="26.125" style="1" customWidth="1"/>
    <col min="4" max="4" width="22.375" style="1" customWidth="1"/>
    <col min="5" max="5" width="17.375" style="1" customWidth="1"/>
    <col min="6" max="6" width="5.25" style="1" customWidth="1"/>
    <col min="7" max="7" width="12.625" style="1" customWidth="1"/>
    <col min="8" max="8" width="15.625" style="1" customWidth="1"/>
    <col min="9" max="9" width="13.625" style="1" customWidth="1"/>
    <col min="10" max="16384" width="9" style="1"/>
  </cols>
  <sheetData>
    <row r="1" spans="1:12" x14ac:dyDescent="0.2">
      <c r="B1" s="10" t="s">
        <v>5</v>
      </c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x14ac:dyDescent="0.2">
      <c r="B2" s="1" t="s">
        <v>0</v>
      </c>
      <c r="C2" s="1" t="s">
        <v>1</v>
      </c>
    </row>
    <row r="3" spans="1:12" x14ac:dyDescent="0.2">
      <c r="B3" s="1">
        <v>2000000</v>
      </c>
      <c r="C3" s="2">
        <v>1</v>
      </c>
    </row>
    <row r="4" spans="1:12" x14ac:dyDescent="0.2">
      <c r="A4" s="1" t="s">
        <v>28</v>
      </c>
      <c r="B4" s="1">
        <v>20</v>
      </c>
    </row>
    <row r="5" spans="1:12" x14ac:dyDescent="0.2">
      <c r="A5" s="1" t="s">
        <v>27</v>
      </c>
      <c r="B5" s="1">
        <v>1</v>
      </c>
    </row>
    <row r="8" spans="1:12" ht="28.5" x14ac:dyDescent="0.2">
      <c r="B8" s="1" t="s">
        <v>0</v>
      </c>
      <c r="C8" s="1" t="s">
        <v>6</v>
      </c>
      <c r="D8" s="1" t="s">
        <v>7</v>
      </c>
      <c r="G8" s="1" t="s">
        <v>18</v>
      </c>
      <c r="H8" s="1">
        <f>B3*B4</f>
        <v>40000000</v>
      </c>
    </row>
    <row r="9" spans="1:12" ht="42.75" x14ac:dyDescent="0.2">
      <c r="A9" s="1" t="s">
        <v>8</v>
      </c>
      <c r="B9" s="1">
        <v>10000000</v>
      </c>
      <c r="C9" s="1">
        <v>300000</v>
      </c>
      <c r="D9" s="1">
        <v>300000</v>
      </c>
      <c r="E9" s="1">
        <f>D9-C9</f>
        <v>0</v>
      </c>
      <c r="G9" s="1" t="s">
        <v>19</v>
      </c>
      <c r="H9" s="1">
        <f>C16</f>
        <v>1900000</v>
      </c>
    </row>
    <row r="10" spans="1:12" ht="28.5" x14ac:dyDescent="0.2">
      <c r="A10" s="4" t="s">
        <v>9</v>
      </c>
      <c r="B10" s="1">
        <v>12000000</v>
      </c>
      <c r="C10" s="1">
        <v>1700000</v>
      </c>
      <c r="D10" s="1">
        <v>3000000</v>
      </c>
      <c r="E10" s="1">
        <f t="shared" ref="E10:E15" si="0">D10-C10</f>
        <v>1300000</v>
      </c>
      <c r="G10" s="1" t="s">
        <v>20</v>
      </c>
      <c r="H10" s="3">
        <f>H8-H9</f>
        <v>38100000</v>
      </c>
    </row>
    <row r="11" spans="1:12" ht="42.75" x14ac:dyDescent="0.2">
      <c r="A11" s="4" t="s">
        <v>10</v>
      </c>
      <c r="B11" s="1">
        <v>27000000</v>
      </c>
      <c r="C11" s="1">
        <v>2500000</v>
      </c>
      <c r="D11" s="1">
        <v>4500000</v>
      </c>
      <c r="E11" s="1">
        <f t="shared" si="0"/>
        <v>2000000</v>
      </c>
      <c r="G11" s="1" t="s">
        <v>21</v>
      </c>
      <c r="H11" s="1">
        <f>D16</f>
        <v>5400000</v>
      </c>
    </row>
    <row r="12" spans="1:12" x14ac:dyDescent="0.2">
      <c r="B12" s="1">
        <f>SUM(B9:B11)</f>
        <v>49000000</v>
      </c>
      <c r="C12" s="1">
        <f t="shared" ref="C12:D12" si="1">SUM(C9:C11)</f>
        <v>4500000</v>
      </c>
      <c r="D12" s="1">
        <f t="shared" si="1"/>
        <v>7800000</v>
      </c>
      <c r="E12" s="1">
        <f t="shared" si="0"/>
        <v>3300000</v>
      </c>
      <c r="G12" s="1" t="s">
        <v>22</v>
      </c>
      <c r="H12" s="4">
        <f>H8-H11</f>
        <v>34600000</v>
      </c>
    </row>
    <row r="13" spans="1:12" x14ac:dyDescent="0.2">
      <c r="A13" s="4" t="s">
        <v>11</v>
      </c>
      <c r="B13" s="1">
        <v>8000000</v>
      </c>
      <c r="C13" s="1">
        <v>600000</v>
      </c>
      <c r="D13" s="1">
        <v>600000</v>
      </c>
      <c r="E13" s="1">
        <f t="shared" si="0"/>
        <v>0</v>
      </c>
    </row>
    <row r="14" spans="1:12" x14ac:dyDescent="0.2">
      <c r="A14" s="4" t="s">
        <v>12</v>
      </c>
      <c r="B14" s="1">
        <v>16000000</v>
      </c>
      <c r="C14" s="1">
        <v>2000000</v>
      </c>
      <c r="D14" s="1">
        <v>1800000</v>
      </c>
      <c r="E14" s="1">
        <f t="shared" si="0"/>
        <v>-200000</v>
      </c>
      <c r="G14" s="1" t="s">
        <v>23</v>
      </c>
      <c r="H14" s="1">
        <f>E10</f>
        <v>1300000</v>
      </c>
    </row>
    <row r="15" spans="1:12" x14ac:dyDescent="0.2">
      <c r="B15" s="1">
        <f>SUM(B13:B14)</f>
        <v>24000000</v>
      </c>
      <c r="C15" s="1">
        <f t="shared" ref="C15:D15" si="2">SUM(C13:C14)</f>
        <v>2600000</v>
      </c>
      <c r="D15" s="1">
        <f t="shared" si="2"/>
        <v>2400000</v>
      </c>
      <c r="E15" s="1">
        <f t="shared" si="0"/>
        <v>-200000</v>
      </c>
      <c r="G15" s="1" t="s">
        <v>10</v>
      </c>
      <c r="H15" s="1">
        <f>E11</f>
        <v>2000000</v>
      </c>
    </row>
    <row r="16" spans="1:12" ht="28.5" x14ac:dyDescent="0.2">
      <c r="A16" s="1" t="s">
        <v>13</v>
      </c>
      <c r="B16" s="1">
        <f>B12-B15</f>
        <v>25000000</v>
      </c>
      <c r="C16" s="1">
        <f t="shared" ref="C16:D16" si="3">C12-C15</f>
        <v>1900000</v>
      </c>
      <c r="D16" s="1">
        <f t="shared" si="3"/>
        <v>5400000</v>
      </c>
      <c r="G16" s="1" t="s">
        <v>12</v>
      </c>
      <c r="H16" s="1">
        <f>-E14</f>
        <v>200000</v>
      </c>
    </row>
    <row r="17" spans="1:8" x14ac:dyDescent="0.2">
      <c r="A17" s="1" t="s">
        <v>14</v>
      </c>
      <c r="G17" s="1" t="s">
        <v>22</v>
      </c>
      <c r="H17" s="4">
        <f>H12</f>
        <v>34600000</v>
      </c>
    </row>
    <row r="18" spans="1:8" x14ac:dyDescent="0.2">
      <c r="A18" s="1" t="s">
        <v>15</v>
      </c>
      <c r="B18" s="1">
        <v>5000000</v>
      </c>
      <c r="C18" s="1">
        <v>400000</v>
      </c>
      <c r="H18" s="3">
        <f>SUM(H14:H17)</f>
        <v>38100000</v>
      </c>
    </row>
    <row r="19" spans="1:8" x14ac:dyDescent="0.2">
      <c r="A19" s="1" t="s">
        <v>16</v>
      </c>
      <c r="B19" s="1">
        <v>6000000</v>
      </c>
      <c r="C19" s="1">
        <v>700000</v>
      </c>
    </row>
    <row r="20" spans="1:8" x14ac:dyDescent="0.2">
      <c r="A20" s="1" t="s">
        <v>17</v>
      </c>
      <c r="B20" s="1">
        <v>14000000</v>
      </c>
      <c r="C20" s="1">
        <v>800000</v>
      </c>
    </row>
    <row r="21" spans="1:8" x14ac:dyDescent="0.2">
      <c r="B21" s="1">
        <f>SUM(B18:B20)</f>
        <v>25000000</v>
      </c>
      <c r="C21" s="1">
        <f>SUM(C18:C20)</f>
        <v>1900000</v>
      </c>
    </row>
    <row r="24" spans="1:8" ht="28.5" customHeight="1" x14ac:dyDescent="0.2">
      <c r="A24" s="10" t="s">
        <v>24</v>
      </c>
      <c r="B24" s="10"/>
      <c r="C24" s="10"/>
      <c r="D24" s="10"/>
    </row>
    <row r="25" spans="1:8" x14ac:dyDescent="0.2">
      <c r="A25" s="1" t="s">
        <v>8</v>
      </c>
      <c r="B25" s="1">
        <f>B9+D9</f>
        <v>10300000</v>
      </c>
    </row>
    <row r="26" spans="1:8" x14ac:dyDescent="0.2">
      <c r="A26" s="1" t="s">
        <v>9</v>
      </c>
      <c r="B26" s="1">
        <f>B10+D10</f>
        <v>15000000</v>
      </c>
    </row>
    <row r="27" spans="1:8" x14ac:dyDescent="0.2">
      <c r="A27" s="1" t="s">
        <v>10</v>
      </c>
      <c r="B27" s="1">
        <f>B11+D11</f>
        <v>31500000</v>
      </c>
    </row>
    <row r="28" spans="1:8" x14ac:dyDescent="0.2">
      <c r="A28" s="1" t="s">
        <v>22</v>
      </c>
      <c r="B28" s="1">
        <f>H17</f>
        <v>34600000</v>
      </c>
    </row>
    <row r="29" spans="1:8" x14ac:dyDescent="0.2">
      <c r="A29" s="5" t="s">
        <v>25</v>
      </c>
      <c r="B29" s="1">
        <f>SUM(B25:B28)</f>
        <v>91400000</v>
      </c>
    </row>
    <row r="30" spans="1:8" x14ac:dyDescent="0.2">
      <c r="A30" s="5"/>
    </row>
    <row r="31" spans="1:8" x14ac:dyDescent="0.2">
      <c r="A31" s="1" t="s">
        <v>11</v>
      </c>
      <c r="B31" s="1">
        <f>B13+D13</f>
        <v>8600000</v>
      </c>
    </row>
    <row r="32" spans="1:8" x14ac:dyDescent="0.2">
      <c r="A32" s="1" t="s">
        <v>12</v>
      </c>
      <c r="B32" s="1">
        <f>B14+D14</f>
        <v>17800000</v>
      </c>
    </row>
    <row r="33" spans="1:4" x14ac:dyDescent="0.2">
      <c r="A33" s="5" t="s">
        <v>26</v>
      </c>
      <c r="B33" s="1">
        <f>SUM(B31:B32)</f>
        <v>26400000</v>
      </c>
    </row>
    <row r="35" spans="1:4" x14ac:dyDescent="0.2">
      <c r="A35" s="7" t="s">
        <v>13</v>
      </c>
      <c r="B35" s="6">
        <f>B29-B33</f>
        <v>65000000</v>
      </c>
    </row>
    <row r="37" spans="1:4" x14ac:dyDescent="0.2">
      <c r="A37" s="1" t="s">
        <v>14</v>
      </c>
    </row>
    <row r="38" spans="1:4" x14ac:dyDescent="0.2">
      <c r="A38" s="1" t="s">
        <v>15</v>
      </c>
      <c r="B38" s="1">
        <f>B18+B3*B5</f>
        <v>7000000</v>
      </c>
    </row>
    <row r="39" spans="1:4" x14ac:dyDescent="0.2">
      <c r="A39" s="1" t="s">
        <v>16</v>
      </c>
      <c r="B39" s="1">
        <f>B3*B4-B3*B5+B19</f>
        <v>44000000</v>
      </c>
    </row>
    <row r="40" spans="1:4" x14ac:dyDescent="0.2">
      <c r="A40" s="1" t="s">
        <v>17</v>
      </c>
      <c r="B40" s="1">
        <f>B20</f>
        <v>14000000</v>
      </c>
    </row>
    <row r="41" spans="1:4" x14ac:dyDescent="0.2">
      <c r="A41" s="6" t="s">
        <v>29</v>
      </c>
      <c r="B41" s="6">
        <f>SUM(B38:B40)</f>
        <v>65000000</v>
      </c>
      <c r="C41" s="1" t="s">
        <v>30</v>
      </c>
      <c r="D41" s="1">
        <f>B29-B33-B41</f>
        <v>0</v>
      </c>
    </row>
  </sheetData>
  <mergeCells count="2">
    <mergeCell ref="B1:L1"/>
    <mergeCell ref="A24:D2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D2700-DD15-44D4-A081-698591CEFAC7}">
  <dimension ref="A1:L42"/>
  <sheetViews>
    <sheetView topLeftCell="A21" zoomScale="130" zoomScaleNormal="130" workbookViewId="0">
      <selection activeCell="B39" sqref="A1:XFD1048576"/>
    </sheetView>
  </sheetViews>
  <sheetFormatPr defaultRowHeight="14.25" x14ac:dyDescent="0.2"/>
  <cols>
    <col min="1" max="1" width="22.625" style="1" customWidth="1"/>
    <col min="2" max="2" width="18.25" style="1" customWidth="1"/>
    <col min="3" max="3" width="26.125" style="1" customWidth="1"/>
    <col min="4" max="4" width="22.375" style="1" customWidth="1"/>
    <col min="5" max="5" width="17.375" style="1" customWidth="1"/>
    <col min="6" max="6" width="5.25" style="1" customWidth="1"/>
    <col min="7" max="7" width="12.625" style="1" customWidth="1"/>
    <col min="8" max="8" width="15.625" style="1" customWidth="1"/>
    <col min="9" max="9" width="13.625" style="1" customWidth="1"/>
    <col min="10" max="16384" width="9" style="1"/>
  </cols>
  <sheetData>
    <row r="1" spans="1:12" x14ac:dyDescent="0.2">
      <c r="B1" s="10" t="s">
        <v>5</v>
      </c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x14ac:dyDescent="0.2">
      <c r="B2" s="1" t="s">
        <v>0</v>
      </c>
      <c r="C2" s="1" t="s">
        <v>1</v>
      </c>
    </row>
    <row r="3" spans="1:12" x14ac:dyDescent="0.2">
      <c r="C3" s="2">
        <v>0.9</v>
      </c>
    </row>
    <row r="4" spans="1:12" x14ac:dyDescent="0.2">
      <c r="A4" s="1" t="s">
        <v>28</v>
      </c>
      <c r="B4" s="1">
        <v>180000</v>
      </c>
      <c r="C4" s="1">
        <v>200000</v>
      </c>
    </row>
    <row r="5" spans="1:12" x14ac:dyDescent="0.2">
      <c r="A5" s="1" t="s">
        <v>27</v>
      </c>
    </row>
    <row r="7" spans="1:12" x14ac:dyDescent="0.2">
      <c r="G7" s="1" t="s">
        <v>2</v>
      </c>
    </row>
    <row r="8" spans="1:12" ht="28.5" x14ac:dyDescent="0.2">
      <c r="B8" s="1" t="s">
        <v>0</v>
      </c>
      <c r="C8" s="1" t="s">
        <v>6</v>
      </c>
      <c r="D8" s="1" t="s">
        <v>7</v>
      </c>
      <c r="G8" s="1" t="s">
        <v>31</v>
      </c>
      <c r="H8" s="1">
        <f>C4</f>
        <v>200000</v>
      </c>
    </row>
    <row r="9" spans="1:12" ht="57" x14ac:dyDescent="0.2">
      <c r="A9" s="1" t="s">
        <v>8</v>
      </c>
      <c r="B9" s="1">
        <v>40000</v>
      </c>
      <c r="C9" s="1">
        <v>15000</v>
      </c>
      <c r="D9" s="1">
        <v>15000</v>
      </c>
      <c r="E9" s="1">
        <f>D9-C9</f>
        <v>0</v>
      </c>
      <c r="G9" s="1" t="s">
        <v>32</v>
      </c>
      <c r="H9" s="1">
        <f>D16</f>
        <v>160000</v>
      </c>
    </row>
    <row r="10" spans="1:12" x14ac:dyDescent="0.2">
      <c r="A10" s="1" t="s">
        <v>9</v>
      </c>
      <c r="B10" s="1">
        <v>125000</v>
      </c>
      <c r="C10" s="1">
        <v>80000</v>
      </c>
      <c r="D10" s="1">
        <v>80000</v>
      </c>
      <c r="E10" s="1">
        <f t="shared" ref="E10:E15" si="0">D10-C10</f>
        <v>0</v>
      </c>
      <c r="G10" s="1" t="s">
        <v>22</v>
      </c>
      <c r="H10" s="1">
        <f>H8-H9</f>
        <v>40000</v>
      </c>
    </row>
    <row r="11" spans="1:12" x14ac:dyDescent="0.2">
      <c r="A11" s="1" t="s">
        <v>10</v>
      </c>
      <c r="B11" s="1">
        <v>235000</v>
      </c>
      <c r="C11" s="1">
        <v>95000</v>
      </c>
      <c r="D11" s="1">
        <v>155000</v>
      </c>
      <c r="E11" s="1">
        <f t="shared" si="0"/>
        <v>60000</v>
      </c>
    </row>
    <row r="12" spans="1:12" ht="28.5" x14ac:dyDescent="0.2">
      <c r="B12" s="1">
        <f>SUM(B9:B11)</f>
        <v>400000</v>
      </c>
      <c r="C12" s="1">
        <f>SUM(C9:C11)</f>
        <v>190000</v>
      </c>
      <c r="D12" s="1">
        <f>SUM(D9:D11)</f>
        <v>250000</v>
      </c>
      <c r="E12" s="1">
        <f t="shared" si="0"/>
        <v>60000</v>
      </c>
      <c r="G12" s="1" t="s">
        <v>4</v>
      </c>
    </row>
    <row r="13" spans="1:12" ht="42.75" x14ac:dyDescent="0.2">
      <c r="A13" s="1" t="s">
        <v>11</v>
      </c>
      <c r="B13" s="1">
        <v>55000</v>
      </c>
      <c r="C13" s="1">
        <v>20000</v>
      </c>
      <c r="D13" s="1">
        <v>20000</v>
      </c>
      <c r="E13" s="1">
        <f t="shared" si="0"/>
        <v>0</v>
      </c>
      <c r="G13" s="1" t="s">
        <v>33</v>
      </c>
      <c r="H13" s="1">
        <f>B4</f>
        <v>180000</v>
      </c>
    </row>
    <row r="14" spans="1:12" ht="71.25" x14ac:dyDescent="0.2">
      <c r="A14" s="1" t="s">
        <v>12</v>
      </c>
      <c r="B14" s="1">
        <v>120000</v>
      </c>
      <c r="C14" s="1">
        <v>70000</v>
      </c>
      <c r="D14" s="1">
        <v>70000</v>
      </c>
      <c r="E14" s="1">
        <f t="shared" si="0"/>
        <v>0</v>
      </c>
      <c r="G14" s="1" t="s">
        <v>34</v>
      </c>
      <c r="H14" s="1">
        <f>D16*90%</f>
        <v>144000</v>
      </c>
    </row>
    <row r="15" spans="1:12" x14ac:dyDescent="0.2">
      <c r="B15" s="1">
        <f>SUM(B13:B14)</f>
        <v>175000</v>
      </c>
      <c r="C15" s="1">
        <f>SUM(C13:C14)</f>
        <v>90000</v>
      </c>
      <c r="D15" s="1">
        <f>SUM(D13:D14)</f>
        <v>90000</v>
      </c>
      <c r="E15" s="1">
        <f t="shared" si="0"/>
        <v>0</v>
      </c>
      <c r="G15" s="1" t="s">
        <v>22</v>
      </c>
      <c r="H15" s="1">
        <f>H13-H14</f>
        <v>36000</v>
      </c>
    </row>
    <row r="16" spans="1:12" x14ac:dyDescent="0.2">
      <c r="A16" s="1" t="s">
        <v>13</v>
      </c>
      <c r="B16" s="1">
        <f>B12-B15</f>
        <v>225000</v>
      </c>
      <c r="C16" s="1">
        <f t="shared" ref="C16:D16" si="1">C12-C15</f>
        <v>100000</v>
      </c>
      <c r="D16" s="1">
        <f>D12-D15</f>
        <v>160000</v>
      </c>
    </row>
    <row r="17" spans="1:5" x14ac:dyDescent="0.2">
      <c r="A17" s="1" t="s">
        <v>14</v>
      </c>
    </row>
    <row r="18" spans="1:5" x14ac:dyDescent="0.2">
      <c r="A18" s="1" t="s">
        <v>15</v>
      </c>
      <c r="B18" s="1">
        <v>87000</v>
      </c>
      <c r="C18" s="1">
        <v>34000</v>
      </c>
    </row>
    <row r="19" spans="1:5" x14ac:dyDescent="0.2">
      <c r="A19" s="1" t="s">
        <v>17</v>
      </c>
      <c r="B19" s="1">
        <v>138000</v>
      </c>
      <c r="C19" s="1">
        <v>66000</v>
      </c>
    </row>
    <row r="22" spans="1:5" x14ac:dyDescent="0.2">
      <c r="A22" s="1">
        <f>B11+D11</f>
        <v>390000</v>
      </c>
    </row>
    <row r="23" spans="1:5" ht="28.5" customHeight="1" x14ac:dyDescent="0.2">
      <c r="A23" s="10" t="s">
        <v>39</v>
      </c>
      <c r="B23" s="10"/>
      <c r="C23" s="10"/>
      <c r="D23" s="10"/>
    </row>
    <row r="25" spans="1:5" x14ac:dyDescent="0.2">
      <c r="C25" s="1" t="s">
        <v>2</v>
      </c>
      <c r="D25" s="1" t="s">
        <v>4</v>
      </c>
    </row>
    <row r="26" spans="1:5" x14ac:dyDescent="0.2">
      <c r="B26" s="1" t="s">
        <v>8</v>
      </c>
      <c r="C26" s="1">
        <f>B9+D9</f>
        <v>55000</v>
      </c>
      <c r="D26" s="1">
        <f>B9+D9</f>
        <v>55000</v>
      </c>
    </row>
    <row r="27" spans="1:5" x14ac:dyDescent="0.2">
      <c r="B27" s="1" t="s">
        <v>9</v>
      </c>
      <c r="C27" s="1">
        <f>B10+D10</f>
        <v>205000</v>
      </c>
      <c r="D27" s="1">
        <f>B10+D10</f>
        <v>205000</v>
      </c>
    </row>
    <row r="28" spans="1:5" x14ac:dyDescent="0.2">
      <c r="A28" s="5"/>
      <c r="B28" s="1" t="s">
        <v>10</v>
      </c>
      <c r="C28" s="1">
        <f>B11+D11</f>
        <v>390000</v>
      </c>
      <c r="D28" s="1">
        <f>B11+D11</f>
        <v>390000</v>
      </c>
    </row>
    <row r="29" spans="1:5" s="9" customFormat="1" x14ac:dyDescent="0.2">
      <c r="A29" s="8"/>
      <c r="B29" s="9" t="s">
        <v>3</v>
      </c>
      <c r="C29" s="9">
        <f>H10</f>
        <v>40000</v>
      </c>
      <c r="D29" s="9">
        <f>H15</f>
        <v>36000</v>
      </c>
      <c r="E29" s="9">
        <f>C29-D29</f>
        <v>4000</v>
      </c>
    </row>
    <row r="30" spans="1:5" s="9" customFormat="1" x14ac:dyDescent="0.2">
      <c r="A30" s="8"/>
      <c r="B30" s="9" t="s">
        <v>35</v>
      </c>
      <c r="C30" s="9">
        <f>SUM(C26:C29)</f>
        <v>690000</v>
      </c>
      <c r="D30" s="9">
        <f>SUM(D26:D29)</f>
        <v>686000</v>
      </c>
      <c r="E30" s="9">
        <f>C30-D30</f>
        <v>4000</v>
      </c>
    </row>
    <row r="31" spans="1:5" x14ac:dyDescent="0.2">
      <c r="A31" s="5"/>
    </row>
    <row r="32" spans="1:5" x14ac:dyDescent="0.2">
      <c r="B32" s="1" t="s">
        <v>11</v>
      </c>
      <c r="C32" s="1">
        <f>B13+D13</f>
        <v>75000</v>
      </c>
      <c r="D32" s="1">
        <f>B13+D13</f>
        <v>75000</v>
      </c>
    </row>
    <row r="33" spans="1:5" x14ac:dyDescent="0.2">
      <c r="B33" s="1" t="s">
        <v>12</v>
      </c>
      <c r="C33" s="1">
        <f>B14+D14</f>
        <v>190000</v>
      </c>
      <c r="D33" s="1">
        <f>B14+D14</f>
        <v>190000</v>
      </c>
    </row>
    <row r="34" spans="1:5" x14ac:dyDescent="0.2">
      <c r="B34" s="1" t="s">
        <v>36</v>
      </c>
      <c r="C34" s="1">
        <f>SUM(C32:C33)</f>
        <v>265000</v>
      </c>
      <c r="D34" s="1">
        <f>SUM(D32:D33)</f>
        <v>265000</v>
      </c>
    </row>
    <row r="35" spans="1:5" x14ac:dyDescent="0.2">
      <c r="A35" s="5"/>
    </row>
    <row r="36" spans="1:5" x14ac:dyDescent="0.2">
      <c r="B36" s="1" t="s">
        <v>13</v>
      </c>
      <c r="C36" s="1">
        <f>C30-C34</f>
        <v>425000</v>
      </c>
      <c r="D36" s="1">
        <f>D30-D34</f>
        <v>421000</v>
      </c>
      <c r="E36" s="1">
        <f>C36-D36</f>
        <v>4000</v>
      </c>
    </row>
    <row r="38" spans="1:5" ht="28.5" x14ac:dyDescent="0.2">
      <c r="B38" s="1" t="s">
        <v>14</v>
      </c>
    </row>
    <row r="39" spans="1:5" s="9" customFormat="1" ht="28.5" x14ac:dyDescent="0.2">
      <c r="A39" s="8"/>
      <c r="B39" s="9" t="s">
        <v>37</v>
      </c>
      <c r="C39" s="9">
        <f>C4*(1-C3)</f>
        <v>19999.999999999996</v>
      </c>
      <c r="D39" s="9">
        <f>D16*(1-C3)</f>
        <v>15999.999999999996</v>
      </c>
      <c r="E39" s="9">
        <f>C39-D39</f>
        <v>4000</v>
      </c>
    </row>
    <row r="40" spans="1:5" x14ac:dyDescent="0.2">
      <c r="B40" s="1" t="s">
        <v>15</v>
      </c>
      <c r="C40" s="1">
        <f>B18+B4</f>
        <v>267000</v>
      </c>
      <c r="D40" s="1">
        <f>B18+B4</f>
        <v>267000</v>
      </c>
    </row>
    <row r="41" spans="1:5" x14ac:dyDescent="0.2">
      <c r="B41" s="1" t="s">
        <v>17</v>
      </c>
      <c r="C41" s="1">
        <f>B19</f>
        <v>138000</v>
      </c>
      <c r="D41" s="1">
        <f>B19</f>
        <v>138000</v>
      </c>
    </row>
    <row r="42" spans="1:5" s="9" customFormat="1" x14ac:dyDescent="0.2">
      <c r="B42" s="9" t="s">
        <v>38</v>
      </c>
      <c r="C42" s="9">
        <f>SUM(C39:C41)</f>
        <v>425000</v>
      </c>
      <c r="D42" s="9">
        <f>SUM(D39:D41)</f>
        <v>421000</v>
      </c>
    </row>
  </sheetData>
  <mergeCells count="2">
    <mergeCell ref="B1:L1"/>
    <mergeCell ref="A23:D2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978D0-32A7-4F4F-8BBA-72E0F3B4AD28}">
  <dimension ref="A1:L42"/>
  <sheetViews>
    <sheetView zoomScale="130" zoomScaleNormal="130" workbookViewId="0">
      <selection activeCell="G30" sqref="G30"/>
    </sheetView>
  </sheetViews>
  <sheetFormatPr defaultRowHeight="14.25" x14ac:dyDescent="0.2"/>
  <cols>
    <col min="1" max="1" width="22.625" style="1" customWidth="1"/>
    <col min="2" max="2" width="18.25" style="1" customWidth="1"/>
    <col min="3" max="3" width="26.125" style="1" customWidth="1"/>
    <col min="4" max="4" width="22.375" style="1" customWidth="1"/>
    <col min="5" max="5" width="17.375" style="1" customWidth="1"/>
    <col min="6" max="6" width="5.25" style="1" customWidth="1"/>
    <col min="7" max="7" width="12.625" style="1" customWidth="1"/>
    <col min="8" max="8" width="15.625" style="1" customWidth="1"/>
    <col min="9" max="9" width="13.625" style="1" customWidth="1"/>
    <col min="10" max="16384" width="9" style="1"/>
  </cols>
  <sheetData>
    <row r="1" spans="1:12" x14ac:dyDescent="0.2">
      <c r="B1" s="10" t="s">
        <v>5</v>
      </c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x14ac:dyDescent="0.2">
      <c r="B2" s="1" t="s">
        <v>0</v>
      </c>
      <c r="C2" s="1" t="s">
        <v>1</v>
      </c>
    </row>
    <row r="3" spans="1:12" x14ac:dyDescent="0.2">
      <c r="C3" s="2">
        <v>0.9</v>
      </c>
    </row>
    <row r="4" spans="1:12" x14ac:dyDescent="0.2">
      <c r="A4" s="1" t="s">
        <v>28</v>
      </c>
      <c r="B4" s="1">
        <v>360000</v>
      </c>
      <c r="C4" s="1">
        <v>400000</v>
      </c>
    </row>
    <row r="5" spans="1:12" x14ac:dyDescent="0.2">
      <c r="A5" s="1" t="s">
        <v>27</v>
      </c>
    </row>
    <row r="7" spans="1:12" x14ac:dyDescent="0.2">
      <c r="G7" s="1" t="s">
        <v>2</v>
      </c>
    </row>
    <row r="8" spans="1:12" ht="28.5" x14ac:dyDescent="0.2">
      <c r="B8" s="1" t="s">
        <v>0</v>
      </c>
      <c r="C8" s="1" t="s">
        <v>6</v>
      </c>
      <c r="D8" s="1" t="s">
        <v>7</v>
      </c>
      <c r="G8" s="1" t="s">
        <v>31</v>
      </c>
      <c r="H8" s="1">
        <f>C4</f>
        <v>400000</v>
      </c>
    </row>
    <row r="9" spans="1:12" ht="57" x14ac:dyDescent="0.2">
      <c r="A9" s="1" t="s">
        <v>8</v>
      </c>
      <c r="B9" s="1">
        <v>40000</v>
      </c>
      <c r="C9" s="1">
        <v>15000</v>
      </c>
      <c r="D9" s="1">
        <v>15000</v>
      </c>
      <c r="E9" s="1">
        <f>D9-C9</f>
        <v>0</v>
      </c>
      <c r="G9" s="1" t="s">
        <v>32</v>
      </c>
      <c r="H9" s="1">
        <f>D16</f>
        <v>160000</v>
      </c>
    </row>
    <row r="10" spans="1:12" x14ac:dyDescent="0.2">
      <c r="A10" s="1" t="s">
        <v>9</v>
      </c>
      <c r="B10" s="1">
        <v>125000</v>
      </c>
      <c r="C10" s="1">
        <v>80000</v>
      </c>
      <c r="D10" s="1">
        <v>80000</v>
      </c>
      <c r="E10" s="1">
        <f t="shared" ref="E10:E16" si="0">D10-C10</f>
        <v>0</v>
      </c>
      <c r="G10" s="1" t="s">
        <v>22</v>
      </c>
      <c r="H10" s="1">
        <f>H8-H9</f>
        <v>240000</v>
      </c>
    </row>
    <row r="11" spans="1:12" s="9" customFormat="1" x14ac:dyDescent="0.2">
      <c r="A11" s="9" t="s">
        <v>10</v>
      </c>
      <c r="B11" s="9">
        <v>235000</v>
      </c>
      <c r="C11" s="9">
        <v>95000</v>
      </c>
      <c r="D11" s="9">
        <v>155000</v>
      </c>
      <c r="E11" s="9">
        <f t="shared" si="0"/>
        <v>60000</v>
      </c>
    </row>
    <row r="12" spans="1:12" ht="28.5" x14ac:dyDescent="0.2">
      <c r="B12" s="1">
        <f>SUM(B9:B11)</f>
        <v>400000</v>
      </c>
      <c r="C12" s="1">
        <f>SUM(C9:C11)</f>
        <v>190000</v>
      </c>
      <c r="D12" s="1">
        <f>SUM(D9:D11)</f>
        <v>250000</v>
      </c>
      <c r="E12" s="1">
        <f t="shared" si="0"/>
        <v>60000</v>
      </c>
      <c r="G12" s="1" t="s">
        <v>4</v>
      </c>
    </row>
    <row r="13" spans="1:12" ht="42.75" x14ac:dyDescent="0.2">
      <c r="A13" s="1" t="s">
        <v>11</v>
      </c>
      <c r="B13" s="1">
        <v>55000</v>
      </c>
      <c r="C13" s="1">
        <v>20000</v>
      </c>
      <c r="D13" s="1">
        <v>20000</v>
      </c>
      <c r="E13" s="1">
        <f t="shared" si="0"/>
        <v>0</v>
      </c>
      <c r="G13" s="1" t="s">
        <v>33</v>
      </c>
      <c r="H13" s="1">
        <f>B4</f>
        <v>360000</v>
      </c>
    </row>
    <row r="14" spans="1:12" ht="71.25" x14ac:dyDescent="0.2">
      <c r="A14" s="1" t="s">
        <v>12</v>
      </c>
      <c r="B14" s="1">
        <v>120000</v>
      </c>
      <c r="C14" s="1">
        <v>70000</v>
      </c>
      <c r="D14" s="1">
        <v>70000</v>
      </c>
      <c r="E14" s="1">
        <f t="shared" si="0"/>
        <v>0</v>
      </c>
      <c r="G14" s="1" t="s">
        <v>34</v>
      </c>
      <c r="H14" s="1">
        <f>D16*C3</f>
        <v>144000</v>
      </c>
    </row>
    <row r="15" spans="1:12" x14ac:dyDescent="0.2">
      <c r="B15" s="1">
        <f>SUM(B13:B14)</f>
        <v>175000</v>
      </c>
      <c r="C15" s="1">
        <f>SUM(C13:C14)</f>
        <v>90000</v>
      </c>
      <c r="D15" s="1">
        <f>SUM(D13:D14)</f>
        <v>90000</v>
      </c>
      <c r="E15" s="1">
        <f t="shared" si="0"/>
        <v>0</v>
      </c>
      <c r="G15" s="1" t="s">
        <v>22</v>
      </c>
      <c r="H15" s="1">
        <f>H13-H14</f>
        <v>216000</v>
      </c>
    </row>
    <row r="16" spans="1:12" x14ac:dyDescent="0.2">
      <c r="A16" s="1" t="s">
        <v>13</v>
      </c>
      <c r="B16" s="1">
        <f>B12-B15</f>
        <v>225000</v>
      </c>
      <c r="C16" s="1">
        <f t="shared" ref="C16:D16" si="1">C12-C15</f>
        <v>100000</v>
      </c>
      <c r="D16" s="1">
        <f>D12-D15</f>
        <v>160000</v>
      </c>
      <c r="E16" s="1">
        <f t="shared" si="0"/>
        <v>60000</v>
      </c>
    </row>
    <row r="17" spans="1:5" x14ac:dyDescent="0.2">
      <c r="A17" s="1" t="s">
        <v>14</v>
      </c>
    </row>
    <row r="18" spans="1:5" x14ac:dyDescent="0.2">
      <c r="A18" s="1" t="s">
        <v>15</v>
      </c>
      <c r="B18" s="1">
        <v>87000</v>
      </c>
      <c r="C18" s="1">
        <v>34000</v>
      </c>
    </row>
    <row r="19" spans="1:5" x14ac:dyDescent="0.2">
      <c r="A19" s="1" t="s">
        <v>17</v>
      </c>
      <c r="B19" s="1">
        <v>138000</v>
      </c>
      <c r="C19" s="1">
        <v>66000</v>
      </c>
    </row>
    <row r="22" spans="1:5" x14ac:dyDescent="0.2">
      <c r="A22" s="1">
        <f>B11+D11</f>
        <v>390000</v>
      </c>
    </row>
    <row r="23" spans="1:5" ht="28.5" customHeight="1" x14ac:dyDescent="0.2">
      <c r="A23" s="10" t="s">
        <v>39</v>
      </c>
      <c r="B23" s="10"/>
      <c r="C23" s="10"/>
      <c r="D23" s="10"/>
    </row>
    <row r="25" spans="1:5" x14ac:dyDescent="0.2">
      <c r="C25" s="1" t="s">
        <v>2</v>
      </c>
      <c r="D25" s="1" t="s">
        <v>4</v>
      </c>
    </row>
    <row r="26" spans="1:5" x14ac:dyDescent="0.2">
      <c r="B26" s="1" t="s">
        <v>8</v>
      </c>
      <c r="C26" s="1">
        <f>B9+D9</f>
        <v>55000</v>
      </c>
      <c r="D26" s="1">
        <f>B9+D9</f>
        <v>55000</v>
      </c>
    </row>
    <row r="27" spans="1:5" x14ac:dyDescent="0.2">
      <c r="B27" s="1" t="s">
        <v>9</v>
      </c>
      <c r="C27" s="1">
        <f>B10+D10</f>
        <v>205000</v>
      </c>
      <c r="D27" s="1">
        <f>B10+D10</f>
        <v>205000</v>
      </c>
    </row>
    <row r="28" spans="1:5" x14ac:dyDescent="0.2">
      <c r="A28" s="5"/>
      <c r="B28" s="1" t="s">
        <v>10</v>
      </c>
      <c r="C28" s="1">
        <f>B11+D11</f>
        <v>390000</v>
      </c>
      <c r="D28" s="1">
        <f>B11+D11</f>
        <v>390000</v>
      </c>
    </row>
    <row r="29" spans="1:5" s="9" customFormat="1" x14ac:dyDescent="0.2">
      <c r="A29" s="8"/>
      <c r="B29" s="9" t="s">
        <v>3</v>
      </c>
      <c r="C29" s="9">
        <f>H10</f>
        <v>240000</v>
      </c>
      <c r="D29" s="9">
        <f>H15</f>
        <v>216000</v>
      </c>
      <c r="E29" s="9">
        <f>C29-D29</f>
        <v>24000</v>
      </c>
    </row>
    <row r="30" spans="1:5" s="9" customFormat="1" x14ac:dyDescent="0.2">
      <c r="A30" s="8"/>
      <c r="B30" s="9" t="s">
        <v>35</v>
      </c>
      <c r="C30" s="9">
        <f>SUM(C26:C29)</f>
        <v>890000</v>
      </c>
      <c r="D30" s="9">
        <f>SUM(D26:D29)</f>
        <v>866000</v>
      </c>
      <c r="E30" s="9">
        <f>C30-D30</f>
        <v>24000</v>
      </c>
    </row>
    <row r="31" spans="1:5" x14ac:dyDescent="0.2">
      <c r="A31" s="5"/>
    </row>
    <row r="32" spans="1:5" x14ac:dyDescent="0.2">
      <c r="B32" s="1" t="s">
        <v>11</v>
      </c>
      <c r="C32" s="1">
        <f>B13+D13</f>
        <v>75000</v>
      </c>
      <c r="D32" s="1">
        <f>B13+D13</f>
        <v>75000</v>
      </c>
    </row>
    <row r="33" spans="1:6" x14ac:dyDescent="0.2">
      <c r="B33" s="1" t="s">
        <v>12</v>
      </c>
      <c r="C33" s="1">
        <f>B14+D14</f>
        <v>190000</v>
      </c>
      <c r="D33" s="1">
        <f>B14+D14</f>
        <v>190000</v>
      </c>
    </row>
    <row r="34" spans="1:6" x14ac:dyDescent="0.2">
      <c r="B34" s="1" t="s">
        <v>36</v>
      </c>
      <c r="C34" s="1">
        <f>SUM(C32:C33)</f>
        <v>265000</v>
      </c>
      <c r="D34" s="1">
        <f>SUM(D32:D33)</f>
        <v>265000</v>
      </c>
    </row>
    <row r="35" spans="1:6" x14ac:dyDescent="0.2">
      <c r="A35" s="5"/>
    </row>
    <row r="36" spans="1:6" x14ac:dyDescent="0.2">
      <c r="B36" s="1" t="s">
        <v>13</v>
      </c>
      <c r="C36" s="1">
        <f>C30-C34</f>
        <v>625000</v>
      </c>
      <c r="D36" s="1">
        <f>D30-D34</f>
        <v>601000</v>
      </c>
      <c r="E36" s="1">
        <f>C36-D36</f>
        <v>24000</v>
      </c>
    </row>
    <row r="38" spans="1:6" ht="28.5" x14ac:dyDescent="0.2">
      <c r="B38" s="1" t="s">
        <v>14</v>
      </c>
    </row>
    <row r="39" spans="1:6" s="9" customFormat="1" ht="28.5" x14ac:dyDescent="0.2">
      <c r="A39" s="8"/>
      <c r="B39" s="9" t="s">
        <v>37</v>
      </c>
      <c r="C39" s="9">
        <f>C4*(1-C3)</f>
        <v>39999.999999999993</v>
      </c>
      <c r="D39" s="9">
        <f>D16*(1-C3)</f>
        <v>15999.999999999996</v>
      </c>
      <c r="E39" s="9">
        <f>C39-D39</f>
        <v>23999.999999999996</v>
      </c>
    </row>
    <row r="40" spans="1:6" x14ac:dyDescent="0.2">
      <c r="B40" s="1" t="s">
        <v>15</v>
      </c>
      <c r="C40" s="1">
        <f>B18+B4</f>
        <v>447000</v>
      </c>
      <c r="D40" s="1">
        <f>B18+B4</f>
        <v>447000</v>
      </c>
    </row>
    <row r="41" spans="1:6" x14ac:dyDescent="0.2">
      <c r="B41" s="1" t="s">
        <v>17</v>
      </c>
      <c r="C41" s="1">
        <f>B19</f>
        <v>138000</v>
      </c>
      <c r="D41" s="1">
        <f>B19</f>
        <v>138000</v>
      </c>
    </row>
    <row r="42" spans="1:6" s="9" customFormat="1" x14ac:dyDescent="0.2">
      <c r="B42" s="9" t="s">
        <v>38</v>
      </c>
      <c r="C42" s="9">
        <f>SUM(C39:C41)</f>
        <v>625000</v>
      </c>
      <c r="D42" s="9">
        <f>SUM(D39:D41)</f>
        <v>601000</v>
      </c>
      <c r="E42" s="9">
        <f>C42-D42</f>
        <v>24000</v>
      </c>
      <c r="F42" s="9">
        <f>D42-D36</f>
        <v>0</v>
      </c>
    </row>
  </sheetData>
  <mergeCells count="2">
    <mergeCell ref="B1:L1"/>
    <mergeCell ref="A23:D2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764AD-6A1F-4A56-ACB4-D5C41CC9DD80}">
  <dimension ref="A1:L42"/>
  <sheetViews>
    <sheetView zoomScale="130" zoomScaleNormal="130" workbookViewId="0">
      <selection activeCell="C40" sqref="C40"/>
    </sheetView>
  </sheetViews>
  <sheetFormatPr defaultRowHeight="14.25" x14ac:dyDescent="0.2"/>
  <cols>
    <col min="1" max="1" width="22.625" style="1" customWidth="1"/>
    <col min="2" max="2" width="18.25" style="1" customWidth="1"/>
    <col min="3" max="3" width="26.125" style="1" customWidth="1"/>
    <col min="4" max="4" width="22.375" style="1" customWidth="1"/>
    <col min="5" max="5" width="17.375" style="1" customWidth="1"/>
    <col min="6" max="6" width="5.25" style="1" customWidth="1"/>
    <col min="7" max="7" width="12.625" style="1" customWidth="1"/>
    <col min="8" max="8" width="15.625" style="1" customWidth="1"/>
    <col min="9" max="9" width="13.625" style="1" customWidth="1"/>
    <col min="10" max="16384" width="9" style="1"/>
  </cols>
  <sheetData>
    <row r="1" spans="1:12" x14ac:dyDescent="0.2">
      <c r="B1" s="10" t="s">
        <v>5</v>
      </c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x14ac:dyDescent="0.2">
      <c r="B2" s="1" t="s">
        <v>0</v>
      </c>
      <c r="C2" s="1" t="s">
        <v>1</v>
      </c>
    </row>
    <row r="3" spans="1:12" x14ac:dyDescent="0.2">
      <c r="C3" s="2">
        <v>0.9</v>
      </c>
    </row>
    <row r="4" spans="1:12" x14ac:dyDescent="0.2">
      <c r="A4" s="1" t="s">
        <v>28</v>
      </c>
      <c r="B4" s="1">
        <v>220000</v>
      </c>
      <c r="C4" s="1">
        <v>250000</v>
      </c>
    </row>
    <row r="5" spans="1:12" x14ac:dyDescent="0.2">
      <c r="A5" s="1" t="s">
        <v>27</v>
      </c>
    </row>
    <row r="7" spans="1:12" x14ac:dyDescent="0.2">
      <c r="G7" s="1" t="s">
        <v>2</v>
      </c>
    </row>
    <row r="8" spans="1:12" ht="28.5" x14ac:dyDescent="0.2">
      <c r="B8" s="1" t="s">
        <v>0</v>
      </c>
      <c r="C8" s="1" t="s">
        <v>6</v>
      </c>
      <c r="D8" s="1" t="s">
        <v>7</v>
      </c>
      <c r="G8" s="1" t="s">
        <v>31</v>
      </c>
      <c r="H8" s="1">
        <f>C4</f>
        <v>250000</v>
      </c>
    </row>
    <row r="9" spans="1:12" ht="57" x14ac:dyDescent="0.2">
      <c r="A9" s="1" t="s">
        <v>8</v>
      </c>
      <c r="B9" s="1">
        <v>40000</v>
      </c>
      <c r="C9" s="1">
        <v>15000</v>
      </c>
      <c r="D9" s="1">
        <v>15000</v>
      </c>
      <c r="E9" s="1">
        <f>D9-C9</f>
        <v>0</v>
      </c>
      <c r="G9" s="1" t="s">
        <v>32</v>
      </c>
      <c r="H9" s="1">
        <f>D16</f>
        <v>160000</v>
      </c>
    </row>
    <row r="10" spans="1:12" x14ac:dyDescent="0.2">
      <c r="A10" s="1" t="s">
        <v>9</v>
      </c>
      <c r="B10" s="1">
        <v>125000</v>
      </c>
      <c r="C10" s="1">
        <v>80000</v>
      </c>
      <c r="D10" s="1">
        <v>80000</v>
      </c>
      <c r="E10" s="1">
        <f t="shared" ref="E10:E15" si="0">D10-C10</f>
        <v>0</v>
      </c>
      <c r="G10" s="1" t="s">
        <v>22</v>
      </c>
      <c r="H10" s="1">
        <f>H8-H9</f>
        <v>90000</v>
      </c>
    </row>
    <row r="11" spans="1:12" x14ac:dyDescent="0.2">
      <c r="A11" s="1" t="s">
        <v>10</v>
      </c>
      <c r="B11" s="1">
        <v>235000</v>
      </c>
      <c r="C11" s="1">
        <v>95000</v>
      </c>
      <c r="D11" s="1">
        <v>155000</v>
      </c>
      <c r="E11" s="1">
        <f t="shared" si="0"/>
        <v>60000</v>
      </c>
    </row>
    <row r="12" spans="1:12" ht="28.5" x14ac:dyDescent="0.2">
      <c r="B12" s="1">
        <f>SUM(B9:B11)</f>
        <v>400000</v>
      </c>
      <c r="C12" s="1">
        <f>SUM(C9:C11)</f>
        <v>190000</v>
      </c>
      <c r="D12" s="1">
        <f>SUM(D9:D11)</f>
        <v>250000</v>
      </c>
      <c r="E12" s="1">
        <f t="shared" si="0"/>
        <v>60000</v>
      </c>
      <c r="G12" s="1" t="s">
        <v>4</v>
      </c>
    </row>
    <row r="13" spans="1:12" ht="42.75" x14ac:dyDescent="0.2">
      <c r="A13" s="1" t="s">
        <v>11</v>
      </c>
      <c r="B13" s="1">
        <v>55000</v>
      </c>
      <c r="C13" s="1">
        <v>20000</v>
      </c>
      <c r="D13" s="1">
        <v>20000</v>
      </c>
      <c r="E13" s="1">
        <f t="shared" si="0"/>
        <v>0</v>
      </c>
      <c r="G13" s="1" t="s">
        <v>33</v>
      </c>
      <c r="H13" s="1">
        <f>B4</f>
        <v>220000</v>
      </c>
    </row>
    <row r="14" spans="1:12" ht="71.25" x14ac:dyDescent="0.2">
      <c r="A14" s="1" t="s">
        <v>12</v>
      </c>
      <c r="B14" s="1">
        <v>120000</v>
      </c>
      <c r="C14" s="1">
        <v>70000</v>
      </c>
      <c r="D14" s="1">
        <v>70000</v>
      </c>
      <c r="E14" s="1">
        <f t="shared" si="0"/>
        <v>0</v>
      </c>
      <c r="G14" s="1" t="s">
        <v>34</v>
      </c>
      <c r="H14" s="1">
        <f>D16*90%</f>
        <v>144000</v>
      </c>
    </row>
    <row r="15" spans="1:12" x14ac:dyDescent="0.2">
      <c r="B15" s="1">
        <f>SUM(B13:B14)</f>
        <v>175000</v>
      </c>
      <c r="C15" s="1">
        <f>SUM(C13:C14)</f>
        <v>90000</v>
      </c>
      <c r="D15" s="1">
        <f>SUM(D13:D14)</f>
        <v>90000</v>
      </c>
      <c r="E15" s="1">
        <f t="shared" si="0"/>
        <v>0</v>
      </c>
      <c r="G15" s="1" t="s">
        <v>22</v>
      </c>
      <c r="H15" s="1">
        <f>H13-H14</f>
        <v>76000</v>
      </c>
    </row>
    <row r="16" spans="1:12" x14ac:dyDescent="0.2">
      <c r="A16" s="1" t="s">
        <v>13</v>
      </c>
      <c r="B16" s="1">
        <f>B12-B15</f>
        <v>225000</v>
      </c>
      <c r="C16" s="1">
        <f t="shared" ref="C16:D16" si="1">C12-C15</f>
        <v>100000</v>
      </c>
      <c r="D16" s="1">
        <f>D12-D15</f>
        <v>160000</v>
      </c>
    </row>
    <row r="17" spans="1:4" x14ac:dyDescent="0.2">
      <c r="A17" s="1" t="s">
        <v>14</v>
      </c>
    </row>
    <row r="18" spans="1:4" x14ac:dyDescent="0.2">
      <c r="A18" s="1" t="s">
        <v>15</v>
      </c>
      <c r="B18" s="1">
        <v>87000</v>
      </c>
      <c r="C18" s="1">
        <v>34000</v>
      </c>
    </row>
    <row r="19" spans="1:4" x14ac:dyDescent="0.2">
      <c r="A19" s="1" t="s">
        <v>17</v>
      </c>
      <c r="B19" s="1">
        <v>138000</v>
      </c>
      <c r="C19" s="1">
        <v>66000</v>
      </c>
    </row>
    <row r="22" spans="1:4" x14ac:dyDescent="0.2">
      <c r="A22" s="1">
        <f>B11+D11</f>
        <v>390000</v>
      </c>
    </row>
    <row r="23" spans="1:4" ht="28.5" customHeight="1" x14ac:dyDescent="0.2">
      <c r="A23" s="10" t="s">
        <v>39</v>
      </c>
      <c r="B23" s="10"/>
      <c r="C23" s="10"/>
      <c r="D23" s="10"/>
    </row>
    <row r="25" spans="1:4" x14ac:dyDescent="0.2">
      <c r="C25" s="1" t="s">
        <v>2</v>
      </c>
      <c r="D25" s="1" t="s">
        <v>4</v>
      </c>
    </row>
    <row r="26" spans="1:4" x14ac:dyDescent="0.2">
      <c r="B26" s="1" t="s">
        <v>8</v>
      </c>
      <c r="C26" s="1">
        <f>B9+D9</f>
        <v>55000</v>
      </c>
      <c r="D26" s="1">
        <f>B9+D9</f>
        <v>55000</v>
      </c>
    </row>
    <row r="27" spans="1:4" x14ac:dyDescent="0.2">
      <c r="B27" s="1" t="s">
        <v>9</v>
      </c>
      <c r="C27" s="1">
        <f>B10+D10</f>
        <v>205000</v>
      </c>
      <c r="D27" s="1">
        <f>B10+D10</f>
        <v>205000</v>
      </c>
    </row>
    <row r="28" spans="1:4" x14ac:dyDescent="0.2">
      <c r="A28" s="5"/>
      <c r="B28" s="1" t="s">
        <v>10</v>
      </c>
      <c r="C28" s="1">
        <f>B11+D11</f>
        <v>390000</v>
      </c>
      <c r="D28" s="1">
        <f>B11+D11</f>
        <v>390000</v>
      </c>
    </row>
    <row r="29" spans="1:4" s="9" customFormat="1" x14ac:dyDescent="0.2">
      <c r="A29" s="8"/>
      <c r="B29" s="9" t="s">
        <v>3</v>
      </c>
      <c r="C29" s="9">
        <f>H10</f>
        <v>90000</v>
      </c>
      <c r="D29" s="9">
        <f>H15</f>
        <v>76000</v>
      </c>
    </row>
    <row r="30" spans="1:4" s="9" customFormat="1" x14ac:dyDescent="0.2">
      <c r="A30" s="8"/>
      <c r="B30" s="9" t="s">
        <v>35</v>
      </c>
      <c r="C30" s="9">
        <f>SUM(C26:C29)</f>
        <v>740000</v>
      </c>
      <c r="D30" s="9">
        <f>SUM(D26:D29)</f>
        <v>726000</v>
      </c>
    </row>
    <row r="31" spans="1:4" x14ac:dyDescent="0.2">
      <c r="A31" s="5"/>
    </row>
    <row r="32" spans="1:4" x14ac:dyDescent="0.2">
      <c r="B32" s="1" t="s">
        <v>11</v>
      </c>
      <c r="C32" s="1">
        <f>B13+D13</f>
        <v>75000</v>
      </c>
      <c r="D32" s="1">
        <f>B13+D13</f>
        <v>75000</v>
      </c>
    </row>
    <row r="33" spans="1:5" x14ac:dyDescent="0.2">
      <c r="B33" s="1" t="s">
        <v>12</v>
      </c>
      <c r="C33" s="1">
        <f>B14+D14</f>
        <v>190000</v>
      </c>
      <c r="D33" s="1">
        <f>B14+D14</f>
        <v>190000</v>
      </c>
    </row>
    <row r="34" spans="1:5" x14ac:dyDescent="0.2">
      <c r="B34" s="1" t="s">
        <v>36</v>
      </c>
      <c r="C34" s="1">
        <f>SUM(C32:C33)</f>
        <v>265000</v>
      </c>
      <c r="D34" s="1">
        <f>SUM(D32:D33)</f>
        <v>265000</v>
      </c>
    </row>
    <row r="35" spans="1:5" x14ac:dyDescent="0.2">
      <c r="A35" s="5"/>
    </row>
    <row r="36" spans="1:5" x14ac:dyDescent="0.2">
      <c r="B36" s="1" t="s">
        <v>13</v>
      </c>
      <c r="C36" s="1">
        <f>C30-C34</f>
        <v>475000</v>
      </c>
      <c r="D36" s="1">
        <f>D30-D34</f>
        <v>461000</v>
      </c>
      <c r="E36" s="1">
        <f>C36-D36</f>
        <v>14000</v>
      </c>
    </row>
    <row r="38" spans="1:5" ht="28.5" x14ac:dyDescent="0.2">
      <c r="B38" s="1" t="s">
        <v>14</v>
      </c>
    </row>
    <row r="39" spans="1:5" s="9" customFormat="1" ht="28.5" x14ac:dyDescent="0.2">
      <c r="A39" s="8"/>
      <c r="B39" s="9" t="s">
        <v>37</v>
      </c>
      <c r="C39" s="9">
        <f>C4*(1-C3)</f>
        <v>24999.999999999993</v>
      </c>
      <c r="D39" s="9">
        <f>D16*(1-C3)</f>
        <v>15999.999999999996</v>
      </c>
      <c r="E39" s="9">
        <f>C39-D39</f>
        <v>8999.9999999999964</v>
      </c>
    </row>
    <row r="40" spans="1:5" x14ac:dyDescent="0.2">
      <c r="B40" s="1" t="s">
        <v>15</v>
      </c>
      <c r="C40" s="1">
        <f>B18+B4</f>
        <v>307000</v>
      </c>
      <c r="D40" s="1">
        <f>B18+B4</f>
        <v>307000</v>
      </c>
    </row>
    <row r="41" spans="1:5" x14ac:dyDescent="0.2">
      <c r="B41" s="1" t="s">
        <v>17</v>
      </c>
      <c r="C41" s="1">
        <f>B19</f>
        <v>138000</v>
      </c>
      <c r="D41" s="1">
        <f>B19</f>
        <v>138000</v>
      </c>
    </row>
    <row r="42" spans="1:5" s="9" customFormat="1" x14ac:dyDescent="0.2">
      <c r="B42" s="9" t="s">
        <v>38</v>
      </c>
      <c r="C42" s="9">
        <f>SUM(C39:C41)</f>
        <v>470000</v>
      </c>
      <c r="D42" s="9">
        <f>SUM(D39:D41)</f>
        <v>461000</v>
      </c>
      <c r="E42" s="9">
        <f>C42-D42</f>
        <v>9000</v>
      </c>
    </row>
  </sheetData>
  <mergeCells count="2">
    <mergeCell ref="B1:L1"/>
    <mergeCell ref="A23:D2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BC3BA-ABD2-49C7-89B7-65861CF9A56D}">
  <dimension ref="A1:L42"/>
  <sheetViews>
    <sheetView zoomScale="160" zoomScaleNormal="160" workbookViewId="0">
      <selection activeCell="B4" sqref="B4"/>
    </sheetView>
  </sheetViews>
  <sheetFormatPr defaultRowHeight="14.25" x14ac:dyDescent="0.2"/>
  <cols>
    <col min="1" max="1" width="22.625" style="1" customWidth="1"/>
    <col min="2" max="2" width="18.25" style="1" customWidth="1"/>
    <col min="3" max="3" width="26.125" style="1" customWidth="1"/>
    <col min="4" max="4" width="22.375" style="1" customWidth="1"/>
    <col min="5" max="5" width="17.375" style="1" customWidth="1"/>
    <col min="6" max="6" width="5.25" style="1" customWidth="1"/>
    <col min="7" max="7" width="12.625" style="1" customWidth="1"/>
    <col min="8" max="8" width="15.625" style="1" customWidth="1"/>
    <col min="9" max="9" width="13.625" style="1" customWidth="1"/>
    <col min="10" max="16384" width="9" style="1"/>
  </cols>
  <sheetData>
    <row r="1" spans="1:12" x14ac:dyDescent="0.2">
      <c r="B1" s="10" t="s">
        <v>5</v>
      </c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x14ac:dyDescent="0.2">
      <c r="B2" s="1" t="s">
        <v>0</v>
      </c>
      <c r="C2" s="1" t="s">
        <v>1</v>
      </c>
    </row>
    <row r="3" spans="1:12" x14ac:dyDescent="0.2">
      <c r="C3" s="2">
        <v>0.9</v>
      </c>
    </row>
    <row r="4" spans="1:12" x14ac:dyDescent="0.2">
      <c r="A4" s="1" t="s">
        <v>28</v>
      </c>
      <c r="B4" s="1">
        <v>360000</v>
      </c>
      <c r="C4" s="1">
        <v>400000</v>
      </c>
    </row>
    <row r="5" spans="1:12" x14ac:dyDescent="0.2">
      <c r="A5" s="1" t="s">
        <v>27</v>
      </c>
    </row>
    <row r="7" spans="1:12" x14ac:dyDescent="0.2">
      <c r="G7" s="1" t="s">
        <v>2</v>
      </c>
    </row>
    <row r="8" spans="1:12" ht="28.5" x14ac:dyDescent="0.2">
      <c r="B8" s="1" t="s">
        <v>0</v>
      </c>
      <c r="C8" s="1" t="s">
        <v>6</v>
      </c>
      <c r="D8" s="1" t="s">
        <v>7</v>
      </c>
      <c r="G8" s="1" t="s">
        <v>31</v>
      </c>
      <c r="H8" s="1">
        <f>C4</f>
        <v>400000</v>
      </c>
    </row>
    <row r="9" spans="1:12" ht="57" x14ac:dyDescent="0.2">
      <c r="A9" s="1" t="s">
        <v>8</v>
      </c>
      <c r="B9" s="1">
        <v>40000</v>
      </c>
      <c r="C9" s="1">
        <v>15000</v>
      </c>
      <c r="D9" s="1">
        <v>15000</v>
      </c>
      <c r="E9" s="1">
        <f>D9-C9</f>
        <v>0</v>
      </c>
      <c r="G9" s="1" t="s">
        <v>32</v>
      </c>
      <c r="H9" s="1">
        <f>D16</f>
        <v>160000</v>
      </c>
    </row>
    <row r="10" spans="1:12" x14ac:dyDescent="0.2">
      <c r="A10" s="1" t="s">
        <v>9</v>
      </c>
      <c r="B10" s="1">
        <v>125000</v>
      </c>
      <c r="C10" s="1">
        <v>80000</v>
      </c>
      <c r="D10" s="1">
        <v>80000</v>
      </c>
      <c r="E10" s="1">
        <f t="shared" ref="E10:E15" si="0">D10-C10</f>
        <v>0</v>
      </c>
      <c r="G10" s="1" t="s">
        <v>22</v>
      </c>
      <c r="H10" s="1">
        <f>H8-H9</f>
        <v>240000</v>
      </c>
    </row>
    <row r="11" spans="1:12" x14ac:dyDescent="0.2">
      <c r="A11" s="1" t="s">
        <v>10</v>
      </c>
      <c r="B11" s="1">
        <v>235000</v>
      </c>
      <c r="C11" s="1">
        <v>95000</v>
      </c>
      <c r="D11" s="1">
        <v>155000</v>
      </c>
      <c r="E11" s="1">
        <f t="shared" si="0"/>
        <v>60000</v>
      </c>
    </row>
    <row r="12" spans="1:12" ht="28.5" x14ac:dyDescent="0.2">
      <c r="B12" s="1">
        <f>SUM(B9:B11)</f>
        <v>400000</v>
      </c>
      <c r="C12" s="1">
        <f>SUM(C9:C11)</f>
        <v>190000</v>
      </c>
      <c r="D12" s="1">
        <f>SUM(D9:D11)</f>
        <v>250000</v>
      </c>
      <c r="E12" s="1">
        <f t="shared" si="0"/>
        <v>60000</v>
      </c>
      <c r="G12" s="1" t="s">
        <v>4</v>
      </c>
    </row>
    <row r="13" spans="1:12" ht="42.75" x14ac:dyDescent="0.2">
      <c r="A13" s="1" t="s">
        <v>11</v>
      </c>
      <c r="B13" s="1">
        <v>55000</v>
      </c>
      <c r="C13" s="1">
        <v>20000</v>
      </c>
      <c r="D13" s="1">
        <v>20000</v>
      </c>
      <c r="E13" s="1">
        <f t="shared" si="0"/>
        <v>0</v>
      </c>
      <c r="G13" s="1" t="s">
        <v>33</v>
      </c>
      <c r="H13" s="1">
        <f>B4</f>
        <v>360000</v>
      </c>
    </row>
    <row r="14" spans="1:12" ht="71.25" x14ac:dyDescent="0.2">
      <c r="A14" s="1" t="s">
        <v>12</v>
      </c>
      <c r="B14" s="1">
        <v>120000</v>
      </c>
      <c r="C14" s="1">
        <v>70000</v>
      </c>
      <c r="D14" s="1">
        <v>70000</v>
      </c>
      <c r="E14" s="1">
        <f t="shared" si="0"/>
        <v>0</v>
      </c>
      <c r="G14" s="1" t="s">
        <v>34</v>
      </c>
      <c r="H14" s="1">
        <f>D16*90%</f>
        <v>144000</v>
      </c>
    </row>
    <row r="15" spans="1:12" x14ac:dyDescent="0.2">
      <c r="B15" s="1">
        <f>SUM(B13:B14)</f>
        <v>175000</v>
      </c>
      <c r="C15" s="1">
        <f>SUM(C13:C14)</f>
        <v>90000</v>
      </c>
      <c r="D15" s="1">
        <f>SUM(D13:D14)</f>
        <v>90000</v>
      </c>
      <c r="E15" s="1">
        <f t="shared" si="0"/>
        <v>0</v>
      </c>
      <c r="G15" s="1" t="s">
        <v>22</v>
      </c>
      <c r="H15" s="1">
        <f>H13-H14</f>
        <v>216000</v>
      </c>
    </row>
    <row r="16" spans="1:12" x14ac:dyDescent="0.2">
      <c r="A16" s="1" t="s">
        <v>13</v>
      </c>
      <c r="B16" s="1">
        <f>B12-B15</f>
        <v>225000</v>
      </c>
      <c r="C16" s="1">
        <f t="shared" ref="C16:D16" si="1">C12-C15</f>
        <v>100000</v>
      </c>
      <c r="D16" s="1">
        <f>D12-D15</f>
        <v>160000</v>
      </c>
    </row>
    <row r="17" spans="1:5" x14ac:dyDescent="0.2">
      <c r="A17" s="1" t="s">
        <v>14</v>
      </c>
    </row>
    <row r="18" spans="1:5" x14ac:dyDescent="0.2">
      <c r="A18" s="1" t="s">
        <v>15</v>
      </c>
      <c r="B18" s="1">
        <v>87000</v>
      </c>
      <c r="C18" s="1">
        <v>34000</v>
      </c>
    </row>
    <row r="19" spans="1:5" x14ac:dyDescent="0.2">
      <c r="A19" s="1" t="s">
        <v>17</v>
      </c>
      <c r="B19" s="1">
        <v>138000</v>
      </c>
      <c r="C19" s="1">
        <v>66000</v>
      </c>
    </row>
    <row r="22" spans="1:5" x14ac:dyDescent="0.2">
      <c r="A22" s="1">
        <f>B11+D11</f>
        <v>390000</v>
      </c>
    </row>
    <row r="23" spans="1:5" ht="28.5" customHeight="1" x14ac:dyDescent="0.2">
      <c r="A23" s="10" t="s">
        <v>39</v>
      </c>
      <c r="B23" s="10"/>
      <c r="C23" s="10"/>
      <c r="D23" s="10"/>
    </row>
    <row r="25" spans="1:5" x14ac:dyDescent="0.2">
      <c r="C25" s="1" t="s">
        <v>2</v>
      </c>
      <c r="D25" s="1" t="s">
        <v>4</v>
      </c>
    </row>
    <row r="26" spans="1:5" x14ac:dyDescent="0.2">
      <c r="B26" s="1" t="s">
        <v>8</v>
      </c>
      <c r="C26" s="1">
        <f>B9+D9</f>
        <v>55000</v>
      </c>
      <c r="D26" s="1">
        <f>B9+D9</f>
        <v>55000</v>
      </c>
    </row>
    <row r="27" spans="1:5" x14ac:dyDescent="0.2">
      <c r="B27" s="1" t="s">
        <v>9</v>
      </c>
      <c r="C27" s="1">
        <f>B10+D10</f>
        <v>205000</v>
      </c>
      <c r="D27" s="1">
        <f>B10+D10</f>
        <v>205000</v>
      </c>
    </row>
    <row r="28" spans="1:5" x14ac:dyDescent="0.2">
      <c r="A28" s="5"/>
      <c r="B28" s="1" t="s">
        <v>10</v>
      </c>
      <c r="C28" s="1">
        <f>B11+D11</f>
        <v>390000</v>
      </c>
      <c r="D28" s="1">
        <f>B11+D11</f>
        <v>390000</v>
      </c>
    </row>
    <row r="29" spans="1:5" s="9" customFormat="1" x14ac:dyDescent="0.2">
      <c r="A29" s="8"/>
      <c r="B29" s="9" t="s">
        <v>3</v>
      </c>
      <c r="C29" s="9">
        <f>H10</f>
        <v>240000</v>
      </c>
      <c r="D29" s="9">
        <f>H15</f>
        <v>216000</v>
      </c>
      <c r="E29" s="9">
        <f>C29-D29</f>
        <v>24000</v>
      </c>
    </row>
    <row r="30" spans="1:5" s="9" customFormat="1" x14ac:dyDescent="0.2">
      <c r="A30" s="8"/>
      <c r="B30" s="9" t="s">
        <v>35</v>
      </c>
      <c r="C30" s="9">
        <f>SUM(C26:C29)</f>
        <v>890000</v>
      </c>
      <c r="D30" s="9">
        <f>SUM(D26:D29)</f>
        <v>866000</v>
      </c>
      <c r="E30" s="9">
        <f>C30-D30</f>
        <v>24000</v>
      </c>
    </row>
    <row r="31" spans="1:5" x14ac:dyDescent="0.2">
      <c r="A31" s="5"/>
    </row>
    <row r="32" spans="1:5" x14ac:dyDescent="0.2">
      <c r="B32" s="1" t="s">
        <v>11</v>
      </c>
      <c r="C32" s="1">
        <f>B13+D13</f>
        <v>75000</v>
      </c>
      <c r="D32" s="1">
        <f>B13+D13</f>
        <v>75000</v>
      </c>
    </row>
    <row r="33" spans="1:5" x14ac:dyDescent="0.2">
      <c r="B33" s="1" t="s">
        <v>12</v>
      </c>
      <c r="C33" s="1">
        <f>B14+D14</f>
        <v>190000</v>
      </c>
      <c r="D33" s="1">
        <f>B14+D14</f>
        <v>190000</v>
      </c>
    </row>
    <row r="34" spans="1:5" x14ac:dyDescent="0.2">
      <c r="B34" s="1" t="s">
        <v>36</v>
      </c>
      <c r="C34" s="1">
        <f>SUM(C32:C33)</f>
        <v>265000</v>
      </c>
      <c r="D34" s="1">
        <f>SUM(D32:D33)</f>
        <v>265000</v>
      </c>
    </row>
    <row r="35" spans="1:5" x14ac:dyDescent="0.2">
      <c r="A35" s="5"/>
    </row>
    <row r="36" spans="1:5" x14ac:dyDescent="0.2">
      <c r="B36" s="1" t="s">
        <v>13</v>
      </c>
      <c r="C36" s="1">
        <f>C30-C34</f>
        <v>625000</v>
      </c>
      <c r="D36" s="1">
        <f>D30-D34</f>
        <v>601000</v>
      </c>
      <c r="E36" s="1">
        <f>C36-D36</f>
        <v>24000</v>
      </c>
    </row>
    <row r="38" spans="1:5" ht="28.5" x14ac:dyDescent="0.2">
      <c r="B38" s="1" t="s">
        <v>14</v>
      </c>
    </row>
    <row r="39" spans="1:5" s="9" customFormat="1" ht="28.5" x14ac:dyDescent="0.2">
      <c r="A39" s="8"/>
      <c r="B39" s="9" t="s">
        <v>37</v>
      </c>
      <c r="C39" s="9">
        <f>C4*(1-C3)</f>
        <v>39999.999999999993</v>
      </c>
      <c r="D39" s="9">
        <f>D16*(1-C3)</f>
        <v>15999.999999999996</v>
      </c>
      <c r="E39" s="9">
        <f>C39-D39</f>
        <v>23999.999999999996</v>
      </c>
    </row>
    <row r="40" spans="1:5" x14ac:dyDescent="0.2">
      <c r="B40" s="1" t="s">
        <v>15</v>
      </c>
      <c r="C40" s="1">
        <f>B18+B4</f>
        <v>447000</v>
      </c>
      <c r="D40" s="1">
        <f>B18+B4</f>
        <v>447000</v>
      </c>
    </row>
    <row r="41" spans="1:5" x14ac:dyDescent="0.2">
      <c r="B41" s="1" t="s">
        <v>17</v>
      </c>
      <c r="C41" s="1">
        <f>B19</f>
        <v>138000</v>
      </c>
      <c r="D41" s="1">
        <f>B19</f>
        <v>138000</v>
      </c>
    </row>
    <row r="42" spans="1:5" s="9" customFormat="1" x14ac:dyDescent="0.2">
      <c r="B42" s="9" t="s">
        <v>38</v>
      </c>
      <c r="C42" s="9">
        <f>SUM(C39:C41)</f>
        <v>625000</v>
      </c>
      <c r="D42" s="9">
        <f>SUM(D39:D41)</f>
        <v>601000</v>
      </c>
    </row>
  </sheetData>
  <mergeCells count="2">
    <mergeCell ref="B1:L1"/>
    <mergeCell ref="A23:D2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Sheet4</vt:lpstr>
      <vt:lpstr>Sheet5</vt:lpstr>
      <vt:lpstr>Sheet7</vt:lpstr>
      <vt:lpstr>Sheet6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yons</dc:creator>
  <cp:lastModifiedBy>yons</cp:lastModifiedBy>
  <dcterms:created xsi:type="dcterms:W3CDTF">2015-06-05T18:17:20Z</dcterms:created>
  <dcterms:modified xsi:type="dcterms:W3CDTF">2021-02-22T16:26:40Z</dcterms:modified>
</cp:coreProperties>
</file>