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s\Desktop\金融建模\"/>
    </mc:Choice>
  </mc:AlternateContent>
  <xr:revisionPtr revIDLastSave="0" documentId="13_ncr:1_{AB966031-2529-4F2E-A8BD-2FE5D17DF008}" xr6:coauthVersionLast="46" xr6:coauthVersionMax="46" xr10:uidLastSave="{00000000-0000-0000-0000-000000000000}"/>
  <bookViews>
    <workbookView xWindow="-120" yWindow="-120" windowWidth="29040" windowHeight="16440" activeTab="1" xr2:uid="{00000000-000D-0000-FFFF-FFFF00000000}"/>
  </bookViews>
  <sheets>
    <sheet name="BSM" sheetId="1" r:id="rId1"/>
    <sheet name="o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/>
  <c r="E9" i="2"/>
  <c r="D11" i="2"/>
  <c r="E8" i="2"/>
  <c r="E4" i="2"/>
  <c r="E1" i="2"/>
  <c r="E5" i="2"/>
  <c r="E3" i="2"/>
  <c r="E2" i="2"/>
  <c r="E12" i="2" l="1"/>
  <c r="E11" i="2"/>
</calcChain>
</file>

<file path=xl/sharedStrings.xml><?xml version="1.0" encoding="utf-8"?>
<sst xmlns="http://schemas.openxmlformats.org/spreadsheetml/2006/main" count="52" uniqueCount="41">
  <si>
    <t>乐学偶得 出品</t>
    <phoneticPr fontId="1" type="noConversion"/>
  </si>
  <si>
    <t>S stock price</t>
    <phoneticPr fontId="1" type="noConversion"/>
  </si>
  <si>
    <t>N(d) d normal dis</t>
    <phoneticPr fontId="1" type="noConversion"/>
  </si>
  <si>
    <t xml:space="preserve">X strike price </t>
    <phoneticPr fontId="1" type="noConversion"/>
  </si>
  <si>
    <t>r risk free rate</t>
    <phoneticPr fontId="1" type="noConversion"/>
  </si>
  <si>
    <t>C = S*N(d1) -X*exp(-rT)*N(d2)</t>
    <phoneticPr fontId="1" type="noConversion"/>
  </si>
  <si>
    <t>binary option</t>
    <phoneticPr fontId="1" type="noConversion"/>
  </si>
  <si>
    <t>+S*N(D1)</t>
    <phoneticPr fontId="1" type="noConversion"/>
  </si>
  <si>
    <t>long Asset or nothing</t>
    <phoneticPr fontId="1" type="noConversion"/>
  </si>
  <si>
    <t>-X*exp(-rT)*N(d2)</t>
    <phoneticPr fontId="1" type="noConversion"/>
  </si>
  <si>
    <t>short cash or nothing</t>
    <phoneticPr fontId="1" type="noConversion"/>
  </si>
  <si>
    <t>欧式看涨期权(no dividend)</t>
    <phoneticPr fontId="1" type="noConversion"/>
  </si>
  <si>
    <t>d1 = [ln(S/X)+(r+0.5σ^2)]/σ*sqrt(T)</t>
    <phoneticPr fontId="1" type="noConversion"/>
  </si>
  <si>
    <t>d2 = [ln(S/X)+(r-0.5σ^2)]/σ*sqrt(T)</t>
    <phoneticPr fontId="1" type="noConversion"/>
  </si>
  <si>
    <t>欧式看涨期权(with dividend q)</t>
    <phoneticPr fontId="1" type="noConversion"/>
  </si>
  <si>
    <t>C = S*exp(-qT)*N(d1) -X*exp(-rT)*N(d2)</t>
    <phoneticPr fontId="1" type="noConversion"/>
  </si>
  <si>
    <t>外汇期权（外汇利率R）</t>
    <phoneticPr fontId="1" type="noConversion"/>
  </si>
  <si>
    <t>C = S*exp(-RT)*N(d1) -X*exp(-rT)*N(d2)</t>
    <phoneticPr fontId="1" type="noConversion"/>
  </si>
  <si>
    <r>
      <t>C =</t>
    </r>
    <r>
      <rPr>
        <sz val="11"/>
        <color theme="1"/>
        <rFont val="Yu Gothic"/>
        <family val="2"/>
      </rPr>
      <t>exp(-rT)[FN(d1)-XN(d2)]</t>
    </r>
    <phoneticPr fontId="1" type="noConversion"/>
  </si>
  <si>
    <t>商品期货option</t>
    <phoneticPr fontId="1" type="noConversion"/>
  </si>
  <si>
    <t>S</t>
    <phoneticPr fontId="1" type="noConversion"/>
  </si>
  <si>
    <t>X</t>
    <phoneticPr fontId="1" type="noConversion"/>
  </si>
  <si>
    <t>r</t>
    <phoneticPr fontId="1" type="noConversion"/>
  </si>
  <si>
    <t>q</t>
    <phoneticPr fontId="1" type="noConversion"/>
  </si>
  <si>
    <t>time now</t>
    <phoneticPr fontId="1" type="noConversion"/>
  </si>
  <si>
    <t>time T</t>
    <phoneticPr fontId="1" type="noConversion"/>
  </si>
  <si>
    <t>option T</t>
    <phoneticPr fontId="1" type="noConversion"/>
  </si>
  <si>
    <t>σ</t>
    <phoneticPr fontId="1" type="noConversion"/>
  </si>
  <si>
    <t>r-q+0.5σ^2</t>
    <phoneticPr fontId="1" type="noConversion"/>
  </si>
  <si>
    <t>exp(-qT)</t>
    <phoneticPr fontId="1" type="noConversion"/>
  </si>
  <si>
    <t>exp(-rT)</t>
    <phoneticPr fontId="1" type="noConversion"/>
  </si>
  <si>
    <t>d1 = [ln(S/X)+(r-q+0.5σ^2)*T]/σ*sqrt(T)</t>
    <phoneticPr fontId="1" type="noConversion"/>
  </si>
  <si>
    <t>d2 = [ln(S/X)+(r-q-0.5σ^2)*T]/σ*sqrt(T)</t>
    <phoneticPr fontId="1" type="noConversion"/>
  </si>
  <si>
    <t>d1 = [ln(S/X)+(r-R+0.5σ^2)*T]/σ*sqrt(T)</t>
    <phoneticPr fontId="1" type="noConversion"/>
  </si>
  <si>
    <t>d2 = [ln(S/X)+(r-R-0.5σ^2)*T]/σ*sqrt(T)</t>
    <phoneticPr fontId="1" type="noConversion"/>
  </si>
  <si>
    <t>N(d1)</t>
    <phoneticPr fontId="1" type="noConversion"/>
  </si>
  <si>
    <t>r-q-0.5σ^2</t>
    <phoneticPr fontId="1" type="noConversion"/>
  </si>
  <si>
    <t>N(d2)</t>
    <phoneticPr fontId="1" type="noConversion"/>
  </si>
  <si>
    <t>P = S*exp(-qT)*(N(d1)-1) -X*exp(-rT)*(N(d2)-1)</t>
    <phoneticPr fontId="1" type="noConversion"/>
  </si>
  <si>
    <t>C+X*exp(-rT)</t>
    <phoneticPr fontId="1" type="noConversion"/>
  </si>
  <si>
    <t>P+S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</si>
</sst>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9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opLeftCell="A10" zoomScale="235" zoomScaleNormal="235" workbookViewId="0">
      <selection activeCell="A13" sqref="A13"/>
    </sheetView>
  </sheetViews>
  <sheetFormatPr defaultRowHeight="14.25" x14ac:dyDescent="0.2"/>
  <cols>
    <col min="1" max="1" width="32.625" customWidth="1"/>
    <col min="3" max="3" width="36.125" customWidth="1"/>
    <col min="4" max="4" width="15.75" customWidth="1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11</v>
      </c>
    </row>
    <row r="3" spans="1:9" x14ac:dyDescent="0.2">
      <c r="A3" t="s">
        <v>5</v>
      </c>
      <c r="C3" t="s">
        <v>12</v>
      </c>
    </row>
    <row r="4" spans="1:9" x14ac:dyDescent="0.2">
      <c r="C4" t="s">
        <v>13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3</v>
      </c>
      <c r="C7" t="s">
        <v>6</v>
      </c>
    </row>
    <row r="8" spans="1:9" x14ac:dyDescent="0.2">
      <c r="A8" t="s">
        <v>4</v>
      </c>
      <c r="C8" s="2" t="s">
        <v>7</v>
      </c>
      <c r="D8" t="s">
        <v>8</v>
      </c>
    </row>
    <row r="9" spans="1:9" x14ac:dyDescent="0.2">
      <c r="C9" s="2" t="s">
        <v>9</v>
      </c>
      <c r="D9" t="s">
        <v>10</v>
      </c>
    </row>
    <row r="11" spans="1:9" x14ac:dyDescent="0.2">
      <c r="A11" t="s">
        <v>14</v>
      </c>
    </row>
    <row r="13" spans="1:9" x14ac:dyDescent="0.2">
      <c r="A13" t="s">
        <v>15</v>
      </c>
      <c r="C13" t="s">
        <v>31</v>
      </c>
    </row>
    <row r="14" spans="1:9" x14ac:dyDescent="0.2">
      <c r="C14" t="s">
        <v>32</v>
      </c>
    </row>
    <row r="15" spans="1:9" x14ac:dyDescent="0.2">
      <c r="A15" t="s">
        <v>1</v>
      </c>
    </row>
    <row r="16" spans="1:9" x14ac:dyDescent="0.2">
      <c r="A16" t="s">
        <v>2</v>
      </c>
    </row>
    <row r="17" spans="1:4" x14ac:dyDescent="0.2">
      <c r="A17" t="s">
        <v>3</v>
      </c>
      <c r="C17" t="s">
        <v>6</v>
      </c>
    </row>
    <row r="18" spans="1:4" x14ac:dyDescent="0.2">
      <c r="A18" t="s">
        <v>4</v>
      </c>
      <c r="C18" s="2" t="s">
        <v>7</v>
      </c>
      <c r="D18" t="s">
        <v>8</v>
      </c>
    </row>
    <row r="19" spans="1:4" x14ac:dyDescent="0.2">
      <c r="C19" s="2" t="s">
        <v>9</v>
      </c>
      <c r="D19" t="s">
        <v>10</v>
      </c>
    </row>
    <row r="21" spans="1:4" x14ac:dyDescent="0.2">
      <c r="A21" t="s">
        <v>16</v>
      </c>
      <c r="C21" t="s">
        <v>33</v>
      </c>
    </row>
    <row r="22" spans="1:4" x14ac:dyDescent="0.2">
      <c r="A22" t="s">
        <v>17</v>
      </c>
      <c r="C22" t="s">
        <v>34</v>
      </c>
    </row>
    <row r="24" spans="1:4" x14ac:dyDescent="0.2">
      <c r="A24" t="s">
        <v>19</v>
      </c>
    </row>
    <row r="25" spans="1:4" ht="18.75" x14ac:dyDescent="0.4">
      <c r="A25" t="s">
        <v>18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B811-ADE9-418F-8B30-11A5E9B12235}">
  <sheetPr codeName="Sheet2"/>
  <dimension ref="A1:E15"/>
  <sheetViews>
    <sheetView tabSelected="1" topLeftCell="A4" zoomScale="265" zoomScaleNormal="265" workbookViewId="0">
      <selection activeCell="D7" sqref="D7"/>
    </sheetView>
  </sheetViews>
  <sheetFormatPr defaultRowHeight="14.25" x14ac:dyDescent="0.2"/>
  <cols>
    <col min="4" max="4" width="41.375" customWidth="1"/>
  </cols>
  <sheetData>
    <row r="1" spans="1:5" x14ac:dyDescent="0.2">
      <c r="A1" t="s">
        <v>20</v>
      </c>
      <c r="B1">
        <v>100</v>
      </c>
      <c r="D1" t="s">
        <v>28</v>
      </c>
      <c r="E1" s="4">
        <f>B3-B5+0.5*B9^2</f>
        <v>7.0000000000000007E-2</v>
      </c>
    </row>
    <row r="2" spans="1:5" x14ac:dyDescent="0.2">
      <c r="A2" t="s">
        <v>21</v>
      </c>
      <c r="B2">
        <v>95</v>
      </c>
      <c r="D2" t="s">
        <v>29</v>
      </c>
      <c r="E2">
        <f>EXP(-B5*B7)</f>
        <v>0.98511193960306265</v>
      </c>
    </row>
    <row r="3" spans="1:5" x14ac:dyDescent="0.2">
      <c r="A3" t="s">
        <v>22</v>
      </c>
      <c r="B3" s="3">
        <v>0.08</v>
      </c>
      <c r="D3" t="s">
        <v>30</v>
      </c>
      <c r="E3">
        <f>EXP(-B3*B7)</f>
        <v>0.96078943915232318</v>
      </c>
    </row>
    <row r="4" spans="1:5" x14ac:dyDescent="0.2">
      <c r="D4" t="s">
        <v>36</v>
      </c>
      <c r="E4" s="4">
        <f>B3-B5-0.5*B9^2</f>
        <v>0.03</v>
      </c>
    </row>
    <row r="5" spans="1:5" x14ac:dyDescent="0.2">
      <c r="A5" t="s">
        <v>23</v>
      </c>
      <c r="B5" s="3">
        <v>0.03</v>
      </c>
      <c r="D5" t="s">
        <v>31</v>
      </c>
      <c r="E5">
        <f>(LN(B1/B2)+E1*B7)/(B9*SQRT(B8))</f>
        <v>0.61018573632363982</v>
      </c>
    </row>
    <row r="6" spans="1:5" x14ac:dyDescent="0.2">
      <c r="A6" t="s">
        <v>24</v>
      </c>
      <c r="B6">
        <v>0</v>
      </c>
      <c r="D6" t="s">
        <v>35</v>
      </c>
      <c r="E6">
        <f>_xlfn.NORM.DIST(E5,0,1,TRUE)</f>
        <v>0.72913061132880386</v>
      </c>
    </row>
    <row r="7" spans="1:5" x14ac:dyDescent="0.2">
      <c r="A7" t="s">
        <v>25</v>
      </c>
      <c r="B7" s="4">
        <v>0.5</v>
      </c>
    </row>
    <row r="8" spans="1:5" x14ac:dyDescent="0.2">
      <c r="A8" t="s">
        <v>26</v>
      </c>
      <c r="B8">
        <v>0.5</v>
      </c>
      <c r="D8" t="s">
        <v>32</v>
      </c>
      <c r="E8">
        <f>(LN(B1/B2)+E4*B7)/(B9*SQRT(B8))</f>
        <v>0.46876438008633026</v>
      </c>
    </row>
    <row r="9" spans="1:5" x14ac:dyDescent="0.2">
      <c r="A9" t="s">
        <v>27</v>
      </c>
      <c r="B9" s="3">
        <v>0.2</v>
      </c>
      <c r="D9" t="s">
        <v>37</v>
      </c>
      <c r="E9">
        <f>_xlfn.NORM.DIST(E8,0,1,TRUE)</f>
        <v>0.68038096841139306</v>
      </c>
    </row>
    <row r="11" spans="1:5" x14ac:dyDescent="0.2">
      <c r="D11" t="str">
        <f>BSM!A13</f>
        <v>C = S*exp(-qT)*N(d1) -X*exp(-rT)*N(d2)</v>
      </c>
      <c r="E11">
        <f>B1*E2*E6-B2*E3*E9</f>
        <v>9.7257564152682718</v>
      </c>
    </row>
    <row r="12" spans="1:5" x14ac:dyDescent="0.2">
      <c r="D12" t="s">
        <v>38</v>
      </c>
      <c r="E12">
        <f>B1*E2*(E6-1)-B2*E3*(E9-1)</f>
        <v>2.489559174432717</v>
      </c>
    </row>
    <row r="14" spans="1:5" x14ac:dyDescent="0.2">
      <c r="A14" s="1" t="s">
        <v>39</v>
      </c>
      <c r="B14" s="1"/>
      <c r="C14" s="1"/>
    </row>
    <row r="15" spans="1:5" x14ac:dyDescent="0.2">
      <c r="A15" s="1" t="s">
        <v>40</v>
      </c>
      <c r="B15" s="1"/>
      <c r="C15" s="1"/>
    </row>
  </sheetData>
  <mergeCells count="2">
    <mergeCell ref="A14:C14"/>
    <mergeCell ref="A15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BSM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2015-06-05T18:17:20Z</dcterms:created>
  <dcterms:modified xsi:type="dcterms:W3CDTF">2021-02-26T14:17:00Z</dcterms:modified>
</cp:coreProperties>
</file>