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s\Desktop\金融建模\"/>
    </mc:Choice>
  </mc:AlternateContent>
  <xr:revisionPtr revIDLastSave="0" documentId="13_ncr:1_{A301A850-DB85-4850-886B-7429F3036A6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3" i="1" l="1"/>
  <c r="C73" i="1"/>
  <c r="D73" i="1"/>
  <c r="E73" i="1"/>
  <c r="F73" i="1"/>
  <c r="G73" i="1"/>
  <c r="H73" i="1"/>
  <c r="I73" i="1"/>
  <c r="B74" i="1"/>
  <c r="C74" i="1"/>
  <c r="D74" i="1"/>
  <c r="E74" i="1"/>
  <c r="F74" i="1"/>
  <c r="G74" i="1"/>
  <c r="H74" i="1"/>
  <c r="B75" i="1"/>
  <c r="C75" i="1"/>
  <c r="D75" i="1"/>
  <c r="E75" i="1"/>
  <c r="F75" i="1"/>
  <c r="G75" i="1"/>
  <c r="B76" i="1"/>
  <c r="C76" i="1"/>
  <c r="D76" i="1"/>
  <c r="E76" i="1"/>
  <c r="F76" i="1"/>
  <c r="B77" i="1"/>
  <c r="C77" i="1"/>
  <c r="D77" i="1"/>
  <c r="E77" i="1"/>
  <c r="B78" i="1"/>
  <c r="C78" i="1"/>
  <c r="D78" i="1"/>
  <c r="B79" i="1"/>
  <c r="C79" i="1"/>
  <c r="B80" i="1"/>
  <c r="B60" i="1"/>
  <c r="C60" i="1"/>
  <c r="D60" i="1"/>
  <c r="E60" i="1"/>
  <c r="F60" i="1"/>
  <c r="G60" i="1"/>
  <c r="H60" i="1"/>
  <c r="I60" i="1"/>
  <c r="B61" i="1"/>
  <c r="C61" i="1"/>
  <c r="D61" i="1"/>
  <c r="E61" i="1"/>
  <c r="F61" i="1"/>
  <c r="G61" i="1"/>
  <c r="H61" i="1"/>
  <c r="B62" i="1"/>
  <c r="C62" i="1"/>
  <c r="D62" i="1"/>
  <c r="E62" i="1"/>
  <c r="F62" i="1"/>
  <c r="G62" i="1"/>
  <c r="B63" i="1"/>
  <c r="C63" i="1"/>
  <c r="D63" i="1"/>
  <c r="E63" i="1"/>
  <c r="F63" i="1"/>
  <c r="B64" i="1"/>
  <c r="C64" i="1"/>
  <c r="D64" i="1"/>
  <c r="E64" i="1"/>
  <c r="B65" i="1"/>
  <c r="C65" i="1"/>
  <c r="D65" i="1"/>
  <c r="B66" i="1"/>
  <c r="C66" i="1"/>
  <c r="B67" i="1"/>
  <c r="K33" i="1"/>
  <c r="K34" i="1"/>
  <c r="K35" i="1"/>
  <c r="K36" i="1"/>
  <c r="K37" i="1"/>
  <c r="K38" i="1"/>
  <c r="K39" i="1"/>
  <c r="K40" i="1"/>
  <c r="K41" i="1"/>
  <c r="J34" i="1"/>
  <c r="J35" i="1"/>
  <c r="J36" i="1"/>
  <c r="J37" i="1"/>
  <c r="J38" i="1"/>
  <c r="J39" i="1"/>
  <c r="J40" i="1"/>
  <c r="J41" i="1"/>
  <c r="I35" i="1"/>
  <c r="I36" i="1"/>
  <c r="I37" i="1"/>
  <c r="I38" i="1"/>
  <c r="I39" i="1"/>
  <c r="I40" i="1"/>
  <c r="I41" i="1"/>
  <c r="H36" i="1"/>
  <c r="H37" i="1"/>
  <c r="H38" i="1"/>
  <c r="H39" i="1"/>
  <c r="H40" i="1"/>
  <c r="H41" i="1"/>
  <c r="G37" i="1"/>
  <c r="G38" i="1"/>
  <c r="G39" i="1"/>
  <c r="G40" i="1"/>
  <c r="G41" i="1"/>
  <c r="F38" i="1"/>
  <c r="F39" i="1"/>
  <c r="F40" i="1"/>
  <c r="F41" i="1"/>
  <c r="E39" i="1"/>
  <c r="E40" i="1"/>
  <c r="E41" i="1"/>
  <c r="D40" i="1"/>
  <c r="D42" i="1"/>
  <c r="E42" i="1"/>
  <c r="F42" i="1"/>
  <c r="G42" i="1"/>
  <c r="H42" i="1"/>
  <c r="I42" i="1"/>
  <c r="J42" i="1"/>
  <c r="K42" i="1"/>
  <c r="D41" i="1"/>
  <c r="C42" i="1"/>
  <c r="C41" i="1"/>
  <c r="B28" i="1"/>
  <c r="B55" i="1" s="1"/>
  <c r="C28" i="1" l="1"/>
  <c r="D28" i="1" s="1"/>
  <c r="E28" i="1" s="1"/>
  <c r="F28" i="1" s="1"/>
  <c r="G28" i="1" s="1"/>
  <c r="H28" i="1" s="1"/>
  <c r="I28" i="1" s="1"/>
  <c r="J28" i="1" s="1"/>
  <c r="K28" i="1" s="1"/>
  <c r="K55" i="1" s="1"/>
  <c r="K68" i="1" s="1"/>
  <c r="K81" i="1" s="1"/>
  <c r="C27" i="1"/>
  <c r="D26" i="1" s="1"/>
  <c r="D53" i="1" s="1"/>
  <c r="H55" i="1"/>
  <c r="G55" i="1"/>
  <c r="F55" i="1"/>
  <c r="E55" i="1"/>
  <c r="D55" i="1"/>
  <c r="C55" i="1"/>
  <c r="E26" i="1"/>
  <c r="E53" i="1" s="1"/>
  <c r="E25" i="1"/>
  <c r="E52" i="1" s="1"/>
  <c r="D27" i="1"/>
  <c r="D54" i="1" s="1"/>
  <c r="J55" i="1" l="1"/>
  <c r="I55" i="1"/>
  <c r="C54" i="1"/>
  <c r="F26" i="1"/>
  <c r="F53" i="1" s="1"/>
  <c r="F25" i="1"/>
  <c r="F52" i="1" s="1"/>
  <c r="F24" i="1"/>
  <c r="F51" i="1" s="1"/>
  <c r="E27" i="1"/>
  <c r="E54" i="1" s="1"/>
  <c r="G25" i="1" l="1"/>
  <c r="G52" i="1" s="1"/>
  <c r="G26" i="1"/>
  <c r="G53" i="1" s="1"/>
  <c r="G24" i="1"/>
  <c r="G51" i="1" s="1"/>
  <c r="G23" i="1"/>
  <c r="G50" i="1" s="1"/>
  <c r="F27" i="1"/>
  <c r="F54" i="1" s="1"/>
  <c r="H24" i="1" l="1"/>
  <c r="H51" i="1" s="1"/>
  <c r="H25" i="1"/>
  <c r="H52" i="1" s="1"/>
  <c r="H26" i="1"/>
  <c r="H53" i="1" s="1"/>
  <c r="G27" i="1"/>
  <c r="G54" i="1" s="1"/>
  <c r="H23" i="1"/>
  <c r="H50" i="1" s="1"/>
  <c r="H22" i="1"/>
  <c r="H49" i="1" s="1"/>
  <c r="I23" i="1" l="1"/>
  <c r="I50" i="1" s="1"/>
  <c r="I24" i="1"/>
  <c r="I51" i="1" s="1"/>
  <c r="I25" i="1"/>
  <c r="I52" i="1" s="1"/>
  <c r="I26" i="1"/>
  <c r="I53" i="1" s="1"/>
  <c r="H27" i="1"/>
  <c r="H54" i="1" s="1"/>
  <c r="I22" i="1"/>
  <c r="I49" i="1" s="1"/>
  <c r="I21" i="1"/>
  <c r="I48" i="1" s="1"/>
  <c r="J22" i="1" l="1"/>
  <c r="J49" i="1" s="1"/>
  <c r="J23" i="1"/>
  <c r="J50" i="1" s="1"/>
  <c r="J24" i="1"/>
  <c r="J51" i="1" s="1"/>
  <c r="J25" i="1"/>
  <c r="J52" i="1" s="1"/>
  <c r="J26" i="1"/>
  <c r="J53" i="1" s="1"/>
  <c r="I27" i="1"/>
  <c r="I54" i="1" s="1"/>
  <c r="J21" i="1"/>
  <c r="J48" i="1" s="1"/>
  <c r="J20" i="1"/>
  <c r="J47" i="1" s="1"/>
  <c r="K21" i="1" l="1"/>
  <c r="K48" i="1" s="1"/>
  <c r="K61" i="1" s="1"/>
  <c r="K74" i="1" s="1"/>
  <c r="K22" i="1"/>
  <c r="K49" i="1" s="1"/>
  <c r="K62" i="1" s="1"/>
  <c r="K75" i="1" s="1"/>
  <c r="K23" i="1"/>
  <c r="K50" i="1" s="1"/>
  <c r="K63" i="1" s="1"/>
  <c r="K76" i="1" s="1"/>
  <c r="K24" i="1"/>
  <c r="K51" i="1" s="1"/>
  <c r="K64" i="1" s="1"/>
  <c r="K77" i="1" s="1"/>
  <c r="K25" i="1"/>
  <c r="K52" i="1" s="1"/>
  <c r="K65" i="1" s="1"/>
  <c r="K78" i="1" s="1"/>
  <c r="K26" i="1"/>
  <c r="K53" i="1" s="1"/>
  <c r="K66" i="1" s="1"/>
  <c r="K79" i="1" s="1"/>
  <c r="J27" i="1"/>
  <c r="J54" i="1" s="1"/>
  <c r="K20" i="1"/>
  <c r="K47" i="1" s="1"/>
  <c r="K60" i="1" s="1"/>
  <c r="K19" i="1"/>
  <c r="K46" i="1" s="1"/>
  <c r="K59" i="1" l="1"/>
  <c r="J75" i="1"/>
  <c r="J79" i="1"/>
  <c r="J78" i="1"/>
  <c r="J77" i="1"/>
  <c r="J76" i="1"/>
  <c r="J60" i="1"/>
  <c r="K72" i="1"/>
  <c r="J61" i="1"/>
  <c r="K73" i="1"/>
  <c r="J74" i="1" s="1"/>
  <c r="I75" i="1" s="1"/>
  <c r="J66" i="1"/>
  <c r="J65" i="1"/>
  <c r="J64" i="1"/>
  <c r="J63" i="1"/>
  <c r="J62" i="1"/>
  <c r="K27" i="1"/>
  <c r="K54" i="1" s="1"/>
  <c r="K67" i="1" s="1"/>
  <c r="B57" i="1" l="1"/>
  <c r="I78" i="1"/>
  <c r="I79" i="1"/>
  <c r="I77" i="1"/>
  <c r="I76" i="1"/>
  <c r="J73" i="1"/>
  <c r="I74" i="1" s="1"/>
  <c r="H75" i="1" s="1"/>
  <c r="I66" i="1"/>
  <c r="I63" i="1"/>
  <c r="I65" i="1"/>
  <c r="J68" i="1"/>
  <c r="K80" i="1"/>
  <c r="I61" i="1"/>
  <c r="I62" i="1"/>
  <c r="I64" i="1"/>
  <c r="H65" i="1" s="1"/>
  <c r="J67" i="1"/>
  <c r="I68" i="1" s="1"/>
  <c r="H79" i="1" l="1"/>
  <c r="H78" i="1"/>
  <c r="G79" i="1" s="1"/>
  <c r="H77" i="1"/>
  <c r="H66" i="1"/>
  <c r="G66" i="1" s="1"/>
  <c r="H76" i="1"/>
  <c r="J81" i="1"/>
  <c r="J80" i="1"/>
  <c r="H63" i="1"/>
  <c r="H62" i="1"/>
  <c r="I67" i="1"/>
  <c r="H64" i="1"/>
  <c r="G65" i="1" s="1"/>
  <c r="G78" i="1" l="1"/>
  <c r="F79" i="1" s="1"/>
  <c r="G77" i="1"/>
  <c r="F78" i="1" s="1"/>
  <c r="F66" i="1"/>
  <c r="I81" i="1"/>
  <c r="I80" i="1"/>
  <c r="G76" i="1"/>
  <c r="G63" i="1"/>
  <c r="G64" i="1"/>
  <c r="F65" i="1" s="1"/>
  <c r="E66" i="1" s="1"/>
  <c r="H68" i="1"/>
  <c r="H67" i="1"/>
  <c r="E79" i="1" l="1"/>
  <c r="F77" i="1"/>
  <c r="E78" i="1" s="1"/>
  <c r="D79" i="1" s="1"/>
  <c r="H81" i="1"/>
  <c r="H80" i="1"/>
  <c r="G68" i="1"/>
  <c r="G67" i="1"/>
  <c r="F64" i="1"/>
  <c r="E65" i="1" s="1"/>
  <c r="D66" i="1" s="1"/>
  <c r="G81" i="1" l="1"/>
  <c r="G80" i="1"/>
  <c r="F68" i="1"/>
  <c r="F67" i="1"/>
  <c r="F81" i="1" l="1"/>
  <c r="F80" i="1"/>
  <c r="E68" i="1"/>
  <c r="E67" i="1"/>
  <c r="E81" i="1" l="1"/>
  <c r="E80" i="1"/>
  <c r="D68" i="1"/>
  <c r="D67" i="1"/>
  <c r="D81" i="1" l="1"/>
  <c r="D80" i="1"/>
  <c r="C68" i="1"/>
  <c r="C67" i="1"/>
  <c r="C81" i="1" l="1"/>
  <c r="C80" i="1"/>
  <c r="B81" i="1" s="1"/>
  <c r="B68" i="1"/>
  <c r="C57" i="1" s="1"/>
  <c r="G11" i="1" l="1"/>
  <c r="F11" i="1"/>
  <c r="F10" i="1"/>
  <c r="G8" i="1"/>
  <c r="F8" i="1"/>
  <c r="F7" i="1"/>
  <c r="F5" i="1"/>
  <c r="F4" i="1"/>
  <c r="F3" i="1"/>
  <c r="B11" i="1"/>
</calcChain>
</file>

<file path=xl/sharedStrings.xml><?xml version="1.0" encoding="utf-8"?>
<sst xmlns="http://schemas.openxmlformats.org/spreadsheetml/2006/main" count="24" uniqueCount="24">
  <si>
    <t>CRR binomial tree</t>
    <phoneticPr fontId="1" type="noConversion"/>
  </si>
  <si>
    <t>S</t>
    <phoneticPr fontId="1" type="noConversion"/>
  </si>
  <si>
    <t>X</t>
    <phoneticPr fontId="1" type="noConversion"/>
  </si>
  <si>
    <t>r</t>
    <phoneticPr fontId="1" type="noConversion"/>
  </si>
  <si>
    <t>q</t>
    <phoneticPr fontId="1" type="noConversion"/>
  </si>
  <si>
    <t>time now</t>
    <phoneticPr fontId="1" type="noConversion"/>
  </si>
  <si>
    <t>time maturity</t>
    <phoneticPr fontId="1" type="noConversion"/>
  </si>
  <si>
    <t>option life</t>
    <phoneticPr fontId="1" type="noConversion"/>
  </si>
  <si>
    <t>volatility(sigma)</t>
    <phoneticPr fontId="1" type="noConversion"/>
  </si>
  <si>
    <t>step n</t>
    <phoneticPr fontId="1" type="noConversion"/>
  </si>
  <si>
    <t>option swtich</t>
    <phoneticPr fontId="1" type="noConversion"/>
  </si>
  <si>
    <t>dt</t>
    <phoneticPr fontId="1" type="noConversion"/>
  </si>
  <si>
    <t>CRR</t>
    <phoneticPr fontId="1" type="noConversion"/>
  </si>
  <si>
    <t>Exprdt</t>
    <phoneticPr fontId="1" type="noConversion"/>
  </si>
  <si>
    <t>Expr-qdt</t>
    <phoneticPr fontId="1" type="noConversion"/>
  </si>
  <si>
    <t>u</t>
    <phoneticPr fontId="1" type="noConversion"/>
  </si>
  <si>
    <t>d</t>
    <phoneticPr fontId="1" type="noConversion"/>
  </si>
  <si>
    <t>p</t>
    <phoneticPr fontId="1" type="noConversion"/>
  </si>
  <si>
    <t>p*</t>
    <phoneticPr fontId="1" type="noConversion"/>
  </si>
  <si>
    <t>Share</t>
    <phoneticPr fontId="1" type="noConversion"/>
  </si>
  <si>
    <t>Probabillities</t>
    <phoneticPr fontId="1" type="noConversion"/>
  </si>
  <si>
    <t>Payoff</t>
    <phoneticPr fontId="1" type="noConversion"/>
  </si>
  <si>
    <t>European Option Value</t>
    <phoneticPr fontId="1" type="noConversion"/>
  </si>
  <si>
    <t>American Option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</si>
</sst>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81"/>
  <sheetViews>
    <sheetView tabSelected="1" topLeftCell="A10" zoomScale="160" zoomScaleNormal="160" workbookViewId="0">
      <selection activeCell="H25" sqref="H25"/>
    </sheetView>
  </sheetViews>
  <sheetFormatPr defaultRowHeight="14.25" x14ac:dyDescent="0.2"/>
  <cols>
    <col min="1" max="1" width="20" customWidth="1"/>
  </cols>
  <sheetData>
    <row r="1" spans="1:7" x14ac:dyDescent="0.2">
      <c r="A1" t="s">
        <v>0</v>
      </c>
    </row>
    <row r="2" spans="1:7" x14ac:dyDescent="0.2">
      <c r="E2" t="s">
        <v>12</v>
      </c>
    </row>
    <row r="3" spans="1:7" x14ac:dyDescent="0.2">
      <c r="A3" t="s">
        <v>1</v>
      </c>
      <c r="B3">
        <v>1000</v>
      </c>
      <c r="E3" t="s">
        <v>11</v>
      </c>
      <c r="F3">
        <f>B11/B14</f>
        <v>5.5555555555555552E-2</v>
      </c>
    </row>
    <row r="4" spans="1:7" x14ac:dyDescent="0.2">
      <c r="A4" t="s">
        <v>2</v>
      </c>
      <c r="B4">
        <v>95</v>
      </c>
      <c r="E4" t="s">
        <v>13</v>
      </c>
      <c r="F4">
        <f>EXP(B5*F3)</f>
        <v>1.0044543356358424</v>
      </c>
    </row>
    <row r="5" spans="1:7" x14ac:dyDescent="0.2">
      <c r="A5" t="s">
        <v>3</v>
      </c>
      <c r="B5" s="1">
        <v>0.08</v>
      </c>
      <c r="E5" t="s">
        <v>14</v>
      </c>
      <c r="F5">
        <f>EXP((B5-B7)*F3)</f>
        <v>1.0027816393771962</v>
      </c>
    </row>
    <row r="7" spans="1:7" x14ac:dyDescent="0.2">
      <c r="A7" t="s">
        <v>4</v>
      </c>
      <c r="B7" s="1">
        <v>0.03</v>
      </c>
      <c r="E7" s="4" t="s">
        <v>15</v>
      </c>
      <c r="F7" s="4">
        <f>EXP(B12*SQRT(F3))</f>
        <v>1.0482692303335082</v>
      </c>
    </row>
    <row r="8" spans="1:7" x14ac:dyDescent="0.2">
      <c r="E8" s="4" t="s">
        <v>16</v>
      </c>
      <c r="F8" s="4">
        <f>1/F7</f>
        <v>0.95395340344183222</v>
      </c>
      <c r="G8">
        <f>F8*F7</f>
        <v>1</v>
      </c>
    </row>
    <row r="9" spans="1:7" x14ac:dyDescent="0.2">
      <c r="A9" t="s">
        <v>5</v>
      </c>
      <c r="B9">
        <v>0</v>
      </c>
    </row>
    <row r="10" spans="1:7" x14ac:dyDescent="0.2">
      <c r="A10" t="s">
        <v>6</v>
      </c>
      <c r="B10">
        <v>0.5</v>
      </c>
      <c r="E10" s="4" t="s">
        <v>17</v>
      </c>
      <c r="F10" s="4">
        <f>(F5-F8)/(F7-F8)</f>
        <v>0.51770988544101337</v>
      </c>
    </row>
    <row r="11" spans="1:7" x14ac:dyDescent="0.2">
      <c r="A11" t="s">
        <v>7</v>
      </c>
      <c r="B11">
        <f>B10-B9</f>
        <v>0.5</v>
      </c>
      <c r="E11" s="4" t="s">
        <v>18</v>
      </c>
      <c r="F11" s="4">
        <f>1-F10</f>
        <v>0.48229011455898663</v>
      </c>
      <c r="G11">
        <f>F10+F11</f>
        <v>1</v>
      </c>
    </row>
    <row r="12" spans="1:7" x14ac:dyDescent="0.2">
      <c r="A12" t="s">
        <v>8</v>
      </c>
      <c r="B12" s="1">
        <v>0.2</v>
      </c>
    </row>
    <row r="14" spans="1:7" x14ac:dyDescent="0.2">
      <c r="A14" t="s">
        <v>9</v>
      </c>
      <c r="B14">
        <v>9</v>
      </c>
    </row>
    <row r="15" spans="1:7" x14ac:dyDescent="0.2">
      <c r="A15" t="s">
        <v>10</v>
      </c>
      <c r="B15">
        <v>1</v>
      </c>
      <c r="C15">
        <v>-1</v>
      </c>
    </row>
    <row r="17" spans="1:11" x14ac:dyDescent="0.2">
      <c r="A17" t="s">
        <v>19</v>
      </c>
    </row>
    <row r="18" spans="1:11" x14ac:dyDescent="0.2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1:11" x14ac:dyDescent="0.2">
      <c r="A19">
        <v>9</v>
      </c>
      <c r="K19" s="2">
        <f t="shared" ref="D19:K27" ca="1" si="0">IF($A19&lt;K$18,$F$8*OFFSET(K19,0,-1),IF($A19=K$18,$F$7*OFFSET(K19,1,-1),""))</f>
        <v>1528.4651603231771</v>
      </c>
    </row>
    <row r="20" spans="1:11" x14ac:dyDescent="0.2">
      <c r="A20">
        <v>8</v>
      </c>
      <c r="J20" s="2">
        <f t="shared" ca="1" si="0"/>
        <v>1458.0845417325604</v>
      </c>
      <c r="K20" s="3">
        <f t="shared" ca="1" si="0"/>
        <v>1390.9447110917004</v>
      </c>
    </row>
    <row r="21" spans="1:11" x14ac:dyDescent="0.2">
      <c r="A21">
        <v>7</v>
      </c>
      <c r="I21" s="2">
        <f t="shared" ca="1" si="0"/>
        <v>1390.9447110917001</v>
      </c>
      <c r="J21" s="3">
        <f t="shared" ca="1" si="0"/>
        <v>1326.8964411453433</v>
      </c>
      <c r="K21" s="3">
        <f t="shared" ca="1" si="0"/>
        <v>1265.7973760454549</v>
      </c>
    </row>
    <row r="22" spans="1:11" x14ac:dyDescent="0.2">
      <c r="A22">
        <v>6</v>
      </c>
      <c r="H22" s="2">
        <f t="shared" ca="1" si="0"/>
        <v>1326.8964411453433</v>
      </c>
      <c r="I22" s="3">
        <f t="shared" ca="1" si="0"/>
        <v>1265.7973760454549</v>
      </c>
      <c r="J22" s="3">
        <f t="shared" ca="1" si="0"/>
        <v>1207.5117149463024</v>
      </c>
      <c r="K22" s="3">
        <f t="shared" ca="1" si="0"/>
        <v>1151.9099101689087</v>
      </c>
    </row>
    <row r="23" spans="1:11" x14ac:dyDescent="0.2">
      <c r="A23">
        <v>5</v>
      </c>
      <c r="G23" s="2">
        <f t="shared" ca="1" si="0"/>
        <v>1265.7973760454549</v>
      </c>
      <c r="H23" s="3">
        <f t="shared" ca="1" si="0"/>
        <v>1207.5117149463024</v>
      </c>
      <c r="I23" s="3">
        <f t="shared" ca="1" si="0"/>
        <v>1151.9099101689087</v>
      </c>
      <c r="J23" s="3">
        <f t="shared" ca="1" si="0"/>
        <v>1098.8683792640056</v>
      </c>
      <c r="K23" s="3">
        <f t="shared" ca="1" si="0"/>
        <v>1048.2692303335082</v>
      </c>
    </row>
    <row r="24" spans="1:11" x14ac:dyDescent="0.2">
      <c r="A24">
        <v>4</v>
      </c>
      <c r="F24" s="2">
        <f t="shared" ca="1" si="0"/>
        <v>1207.5117149463024</v>
      </c>
      <c r="G24" s="3">
        <f t="shared" ca="1" si="0"/>
        <v>1151.9099101689087</v>
      </c>
      <c r="H24" s="3">
        <f t="shared" ca="1" si="0"/>
        <v>1098.8683792640056</v>
      </c>
      <c r="I24" s="3">
        <f t="shared" ca="1" si="0"/>
        <v>1048.2692303335082</v>
      </c>
      <c r="J24" s="3">
        <f t="shared" ca="1" si="0"/>
        <v>1000.0000000000001</v>
      </c>
      <c r="K24" s="3">
        <f t="shared" ca="1" si="0"/>
        <v>953.95340344183228</v>
      </c>
    </row>
    <row r="25" spans="1:11" x14ac:dyDescent="0.2">
      <c r="A25">
        <v>3</v>
      </c>
      <c r="E25" s="2">
        <f t="shared" ca="1" si="0"/>
        <v>1151.9099101689087</v>
      </c>
      <c r="F25" s="3">
        <f t="shared" ca="1" si="0"/>
        <v>1098.8683792640056</v>
      </c>
      <c r="G25" s="3">
        <f t="shared" ca="1" si="0"/>
        <v>1048.2692303335082</v>
      </c>
      <c r="H25" s="3">
        <f t="shared" ca="1" si="0"/>
        <v>1000.0000000000001</v>
      </c>
      <c r="I25" s="3">
        <f t="shared" ca="1" si="0"/>
        <v>953.95340344183228</v>
      </c>
      <c r="J25" s="3">
        <f t="shared" ca="1" si="0"/>
        <v>910.02709593825512</v>
      </c>
      <c r="K25" s="3">
        <f t="shared" ca="1" si="0"/>
        <v>868.12344539458525</v>
      </c>
    </row>
    <row r="26" spans="1:11" x14ac:dyDescent="0.2">
      <c r="A26">
        <v>2</v>
      </c>
      <c r="D26" s="2">
        <f t="shared" ca="1" si="0"/>
        <v>1098.8683792640056</v>
      </c>
      <c r="E26" s="3">
        <f ca="1">IF($A26&lt;E$18,$F$8*OFFSET(E26,0,-1),IF($A26=E$18,$F$7*OFFSET(E26,1,-1),""))</f>
        <v>1048.2692303335082</v>
      </c>
      <c r="F26" s="3">
        <f t="shared" ca="1" si="0"/>
        <v>1000.0000000000001</v>
      </c>
      <c r="G26" s="3">
        <f t="shared" ca="1" si="0"/>
        <v>953.95340344183228</v>
      </c>
      <c r="H26" s="3">
        <f t="shared" ca="1" si="0"/>
        <v>910.02709593825512</v>
      </c>
      <c r="I26" s="3">
        <f t="shared" ca="1" si="0"/>
        <v>868.12344539458525</v>
      </c>
      <c r="J26" s="3">
        <f t="shared" ca="1" si="0"/>
        <v>828.14931534181414</v>
      </c>
      <c r="K26" s="3">
        <f t="shared" ca="1" si="0"/>
        <v>790.0158579283468</v>
      </c>
    </row>
    <row r="27" spans="1:11" x14ac:dyDescent="0.2">
      <c r="A27">
        <v>1</v>
      </c>
      <c r="C27" s="2">
        <f ca="1">IF($A27&lt;C$18,$F$8*OFFSET(C27,0,-1),IF($A27=C$18,$F$7*OFFSET(C27,1,-1),""))</f>
        <v>1048.2692303335082</v>
      </c>
      <c r="D27" s="3">
        <f t="shared" ca="1" si="0"/>
        <v>1000.0000000000001</v>
      </c>
      <c r="E27" s="3">
        <f t="shared" ref="E25:E27" ca="1" si="1">IF($A27&lt;E$18,$F$8*OFFSET(E27,0,-1),IF($A26=E$18,$F$7*OFFSET(E27,1,-1),""))</f>
        <v>953.95340344183228</v>
      </c>
      <c r="F27" s="3">
        <f t="shared" ref="F24:F27" ca="1" si="2">IF($A27&lt;F$18,$F$8*OFFSET(F27,0,-1),IF($A26=F$18,$F$7*OFFSET(F27,1,-1),""))</f>
        <v>910.02709593825512</v>
      </c>
      <c r="G27" s="3">
        <f t="shared" ca="1" si="0"/>
        <v>868.12344539458525</v>
      </c>
      <c r="H27" s="3">
        <f t="shared" ca="1" si="0"/>
        <v>828.14931534181414</v>
      </c>
      <c r="I27" s="3">
        <f t="shared" ca="1" si="0"/>
        <v>790.0158579283468</v>
      </c>
      <c r="J27" s="3">
        <f t="shared" ca="1" si="0"/>
        <v>753.63831644376546</v>
      </c>
      <c r="K27" s="3">
        <f t="shared" ca="1" si="0"/>
        <v>718.93583693570258</v>
      </c>
    </row>
    <row r="28" spans="1:11" x14ac:dyDescent="0.2">
      <c r="A28">
        <v>0</v>
      </c>
      <c r="B28" s="2">
        <f>B3</f>
        <v>1000</v>
      </c>
      <c r="C28">
        <f ca="1">IF($A28&lt;C$18,$F$8*OFFSET(C28,0,-1),IF($A27=C$18,$F$7*OFFSET(C28,1,-1),""))</f>
        <v>953.95340344183217</v>
      </c>
      <c r="D28" s="3">
        <f t="shared" ref="D28:K28" ca="1" si="3">IF($A28&lt;D$18,$F$8*OFFSET(D28,0,-1),IF($A27=D$18,$F$7*OFFSET(D28,1,-1),""))</f>
        <v>910.027095938255</v>
      </c>
      <c r="E28" s="3">
        <f t="shared" ca="1" si="3"/>
        <v>868.12344539458513</v>
      </c>
      <c r="F28" s="3">
        <f t="shared" ca="1" si="3"/>
        <v>828.14931534181403</v>
      </c>
      <c r="G28" s="3">
        <f t="shared" ca="1" si="3"/>
        <v>790.01585792834669</v>
      </c>
      <c r="H28" s="3">
        <f t="shared" ca="1" si="3"/>
        <v>753.63831644376535</v>
      </c>
      <c r="I28" s="3">
        <f t="shared" ca="1" si="3"/>
        <v>718.93583693570247</v>
      </c>
      <c r="J28" s="3">
        <f t="shared" ca="1" si="3"/>
        <v>685.83128850111552</v>
      </c>
      <c r="K28" s="3">
        <f t="shared" ca="1" si="3"/>
        <v>654.25109185253632</v>
      </c>
    </row>
    <row r="31" spans="1:11" x14ac:dyDescent="0.2">
      <c r="A31" t="s">
        <v>20</v>
      </c>
    </row>
    <row r="32" spans="1:11" x14ac:dyDescent="0.2"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</row>
    <row r="33" spans="1:11" x14ac:dyDescent="0.2">
      <c r="A33">
        <v>9</v>
      </c>
      <c r="K33" s="2">
        <f t="shared" ref="D33:K42" si="4">IF($A33&lt;=K$32,COMBIN(K$32,$A33)*$F$10^$A33*$F$11^(K$32-$A33),"")</f>
        <v>2.6716411218499427E-3</v>
      </c>
    </row>
    <row r="34" spans="1:11" x14ac:dyDescent="0.2">
      <c r="A34">
        <v>8</v>
      </c>
      <c r="J34" s="2">
        <f t="shared" si="4"/>
        <v>5.1604985668258852E-3</v>
      </c>
      <c r="K34" s="2">
        <f t="shared" si="4"/>
        <v>2.2399717004783482E-2</v>
      </c>
    </row>
    <row r="35" spans="1:11" x14ac:dyDescent="0.2">
      <c r="A35">
        <v>7</v>
      </c>
      <c r="I35" s="2">
        <f t="shared" si="4"/>
        <v>9.9679351543188969E-3</v>
      </c>
      <c r="J35" s="2">
        <f t="shared" si="4"/>
        <v>3.8459492699944087E-2</v>
      </c>
      <c r="K35" s="2">
        <f t="shared" si="4"/>
        <v>8.3468849130614448E-2</v>
      </c>
    </row>
    <row r="36" spans="1:11" x14ac:dyDescent="0.2">
      <c r="A36">
        <v>6</v>
      </c>
      <c r="H36" s="2">
        <f t="shared" si="4"/>
        <v>1.9253901527933291E-2</v>
      </c>
      <c r="I36" s="2">
        <f t="shared" si="4"/>
        <v>6.5001764615300758E-2</v>
      </c>
      <c r="J36" s="2">
        <f t="shared" si="4"/>
        <v>0.12539883401139873</v>
      </c>
      <c r="K36" s="2">
        <f t="shared" si="4"/>
        <v>0.18143585406276252</v>
      </c>
    </row>
    <row r="37" spans="1:11" x14ac:dyDescent="0.2">
      <c r="A37">
        <v>5</v>
      </c>
      <c r="G37" s="2">
        <f t="shared" si="4"/>
        <v>3.719052324359573E-2</v>
      </c>
      <c r="H37" s="2">
        <f t="shared" si="4"/>
        <v>0.10761973029397463</v>
      </c>
      <c r="I37" s="2">
        <f t="shared" si="4"/>
        <v>0.18166376218300895</v>
      </c>
      <c r="J37" s="2">
        <f t="shared" si="4"/>
        <v>0.23363903113189302</v>
      </c>
      <c r="K37" s="2">
        <f t="shared" si="4"/>
        <v>0.25353403895261545</v>
      </c>
    </row>
    <row r="38" spans="1:11" x14ac:dyDescent="0.2">
      <c r="A38">
        <v>4</v>
      </c>
      <c r="F38" s="2">
        <f t="shared" si="4"/>
        <v>7.1836610212522453E-2</v>
      </c>
      <c r="G38" s="2">
        <f t="shared" si="4"/>
        <v>0.17323043484463363</v>
      </c>
      <c r="H38" s="2">
        <f t="shared" si="4"/>
        <v>0.25064197879896422</v>
      </c>
      <c r="I38" s="2">
        <f t="shared" si="4"/>
        <v>0.28205834689256831</v>
      </c>
      <c r="J38" s="2">
        <f t="shared" si="4"/>
        <v>0.27206790487027033</v>
      </c>
      <c r="K38" s="2">
        <f t="shared" si="4"/>
        <v>0.23618818981387105</v>
      </c>
    </row>
    <row r="39" spans="1:11" x14ac:dyDescent="0.2">
      <c r="A39">
        <v>3</v>
      </c>
      <c r="E39" s="2">
        <f t="shared" si="4"/>
        <v>0.13875842867348021</v>
      </c>
      <c r="F39" s="2">
        <f t="shared" si="4"/>
        <v>0.26768727384383095</v>
      </c>
      <c r="G39" s="2">
        <f t="shared" si="4"/>
        <v>0.32275731492031012</v>
      </c>
      <c r="H39" s="2">
        <f t="shared" si="4"/>
        <v>0.31132532477533459</v>
      </c>
      <c r="I39" s="2">
        <f t="shared" si="4"/>
        <v>0.26276097146426725</v>
      </c>
      <c r="J39" s="2">
        <f t="shared" si="4"/>
        <v>0.20276323044661129</v>
      </c>
      <c r="K39" s="2">
        <f t="shared" si="4"/>
        <v>0.14668605246066951</v>
      </c>
    </row>
    <row r="40" spans="1:11" x14ac:dyDescent="0.2">
      <c r="A40">
        <v>2</v>
      </c>
      <c r="D40" s="2">
        <f t="shared" si="4"/>
        <v>0.26802352548334718</v>
      </c>
      <c r="E40" s="2">
        <f t="shared" si="4"/>
        <v>0.38779529042960093</v>
      </c>
      <c r="F40" s="2">
        <f t="shared" si="4"/>
        <v>0.37405967009345542</v>
      </c>
      <c r="G40" s="2">
        <f t="shared" si="4"/>
        <v>0.3006754685687823</v>
      </c>
      <c r="H40" s="2">
        <f t="shared" si="4"/>
        <v>0.21751920927167248</v>
      </c>
      <c r="I40" s="2">
        <f t="shared" si="4"/>
        <v>0.14687031010178114</v>
      </c>
      <c r="J40" s="2">
        <f t="shared" si="4"/>
        <v>9.4445464912402549E-2</v>
      </c>
      <c r="K40" s="2">
        <f t="shared" si="4"/>
        <v>5.8564432404230621E-2</v>
      </c>
    </row>
    <row r="41" spans="1:11" x14ac:dyDescent="0.2">
      <c r="A41">
        <v>1</v>
      </c>
      <c r="C41" s="2">
        <f>IF($A41&lt;=C$32,COMBIN(C$32,$A41)*$F$10^$A41*$F$11^(C$32-$A41),"")</f>
        <v>0.51770988544101337</v>
      </c>
      <c r="D41" s="2">
        <f t="shared" si="4"/>
        <v>0.49937271991533239</v>
      </c>
      <c r="E41" s="2">
        <f t="shared" si="4"/>
        <v>0.36126378944339754</v>
      </c>
      <c r="F41" s="2">
        <f t="shared" si="4"/>
        <v>0.23231193919555979</v>
      </c>
      <c r="G41" s="2">
        <f t="shared" si="4"/>
        <v>0.14005218971005856</v>
      </c>
      <c r="H41" s="2">
        <f t="shared" si="4"/>
        <v>8.1054943943401292E-2</v>
      </c>
      <c r="I41" s="2">
        <f t="shared" si="4"/>
        <v>4.5607331233374453E-2</v>
      </c>
      <c r="J41" s="2">
        <f t="shared" si="4"/>
        <v>2.5138245720312931E-2</v>
      </c>
      <c r="K41" s="2">
        <f t="shared" si="4"/>
        <v>1.3639418334294388E-2</v>
      </c>
    </row>
    <row r="42" spans="1:11" x14ac:dyDescent="0.2">
      <c r="A42">
        <v>0</v>
      </c>
      <c r="B42" s="2">
        <v>1</v>
      </c>
      <c r="C42" s="2">
        <f>IF($A42&lt;=C$32,COMBIN(C$32,$A42)*$F$10^$A42*$F$11^(C$32-$A42),"")</f>
        <v>0.48229011455898663</v>
      </c>
      <c r="D42" s="2">
        <f t="shared" si="4"/>
        <v>0.23260375460132043</v>
      </c>
      <c r="E42" s="2">
        <f t="shared" si="4"/>
        <v>0.11218249145352124</v>
      </c>
      <c r="F42" s="2">
        <f t="shared" si="4"/>
        <v>5.4104506654631297E-2</v>
      </c>
      <c r="G42" s="2">
        <f t="shared" si="4"/>
        <v>2.6094068712619583E-2</v>
      </c>
      <c r="H42" s="2">
        <f t="shared" si="4"/>
        <v>1.2584911388719366E-2</v>
      </c>
      <c r="I42" s="2">
        <f t="shared" si="4"/>
        <v>6.0695783553801584E-3</v>
      </c>
      <c r="J42" s="2">
        <f t="shared" si="4"/>
        <v>2.9272976403410425E-3</v>
      </c>
      <c r="K42" s="2">
        <f t="shared" si="4"/>
        <v>1.4118067143083326E-3</v>
      </c>
    </row>
    <row r="44" spans="1:11" x14ac:dyDescent="0.2">
      <c r="A44" t="s">
        <v>21</v>
      </c>
    </row>
    <row r="45" spans="1:11" x14ac:dyDescent="0.2">
      <c r="B45">
        <v>0</v>
      </c>
      <c r="C45">
        <v>1</v>
      </c>
      <c r="D45">
        <v>2</v>
      </c>
      <c r="E45">
        <v>3</v>
      </c>
      <c r="F45">
        <v>4</v>
      </c>
      <c r="G45">
        <v>5</v>
      </c>
      <c r="H45">
        <v>6</v>
      </c>
      <c r="I45">
        <v>7</v>
      </c>
      <c r="J45">
        <v>8</v>
      </c>
      <c r="K45">
        <v>9</v>
      </c>
    </row>
    <row r="46" spans="1:11" x14ac:dyDescent="0.2">
      <c r="A46">
        <v>9</v>
      </c>
      <c r="K46" s="2">
        <f ca="1">IF($A46&lt;=K$45,MAX($B$15*(K19-$B$4),0),"")</f>
        <v>1433.4651603231771</v>
      </c>
    </row>
    <row r="47" spans="1:11" x14ac:dyDescent="0.2">
      <c r="A47">
        <v>8</v>
      </c>
      <c r="J47" s="2">
        <f t="shared" ref="C47:K55" ca="1" si="5">IF($A47&lt;=J$45,MAX($B$15*(J20-$B$4),0),"")</f>
        <v>1363.0845417325604</v>
      </c>
      <c r="K47" s="2">
        <f t="shared" ref="K47" ca="1" si="6">IF($A47&lt;=K$45,MAX($B$15*(K20-$B$4),0),"")</f>
        <v>1295.9447110917004</v>
      </c>
    </row>
    <row r="48" spans="1:11" x14ac:dyDescent="0.2">
      <c r="A48">
        <v>7</v>
      </c>
      <c r="I48" s="2">
        <f t="shared" ca="1" si="5"/>
        <v>1295.9447110917001</v>
      </c>
      <c r="J48" s="2">
        <f t="shared" ca="1" si="5"/>
        <v>1231.8964411453433</v>
      </c>
      <c r="K48" s="2">
        <f t="shared" ca="1" si="5"/>
        <v>1170.7973760454549</v>
      </c>
    </row>
    <row r="49" spans="1:11" x14ac:dyDescent="0.2">
      <c r="A49">
        <v>6</v>
      </c>
      <c r="H49" s="2">
        <f t="shared" ca="1" si="5"/>
        <v>1231.8964411453433</v>
      </c>
      <c r="I49" s="2">
        <f t="shared" ca="1" si="5"/>
        <v>1170.7973760454549</v>
      </c>
      <c r="J49" s="2">
        <f t="shared" ca="1" si="5"/>
        <v>1112.5117149463024</v>
      </c>
      <c r="K49" s="2">
        <f t="shared" ca="1" si="5"/>
        <v>1056.9099101689087</v>
      </c>
    </row>
    <row r="50" spans="1:11" x14ac:dyDescent="0.2">
      <c r="A50">
        <v>5</v>
      </c>
      <c r="G50" s="2">
        <f t="shared" ca="1" si="5"/>
        <v>1170.7973760454549</v>
      </c>
      <c r="H50" s="2">
        <f t="shared" ca="1" si="5"/>
        <v>1112.5117149463024</v>
      </c>
      <c r="I50" s="2">
        <f t="shared" ca="1" si="5"/>
        <v>1056.9099101689087</v>
      </c>
      <c r="J50" s="2">
        <f t="shared" ca="1" si="5"/>
        <v>1003.8683792640056</v>
      </c>
      <c r="K50" s="2">
        <f t="shared" ca="1" si="5"/>
        <v>953.26923033350818</v>
      </c>
    </row>
    <row r="51" spans="1:11" x14ac:dyDescent="0.2">
      <c r="A51">
        <v>4</v>
      </c>
      <c r="F51" s="2">
        <f t="shared" ca="1" si="5"/>
        <v>1112.5117149463024</v>
      </c>
      <c r="G51" s="2">
        <f t="shared" ca="1" si="5"/>
        <v>1056.9099101689087</v>
      </c>
      <c r="H51" s="2">
        <f t="shared" ca="1" si="5"/>
        <v>1003.8683792640056</v>
      </c>
      <c r="I51" s="2">
        <f t="shared" ca="1" si="5"/>
        <v>953.26923033350818</v>
      </c>
      <c r="J51" s="2">
        <f t="shared" ca="1" si="5"/>
        <v>905.00000000000011</v>
      </c>
      <c r="K51" s="2">
        <f t="shared" ca="1" si="5"/>
        <v>858.95340344183228</v>
      </c>
    </row>
    <row r="52" spans="1:11" x14ac:dyDescent="0.2">
      <c r="A52">
        <v>3</v>
      </c>
      <c r="E52" s="2">
        <f t="shared" ca="1" si="5"/>
        <v>1056.9099101689087</v>
      </c>
      <c r="F52" s="2">
        <f t="shared" ca="1" si="5"/>
        <v>1003.8683792640056</v>
      </c>
      <c r="G52" s="2">
        <f t="shared" ca="1" si="5"/>
        <v>953.26923033350818</v>
      </c>
      <c r="H52" s="2">
        <f t="shared" ca="1" si="5"/>
        <v>905.00000000000011</v>
      </c>
      <c r="I52" s="2">
        <f t="shared" ca="1" si="5"/>
        <v>858.95340344183228</v>
      </c>
      <c r="J52" s="2">
        <f t="shared" ca="1" si="5"/>
        <v>815.02709593825512</v>
      </c>
      <c r="K52" s="2">
        <f t="shared" ca="1" si="5"/>
        <v>773.12344539458525</v>
      </c>
    </row>
    <row r="53" spans="1:11" x14ac:dyDescent="0.2">
      <c r="A53">
        <v>2</v>
      </c>
      <c r="D53" s="2">
        <f t="shared" ca="1" si="5"/>
        <v>1003.8683792640056</v>
      </c>
      <c r="E53" s="2">
        <f t="shared" ca="1" si="5"/>
        <v>953.26923033350818</v>
      </c>
      <c r="F53" s="2">
        <f t="shared" ca="1" si="5"/>
        <v>905.00000000000011</v>
      </c>
      <c r="G53" s="2">
        <f t="shared" ca="1" si="5"/>
        <v>858.95340344183228</v>
      </c>
      <c r="H53" s="2">
        <f t="shared" ca="1" si="5"/>
        <v>815.02709593825512</v>
      </c>
      <c r="I53" s="2">
        <f t="shared" ca="1" si="5"/>
        <v>773.12344539458525</v>
      </c>
      <c r="J53" s="2">
        <f t="shared" ca="1" si="5"/>
        <v>733.14931534181414</v>
      </c>
      <c r="K53" s="2">
        <f t="shared" ca="1" si="5"/>
        <v>695.0158579283468</v>
      </c>
    </row>
    <row r="54" spans="1:11" x14ac:dyDescent="0.2">
      <c r="A54">
        <v>1</v>
      </c>
      <c r="C54" s="2">
        <f t="shared" ca="1" si="5"/>
        <v>953.26923033350818</v>
      </c>
      <c r="D54" s="2">
        <f t="shared" ca="1" si="5"/>
        <v>905.00000000000011</v>
      </c>
      <c r="E54" s="2">
        <f t="shared" ca="1" si="5"/>
        <v>858.95340344183228</v>
      </c>
      <c r="F54" s="2">
        <f t="shared" ca="1" si="5"/>
        <v>815.02709593825512</v>
      </c>
      <c r="G54" s="2">
        <f t="shared" ca="1" si="5"/>
        <v>773.12344539458525</v>
      </c>
      <c r="H54" s="2">
        <f t="shared" ca="1" si="5"/>
        <v>733.14931534181414</v>
      </c>
      <c r="I54" s="2">
        <f t="shared" ca="1" si="5"/>
        <v>695.0158579283468</v>
      </c>
      <c r="J54" s="2">
        <f t="shared" ca="1" si="5"/>
        <v>658.63831644376546</v>
      </c>
      <c r="K54" s="2">
        <f t="shared" ca="1" si="5"/>
        <v>623.93583693570258</v>
      </c>
    </row>
    <row r="55" spans="1:11" x14ac:dyDescent="0.2">
      <c r="A55">
        <v>0</v>
      </c>
      <c r="B55" s="2">
        <f>IF($A55&lt;=B$45,MAX($B$15*(B28-$B$4),0),"")</f>
        <v>905</v>
      </c>
      <c r="C55" s="2">
        <f t="shared" ca="1" si="5"/>
        <v>858.95340344183217</v>
      </c>
      <c r="D55" s="2">
        <f t="shared" ca="1" si="5"/>
        <v>815.027095938255</v>
      </c>
      <c r="E55" s="2">
        <f t="shared" ca="1" si="5"/>
        <v>773.12344539458513</v>
      </c>
      <c r="F55" s="2">
        <f t="shared" ca="1" si="5"/>
        <v>733.14931534181403</v>
      </c>
      <c r="G55" s="2">
        <f t="shared" ca="1" si="5"/>
        <v>695.01585792834669</v>
      </c>
      <c r="H55" s="2">
        <f t="shared" ca="1" si="5"/>
        <v>658.63831644376535</v>
      </c>
      <c r="I55" s="2">
        <f t="shared" ca="1" si="5"/>
        <v>623.93583693570247</v>
      </c>
      <c r="J55" s="2">
        <f t="shared" ca="1" si="5"/>
        <v>590.83128850111552</v>
      </c>
      <c r="K55" s="2">
        <f t="shared" ca="1" si="5"/>
        <v>559.25109185253632</v>
      </c>
    </row>
    <row r="57" spans="1:11" x14ac:dyDescent="0.2">
      <c r="A57" t="s">
        <v>22</v>
      </c>
      <c r="B57">
        <f ca="1">EXP(-B5*B11)*SUMPRODUCT(K33:K42,K46:K55)</f>
        <v>893.83694288359061</v>
      </c>
      <c r="C57">
        <f ca="1">B57-B68</f>
        <v>0</v>
      </c>
    </row>
    <row r="58" spans="1:11" x14ac:dyDescent="0.2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</row>
    <row r="59" spans="1:11" x14ac:dyDescent="0.2">
      <c r="A59">
        <v>9</v>
      </c>
      <c r="K59" s="2">
        <f ca="1">K46</f>
        <v>1433.4651603231771</v>
      </c>
    </row>
    <row r="60" spans="1:11" x14ac:dyDescent="0.2">
      <c r="A60">
        <v>8</v>
      </c>
      <c r="B60" s="2" t="str">
        <f t="shared" ref="B60:I68" si="7">IF($A60&lt;=B$58,($F$10*C59+$F$11*C60)/$F$4,"")</f>
        <v/>
      </c>
      <c r="C60" s="2" t="str">
        <f t="shared" si="7"/>
        <v/>
      </c>
      <c r="D60" s="2" t="str">
        <f t="shared" si="7"/>
        <v/>
      </c>
      <c r="E60" s="2" t="str">
        <f t="shared" si="7"/>
        <v/>
      </c>
      <c r="F60" s="2" t="str">
        <f t="shared" si="7"/>
        <v/>
      </c>
      <c r="G60" s="2" t="str">
        <f t="shared" si="7"/>
        <v/>
      </c>
      <c r="H60" s="2" t="str">
        <f t="shared" si="7"/>
        <v/>
      </c>
      <c r="I60" s="2" t="str">
        <f t="shared" si="7"/>
        <v/>
      </c>
      <c r="J60" s="2">
        <f ca="1">IF($A60&lt;=J$58,($F$10*K59+$F$11*K60)/$F$4,"")</f>
        <v>1361.0777101616013</v>
      </c>
      <c r="K60" s="2">
        <f t="shared" ref="K60:K68" ca="1" si="8">K47</f>
        <v>1295.9447110917004</v>
      </c>
    </row>
    <row r="61" spans="1:11" x14ac:dyDescent="0.2">
      <c r="A61">
        <v>7</v>
      </c>
      <c r="B61" s="2" t="str">
        <f t="shared" si="7"/>
        <v/>
      </c>
      <c r="C61" s="2" t="str">
        <f t="shared" si="7"/>
        <v/>
      </c>
      <c r="D61" s="2" t="str">
        <f t="shared" si="7"/>
        <v/>
      </c>
      <c r="E61" s="2" t="str">
        <f t="shared" si="7"/>
        <v/>
      </c>
      <c r="F61" s="2" t="str">
        <f t="shared" si="7"/>
        <v/>
      </c>
      <c r="G61" s="2" t="str">
        <f t="shared" si="7"/>
        <v/>
      </c>
      <c r="H61" s="2" t="str">
        <f t="shared" si="7"/>
        <v/>
      </c>
      <c r="I61" s="2">
        <f t="shared" ca="1" si="7"/>
        <v>1292.1566500666959</v>
      </c>
      <c r="J61" s="2">
        <f t="shared" ref="J61:J68" ca="1" si="9">IF($A61&lt;=J$58,($F$10*K60+$F$11*K61)/$F$4,"")</f>
        <v>1230.1080743041841</v>
      </c>
      <c r="K61" s="2">
        <f t="shared" ca="1" si="8"/>
        <v>1170.7973760454549</v>
      </c>
    </row>
    <row r="62" spans="1:11" x14ac:dyDescent="0.2">
      <c r="A62">
        <v>6</v>
      </c>
      <c r="B62" s="2" t="str">
        <f t="shared" si="7"/>
        <v/>
      </c>
      <c r="C62" s="2" t="str">
        <f t="shared" si="7"/>
        <v/>
      </c>
      <c r="D62" s="2" t="str">
        <f t="shared" si="7"/>
        <v/>
      </c>
      <c r="E62" s="2" t="str">
        <f t="shared" si="7"/>
        <v/>
      </c>
      <c r="F62" s="2" t="str">
        <f t="shared" si="7"/>
        <v/>
      </c>
      <c r="G62" s="2" t="str">
        <f t="shared" si="7"/>
        <v/>
      </c>
      <c r="H62" s="2">
        <f t="shared" ca="1" si="7"/>
        <v>1226.5367771642907</v>
      </c>
      <c r="I62" s="2">
        <f t="shared" ca="1" si="7"/>
        <v>1167.4257783128369</v>
      </c>
      <c r="J62" s="2">
        <f t="shared" ca="1" si="9"/>
        <v>1110.9221569287681</v>
      </c>
      <c r="K62" s="2">
        <f t="shared" ca="1" si="8"/>
        <v>1056.9099101689087</v>
      </c>
    </row>
    <row r="63" spans="1:11" x14ac:dyDescent="0.2">
      <c r="A63">
        <v>5</v>
      </c>
      <c r="B63" s="2" t="str">
        <f t="shared" si="7"/>
        <v/>
      </c>
      <c r="C63" s="2" t="str">
        <f t="shared" si="7"/>
        <v/>
      </c>
      <c r="D63" s="2" t="str">
        <f t="shared" si="7"/>
        <v/>
      </c>
      <c r="E63" s="2" t="str">
        <f t="shared" si="7"/>
        <v/>
      </c>
      <c r="F63" s="2" t="str">
        <f t="shared" si="7"/>
        <v/>
      </c>
      <c r="G63" s="2">
        <f t="shared" ca="1" si="7"/>
        <v>1164.0607584091995</v>
      </c>
      <c r="H63" s="2">
        <f t="shared" ca="1" si="7"/>
        <v>1107.7474847712438</v>
      </c>
      <c r="I63" s="2">
        <f t="shared" ca="1" si="7"/>
        <v>1053.9173053168256</v>
      </c>
      <c r="J63" s="2">
        <f t="shared" ca="1" si="9"/>
        <v>1002.4597426628815</v>
      </c>
      <c r="K63" s="2">
        <f t="shared" ca="1" si="8"/>
        <v>953.26923033350818</v>
      </c>
    </row>
    <row r="64" spans="1:11" x14ac:dyDescent="0.2">
      <c r="A64">
        <v>4</v>
      </c>
      <c r="B64" s="2" t="str">
        <f t="shared" si="7"/>
        <v/>
      </c>
      <c r="C64" s="2" t="str">
        <f t="shared" si="7"/>
        <v/>
      </c>
      <c r="D64" s="2" t="str">
        <f t="shared" si="7"/>
        <v/>
      </c>
      <c r="E64" s="2" t="str">
        <f t="shared" si="7"/>
        <v/>
      </c>
      <c r="F64" s="2">
        <f t="shared" ca="1" si="7"/>
        <v>1104.5787557027961</v>
      </c>
      <c r="G64" s="2">
        <f t="shared" ca="1" si="7"/>
        <v>1050.9300170872998</v>
      </c>
      <c r="H64" s="2">
        <f t="shared" ca="1" si="7"/>
        <v>999.64600998623871</v>
      </c>
      <c r="I64" s="2">
        <f t="shared" ca="1" si="7"/>
        <v>950.62151927187972</v>
      </c>
      <c r="J64" s="2">
        <f t="shared" ca="1" si="9"/>
        <v>903.75600679004469</v>
      </c>
      <c r="K64" s="2">
        <f t="shared" ca="1" si="8"/>
        <v>858.95340344183228</v>
      </c>
    </row>
    <row r="65" spans="1:11" x14ac:dyDescent="0.2">
      <c r="A65">
        <v>3</v>
      </c>
      <c r="B65" s="2" t="str">
        <f t="shared" si="7"/>
        <v/>
      </c>
      <c r="C65" s="2" t="str">
        <f t="shared" si="7"/>
        <v/>
      </c>
      <c r="D65" s="2" t="str">
        <f t="shared" si="7"/>
        <v/>
      </c>
      <c r="E65" s="2">
        <f t="shared" ca="1" si="7"/>
        <v>1047.9480688681972</v>
      </c>
      <c r="F65" s="2">
        <f t="shared" ca="1" si="7"/>
        <v>996.8370192700628</v>
      </c>
      <c r="G65" s="2">
        <f t="shared" ca="1" si="7"/>
        <v>947.97797710078953</v>
      </c>
      <c r="H65" s="2">
        <f t="shared" ca="1" si="7"/>
        <v>901.27073882099819</v>
      </c>
      <c r="I65" s="2">
        <f t="shared" ca="1" si="7"/>
        <v>856.61955507473829</v>
      </c>
      <c r="J65" s="2">
        <f t="shared" ca="1" si="9"/>
        <v>813.93293267543061</v>
      </c>
      <c r="K65" s="2">
        <f t="shared" ca="1" si="8"/>
        <v>773.12344539458525</v>
      </c>
    </row>
    <row r="66" spans="1:11" x14ac:dyDescent="0.2">
      <c r="A66">
        <v>2</v>
      </c>
      <c r="B66" s="2" t="str">
        <f t="shared" si="7"/>
        <v/>
      </c>
      <c r="C66" s="2" t="str">
        <f t="shared" si="7"/>
        <v/>
      </c>
      <c r="D66" s="2">
        <f t="shared" ca="1" si="7"/>
        <v>994.03279563239653</v>
      </c>
      <c r="E66" s="2">
        <f t="shared" ca="1" si="7"/>
        <v>945.33863102750809</v>
      </c>
      <c r="F66" s="2">
        <f t="shared" ca="1" si="7"/>
        <v>898.78911975283791</v>
      </c>
      <c r="G66" s="2">
        <f t="shared" ca="1" si="7"/>
        <v>854.28883113094673</v>
      </c>
      <c r="H66" s="2">
        <f t="shared" ca="1" si="7"/>
        <v>811.74657649035612</v>
      </c>
      <c r="I66" s="2">
        <f t="shared" ca="1" si="7"/>
        <v>771.0752205839218</v>
      </c>
      <c r="J66" s="2">
        <f t="shared" ca="1" si="9"/>
        <v>732.19150139066164</v>
      </c>
      <c r="K66" s="2">
        <f t="shared" ca="1" si="8"/>
        <v>695.0158579283468</v>
      </c>
    </row>
    <row r="67" spans="1:11" x14ac:dyDescent="0.2">
      <c r="A67">
        <v>1</v>
      </c>
      <c r="B67" s="2" t="str">
        <f t="shared" si="7"/>
        <v/>
      </c>
      <c r="C67" s="2">
        <f t="shared" ca="1" si="7"/>
        <v>942.70350780522404</v>
      </c>
      <c r="D67" s="2">
        <f t="shared" ca="1" si="7"/>
        <v>896.31117834107272</v>
      </c>
      <c r="E67" s="2">
        <f t="shared" ca="1" si="7"/>
        <v>851.96126229348909</v>
      </c>
      <c r="F67" s="2">
        <f t="shared" ca="1" si="7"/>
        <v>809.56287449233196</v>
      </c>
      <c r="G67" s="2">
        <f t="shared" ca="1" si="7"/>
        <v>769.02916970307535</v>
      </c>
      <c r="H67" s="2">
        <f t="shared" ca="1" si="7"/>
        <v>730.27716302829685</v>
      </c>
      <c r="I67" s="2">
        <f t="shared" ca="1" si="7"/>
        <v>693.22755829327343</v>
      </c>
      <c r="J67" s="2">
        <f t="shared" ca="1" si="9"/>
        <v>657.80458406074695</v>
      </c>
      <c r="K67" s="2">
        <f t="shared" ca="1" si="8"/>
        <v>623.93583693570258</v>
      </c>
    </row>
    <row r="68" spans="1:11" x14ac:dyDescent="0.2">
      <c r="A68">
        <v>0</v>
      </c>
      <c r="B68" s="2">
        <f t="shared" ca="1" si="7"/>
        <v>893.83694288359015</v>
      </c>
      <c r="C68" s="2">
        <f t="shared" ca="1" si="7"/>
        <v>849.63687877974905</v>
      </c>
      <c r="D68" s="2">
        <f t="shared" ca="1" si="7"/>
        <v>807.38185874705994</v>
      </c>
      <c r="E68" s="2">
        <f t="shared" ca="1" si="7"/>
        <v>766.98532659811417</v>
      </c>
      <c r="F68" s="2">
        <f t="shared" ca="1" si="7"/>
        <v>728.36457363643933</v>
      </c>
      <c r="G68" s="2">
        <f t="shared" ca="1" si="7"/>
        <v>691.44056761319075</v>
      </c>
      <c r="H68" s="2">
        <f t="shared" ca="1" si="7"/>
        <v>656.13778928762622</v>
      </c>
      <c r="I68" s="2">
        <f t="shared" ca="1" si="7"/>
        <v>622.38407625333264</v>
      </c>
      <c r="J68" s="2">
        <f t="shared" ca="1" si="9"/>
        <v>590.11047370720553</v>
      </c>
      <c r="K68" s="2">
        <f t="shared" ca="1" si="8"/>
        <v>559.25109185253632</v>
      </c>
    </row>
    <row r="70" spans="1:11" x14ac:dyDescent="0.2">
      <c r="A70" t="s">
        <v>23</v>
      </c>
    </row>
    <row r="71" spans="1:11" x14ac:dyDescent="0.2">
      <c r="B71">
        <v>0</v>
      </c>
      <c r="C71">
        <v>1</v>
      </c>
      <c r="D71">
        <v>2</v>
      </c>
      <c r="E71">
        <v>3</v>
      </c>
      <c r="F71">
        <v>4</v>
      </c>
      <c r="G71">
        <v>5</v>
      </c>
      <c r="H71">
        <v>6</v>
      </c>
      <c r="I71">
        <v>7</v>
      </c>
      <c r="J71">
        <v>8</v>
      </c>
      <c r="K71">
        <v>9</v>
      </c>
    </row>
    <row r="72" spans="1:11" x14ac:dyDescent="0.2">
      <c r="A72">
        <v>9</v>
      </c>
      <c r="K72" s="2">
        <f ca="1">K59</f>
        <v>1433.4651603231771</v>
      </c>
    </row>
    <row r="73" spans="1:11" x14ac:dyDescent="0.2">
      <c r="A73">
        <v>8</v>
      </c>
      <c r="B73" s="2" t="str">
        <f t="shared" ref="B73:I81" si="10">IF($A73&lt;=B$58,MAX(($F$10*C72+$F$11*C73)/$F$4,B47),"")</f>
        <v/>
      </c>
      <c r="C73" s="2" t="str">
        <f t="shared" si="10"/>
        <v/>
      </c>
      <c r="D73" s="2" t="str">
        <f t="shared" si="10"/>
        <v/>
      </c>
      <c r="E73" s="2" t="str">
        <f t="shared" si="10"/>
        <v/>
      </c>
      <c r="F73" s="2" t="str">
        <f t="shared" si="10"/>
        <v/>
      </c>
      <c r="G73" s="2" t="str">
        <f t="shared" si="10"/>
        <v/>
      </c>
      <c r="H73" s="2" t="str">
        <f t="shared" si="10"/>
        <v/>
      </c>
      <c r="I73" s="2" t="str">
        <f t="shared" si="10"/>
        <v/>
      </c>
      <c r="J73" s="2">
        <f ca="1">IF($A73&lt;=J$58,MAX(($F$10*K72+$F$11*K73)/$F$4,J47),"")</f>
        <v>1363.0845417325604</v>
      </c>
      <c r="K73" s="2">
        <f t="shared" ref="K73:K81" ca="1" si="11">K60</f>
        <v>1295.9447110917004</v>
      </c>
    </row>
    <row r="74" spans="1:11" x14ac:dyDescent="0.2">
      <c r="A74">
        <v>7</v>
      </c>
      <c r="B74" s="2" t="str">
        <f t="shared" si="10"/>
        <v/>
      </c>
      <c r="C74" s="2" t="str">
        <f t="shared" si="10"/>
        <v/>
      </c>
      <c r="D74" s="2" t="str">
        <f t="shared" si="10"/>
        <v/>
      </c>
      <c r="E74" s="2" t="str">
        <f t="shared" si="10"/>
        <v/>
      </c>
      <c r="F74" s="2" t="str">
        <f t="shared" si="10"/>
        <v/>
      </c>
      <c r="G74" s="2" t="str">
        <f t="shared" si="10"/>
        <v/>
      </c>
      <c r="H74" s="2" t="str">
        <f t="shared" si="10"/>
        <v/>
      </c>
      <c r="I74" s="2">
        <f t="shared" ca="1" si="10"/>
        <v>1295.9447110917001</v>
      </c>
      <c r="J74" s="2">
        <f t="shared" ref="J74:J81" ca="1" si="12">IF($A74&lt;=J$58,MAX(($F$10*K73+$F$11*K74)/$F$4,J48),"")</f>
        <v>1231.8964411453433</v>
      </c>
      <c r="K74" s="2">
        <f t="shared" ca="1" si="11"/>
        <v>1170.7973760454549</v>
      </c>
    </row>
    <row r="75" spans="1:11" x14ac:dyDescent="0.2">
      <c r="A75">
        <v>6</v>
      </c>
      <c r="B75" s="2" t="str">
        <f t="shared" si="10"/>
        <v/>
      </c>
      <c r="C75" s="2" t="str">
        <f t="shared" si="10"/>
        <v/>
      </c>
      <c r="D75" s="2" t="str">
        <f t="shared" si="10"/>
        <v/>
      </c>
      <c r="E75" s="2" t="str">
        <f t="shared" si="10"/>
        <v/>
      </c>
      <c r="F75" s="2" t="str">
        <f t="shared" si="10"/>
        <v/>
      </c>
      <c r="G75" s="2" t="str">
        <f t="shared" si="10"/>
        <v/>
      </c>
      <c r="H75" s="2">
        <f t="shared" ca="1" si="10"/>
        <v>1231.8964411453433</v>
      </c>
      <c r="I75" s="2">
        <f t="shared" ca="1" si="10"/>
        <v>1170.7973760454549</v>
      </c>
      <c r="J75" s="2">
        <f t="shared" ca="1" si="12"/>
        <v>1112.5117149463024</v>
      </c>
      <c r="K75" s="2">
        <f t="shared" ca="1" si="11"/>
        <v>1056.9099101689087</v>
      </c>
    </row>
    <row r="76" spans="1:11" x14ac:dyDescent="0.2">
      <c r="A76">
        <v>5</v>
      </c>
      <c r="B76" s="2" t="str">
        <f t="shared" si="10"/>
        <v/>
      </c>
      <c r="C76" s="2" t="str">
        <f t="shared" si="10"/>
        <v/>
      </c>
      <c r="D76" s="2" t="str">
        <f t="shared" si="10"/>
        <v/>
      </c>
      <c r="E76" s="2" t="str">
        <f t="shared" si="10"/>
        <v/>
      </c>
      <c r="F76" s="2" t="str">
        <f t="shared" si="10"/>
        <v/>
      </c>
      <c r="G76" s="2">
        <f t="shared" ca="1" si="10"/>
        <v>1170.7973760454549</v>
      </c>
      <c r="H76" s="2">
        <f t="shared" ca="1" si="10"/>
        <v>1112.5117149463024</v>
      </c>
      <c r="I76" s="2">
        <f t="shared" ca="1" si="10"/>
        <v>1056.9099101689087</v>
      </c>
      <c r="J76" s="2">
        <f t="shared" ca="1" si="12"/>
        <v>1003.8683792640056</v>
      </c>
      <c r="K76" s="2">
        <f t="shared" ca="1" si="11"/>
        <v>953.26923033350818</v>
      </c>
    </row>
    <row r="77" spans="1:11" x14ac:dyDescent="0.2">
      <c r="A77">
        <v>4</v>
      </c>
      <c r="B77" s="2" t="str">
        <f t="shared" si="10"/>
        <v/>
      </c>
      <c r="C77" s="2" t="str">
        <f t="shared" si="10"/>
        <v/>
      </c>
      <c r="D77" s="2" t="str">
        <f t="shared" si="10"/>
        <v/>
      </c>
      <c r="E77" s="2" t="str">
        <f t="shared" si="10"/>
        <v/>
      </c>
      <c r="F77" s="2">
        <f t="shared" ca="1" si="10"/>
        <v>1112.5117149463024</v>
      </c>
      <c r="G77" s="2">
        <f ca="1">IF($A77&lt;=G$58,MAX(($F$10*H76+$F$11*H77)/$F$4,G51),"")</f>
        <v>1056.9099101689087</v>
      </c>
      <c r="H77" s="2">
        <f t="shared" ca="1" si="10"/>
        <v>1003.8683792640056</v>
      </c>
      <c r="I77" s="2">
        <f t="shared" ca="1" si="10"/>
        <v>953.26923033350818</v>
      </c>
      <c r="J77" s="2">
        <f t="shared" ca="1" si="12"/>
        <v>905.00000000000011</v>
      </c>
      <c r="K77" s="2">
        <f t="shared" ca="1" si="11"/>
        <v>858.95340344183228</v>
      </c>
    </row>
    <row r="78" spans="1:11" x14ac:dyDescent="0.2">
      <c r="A78">
        <v>3</v>
      </c>
      <c r="B78" s="2" t="str">
        <f t="shared" si="10"/>
        <v/>
      </c>
      <c r="C78" s="2" t="str">
        <f t="shared" si="10"/>
        <v/>
      </c>
      <c r="D78" s="2" t="str">
        <f t="shared" si="10"/>
        <v/>
      </c>
      <c r="E78" s="2">
        <f t="shared" ca="1" si="10"/>
        <v>1056.9099101689087</v>
      </c>
      <c r="F78" s="2">
        <f t="shared" ca="1" si="10"/>
        <v>1003.8683792640056</v>
      </c>
      <c r="G78" s="2">
        <f t="shared" ca="1" si="10"/>
        <v>953.26923033350818</v>
      </c>
      <c r="H78" s="2">
        <f t="shared" ca="1" si="10"/>
        <v>905.00000000000011</v>
      </c>
      <c r="I78" s="2">
        <f t="shared" ca="1" si="10"/>
        <v>858.95340344183228</v>
      </c>
      <c r="J78" s="2">
        <f t="shared" ca="1" si="12"/>
        <v>815.02709593825512</v>
      </c>
      <c r="K78" s="2">
        <f t="shared" ca="1" si="11"/>
        <v>773.12344539458525</v>
      </c>
    </row>
    <row r="79" spans="1:11" x14ac:dyDescent="0.2">
      <c r="A79">
        <v>2</v>
      </c>
      <c r="B79" s="2" t="str">
        <f t="shared" si="10"/>
        <v/>
      </c>
      <c r="C79" s="2" t="str">
        <f t="shared" si="10"/>
        <v/>
      </c>
      <c r="D79" s="2">
        <f t="shared" ca="1" si="10"/>
        <v>1003.8683792640056</v>
      </c>
      <c r="E79" s="2">
        <f t="shared" ca="1" si="10"/>
        <v>953.26923033350818</v>
      </c>
      <c r="F79" s="2">
        <f t="shared" ca="1" si="10"/>
        <v>905.00000000000011</v>
      </c>
      <c r="G79" s="2">
        <f t="shared" ca="1" si="10"/>
        <v>858.95340344183228</v>
      </c>
      <c r="H79" s="2">
        <f t="shared" ca="1" si="10"/>
        <v>815.02709593825512</v>
      </c>
      <c r="I79" s="2">
        <f t="shared" ca="1" si="10"/>
        <v>773.12344539458525</v>
      </c>
      <c r="J79" s="2">
        <f t="shared" ca="1" si="12"/>
        <v>733.14931534181414</v>
      </c>
      <c r="K79" s="2">
        <f t="shared" ca="1" si="11"/>
        <v>695.0158579283468</v>
      </c>
    </row>
    <row r="80" spans="1:11" x14ac:dyDescent="0.2">
      <c r="A80">
        <v>1</v>
      </c>
      <c r="B80" s="2" t="str">
        <f t="shared" si="10"/>
        <v/>
      </c>
      <c r="C80" s="2">
        <f t="shared" ca="1" si="10"/>
        <v>953.26923033350818</v>
      </c>
      <c r="D80" s="2">
        <f t="shared" ca="1" si="10"/>
        <v>905.00000000000011</v>
      </c>
      <c r="E80" s="2">
        <f t="shared" ca="1" si="10"/>
        <v>858.95340344183228</v>
      </c>
      <c r="F80" s="2">
        <f t="shared" ca="1" si="10"/>
        <v>815.02709593825512</v>
      </c>
      <c r="G80" s="2">
        <f t="shared" ca="1" si="10"/>
        <v>773.12344539458525</v>
      </c>
      <c r="H80" s="2">
        <f t="shared" ca="1" si="10"/>
        <v>733.14931534181414</v>
      </c>
      <c r="I80" s="2">
        <f t="shared" ca="1" si="10"/>
        <v>695.0158579283468</v>
      </c>
      <c r="J80" s="2">
        <f t="shared" ca="1" si="12"/>
        <v>658.63831644376546</v>
      </c>
      <c r="K80" s="2">
        <f t="shared" ca="1" si="11"/>
        <v>623.93583693570258</v>
      </c>
    </row>
    <row r="81" spans="1:11" x14ac:dyDescent="0.2">
      <c r="A81">
        <v>0</v>
      </c>
      <c r="B81" s="2">
        <f t="shared" ca="1" si="10"/>
        <v>905</v>
      </c>
      <c r="C81" s="2">
        <f t="shared" ca="1" si="10"/>
        <v>858.95340344183217</v>
      </c>
      <c r="D81" s="2">
        <f t="shared" ca="1" si="10"/>
        <v>815.027095938255</v>
      </c>
      <c r="E81" s="2">
        <f t="shared" ca="1" si="10"/>
        <v>773.12344539458513</v>
      </c>
      <c r="F81" s="2">
        <f t="shared" ca="1" si="10"/>
        <v>733.14931534181403</v>
      </c>
      <c r="G81" s="2">
        <f t="shared" ca="1" si="10"/>
        <v>695.01585792834669</v>
      </c>
      <c r="H81" s="2">
        <f t="shared" ca="1" si="10"/>
        <v>658.63831644376535</v>
      </c>
      <c r="I81" s="2">
        <f t="shared" ca="1" si="10"/>
        <v>623.93583693570247</v>
      </c>
      <c r="J81" s="2">
        <f t="shared" ca="1" si="12"/>
        <v>590.83128850111552</v>
      </c>
      <c r="K81" s="2">
        <f t="shared" ca="1" si="11"/>
        <v>559.25109185253632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yons</dc:creator>
  <cp:lastModifiedBy>yons</cp:lastModifiedBy>
  <dcterms:created xsi:type="dcterms:W3CDTF">2015-06-05T18:17:20Z</dcterms:created>
  <dcterms:modified xsi:type="dcterms:W3CDTF">2021-03-01T14:47:10Z</dcterms:modified>
</cp:coreProperties>
</file>