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<sst xmlns="http://schemas.openxmlformats.org/spreadsheetml/2006/main" count="13" uniqueCount="13">
  <si>
    <t>度</t>
  </si>
  <si>
    <t>分</t>
  </si>
  <si>
    <t>秒</t>
  </si>
  <si>
    <t>角度</t>
  </si>
  <si>
    <t>距离</t>
  </si>
  <si>
    <t>N</t>
  </si>
  <si>
    <t>E</t>
  </si>
  <si>
    <t>p0n</t>
  </si>
  <si>
    <t>p0e</t>
  </si>
  <si>
    <t>dn</t>
  </si>
  <si>
    <t>de</t>
  </si>
  <si>
    <t>brg</t>
  </si>
  <si>
    <t>dist</t>
  </si>
</sst>
</file>

<file path=xl/styles.xml><?xml version="1.0" encoding="utf-8"?>
<styleSheet xmlns="http://schemas.openxmlformats.org/spreadsheetml/2006/main">
  <numFmts count="190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  <numFmt numFmtId="187" formatCode="0.00_);[Red](0.00)"/>
    <numFmt numFmtId="188" formatCode="0.0_);[Red](0.0)"/>
    <numFmt numFmtId="189" formatCode="0.0"/>
  </numFmts>
  <fonts count="226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173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</fills>
  <borders count="1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33CCCC"/>
      </bottom>
      <diagonal/>
    </border>
  </borders>
  <cellStyleXfs count="1">
    <xf numFmtId="0" fontId="0" fillId="0" borderId="0">
      <alignment vertical="center"/>
    </xf>
  </cellStyleXfs>
  <cellXfs count="232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70" borderId="168" xfId="0">
      <alignment vertical="center"/>
    </xf>
    <xf numFmtId="0" fontId="41" fillId="171" borderId="168" xfId="0">
      <alignment horizontal="center" vertical="top"/>
    </xf>
    <xf numFmtId="186" fontId="41" fillId="171" borderId="168" xfId="0">
      <alignment horizontal="center" vertical="top"/>
    </xf>
    <xf numFmtId="0" fontId="42" fillId="171" borderId="168" xfId="0">
      <alignment horizontal="center" vertical="top"/>
    </xf>
    <xf numFmtId="186" fontId="42" fillId="171" borderId="168" xfId="0">
      <alignment horizontal="center" vertical="top"/>
    </xf>
    <xf numFmtId="0" fontId="43" fillId="172" borderId="169" xfId="0">
      <alignment vertical="center"/>
    </xf>
    <xf numFmtId="0" fontId="41" fillId="172" borderId="169" xfId="0">
      <alignment horizontal="center" vertical="top"/>
    </xf>
    <xf numFmtId="0" fontId="42" fillId="172" borderId="169" xfId="0">
      <alignment horizontal="center" vertical="top"/>
    </xf>
    <xf numFmtId="186" fontId="43" fillId="172" borderId="169" xfId="0">
      <alignment horizontal="center" vertical="top" wrapText="1"/>
    </xf>
    <xf numFmtId="0" fontId="43" fillId="172" borderId="169" xfId="0">
      <alignment horizontal="center" vertical="top"/>
    </xf>
    <xf numFmtId="186" fontId="43" fillId="172" borderId="169" xfId="0">
      <alignment horizontal="center" vertical="top"/>
    </xf>
    <xf numFmtId="0" fontId="43" fillId="171" borderId="168" xfId="0">
      <alignment vertical="center"/>
    </xf>
    <xf numFmtId="0" fontId="42" fillId="171" borderId="168" xfId="0">
      <alignment horizontal="center" vertical="top"/>
    </xf>
    <xf numFmtId="186" fontId="42" fillId="171" borderId="168" xfId="0">
      <alignment horizontal="center" vertical="top"/>
    </xf>
    <xf numFmtId="0" fontId="43" fillId="171" borderId="168" xfId="0">
      <alignment horizontal="center" vertical="top"/>
    </xf>
    <xf numFmtId="186" fontId="43" fillId="171" borderId="168" xfId="0">
      <alignment horizontal="center" vertical="top"/>
    </xf>
    <xf numFmtId="0" fontId="43" fillId="171" borderId="168" xfId="0">
      <alignment horizontal="center" vertical="top"/>
    </xf>
    <xf numFmtId="186" fontId="43" fillId="171" borderId="168" xfId="0">
      <alignment horizontal="center" vertical="top"/>
    </xf>
    <xf numFmtId="0" fontId="41" fillId="170" borderId="168" xfId="0">
      <alignment horizontal="center" vertical="top"/>
    </xf>
    <xf numFmtId="0" fontId="41" fillId="170" borderId="168" xfId="0">
      <alignment horizontal="center" vertical="top" wrapText="1"/>
    </xf>
    <xf numFmtId="0" fontId="41" fillId="126" borderId="126" xfId="0">
      <alignment horizontal="center" vertical="top"/>
    </xf>
    <xf numFmtId="186" fontId="41" fillId="126" borderId="126" xfId="0">
      <alignment horizontal="center" vertical="top"/>
    </xf>
    <xf numFmtId="186" fontId="15" fillId="78" borderId="78" xfId="0">
      <alignment vertical="center"/>
    </xf>
    <xf numFmtId="186" fontId="43" fillId="172" borderId="169" xfId="0">
      <alignment vertical="center"/>
    </xf>
    <xf numFmtId="186" fontId="15" fillId="172" borderId="169" xfId="0">
      <alignment vertical="center"/>
    </xf>
    <xf numFmtId="186" fontId="43" fillId="171" borderId="168" xfId="0">
      <alignment vertical="center"/>
    </xf>
    <xf numFmtId="186" fontId="15" fillId="171" borderId="168" xfId="0">
      <alignment vertical="center"/>
    </xf>
    <xf numFmtId="186" fontId="20" fillId="84" borderId="84" xfId="0">
      <alignment vertical="center"/>
    </xf>
    <xf numFmtId="186" fontId="15" fillId="84" borderId="84" xfId="0">
      <alignment vertical="center"/>
    </xf>
    <xf numFmtId="2" fontId="15" fillId="78" borderId="78" xfId="0">
      <alignment vertical="center"/>
    </xf>
    <xf numFmtId="2" fontId="15" fillId="172" borderId="169" xfId="0">
      <alignment vertical="center"/>
    </xf>
    <xf numFmtId="2" fontId="15" fillId="171" borderId="168" xfId="0">
      <alignment vertical="center"/>
    </xf>
    <xf numFmtId="186" fontId="15" fillId="42" borderId="42" xfId="0">
      <alignment vertical="center"/>
    </xf>
    <xf numFmtId="2" fontId="15" fillId="42" borderId="42" xfId="0">
      <alignment vertical="center"/>
    </xf>
    <xf numFmtId="2" fontId="43" fillId="172" borderId="169" xfId="0">
      <alignment vertical="center"/>
    </xf>
    <xf numFmtId="2" fontId="43" fillId="171" borderId="168" xfId="0">
      <alignment vertical="center"/>
    </xf>
    <xf numFmtId="2" fontId="20" fillId="84" borderId="84" xfId="0">
      <alignment vertical="center"/>
    </xf>
    <xf numFmtId="187" fontId="10" fillId="57" borderId="57" xfId="0">
      <alignment vertical="center"/>
    </xf>
    <xf numFmtId="0" fontId="10" fillId="172" borderId="169" xfId="0">
      <alignment vertical="center"/>
    </xf>
    <xf numFmtId="187" fontId="10" fillId="172" borderId="169" xfId="0">
      <alignment vertical="center"/>
    </xf>
    <xf numFmtId="0" fontId="10" fillId="171" borderId="168" xfId="0">
      <alignment vertical="center"/>
    </xf>
    <xf numFmtId="187" fontId="10" fillId="171" borderId="168" xfId="0">
      <alignment vertical="center"/>
    </xf>
    <xf numFmtId="187" fontId="10" fillId="42" borderId="42" xfId="0">
      <alignment vertical="center"/>
    </xf>
    <xf numFmtId="187" fontId="20" fillId="84" borderId="84" xfId="0">
      <alignment vertical="center"/>
    </xf>
    <xf numFmtId="188" fontId="10" fillId="57" borderId="57" xfId="0">
      <alignment vertical="center"/>
    </xf>
    <xf numFmtId="188" fontId="10" fillId="172" borderId="169" xfId="0">
      <alignment vertical="center"/>
    </xf>
    <xf numFmtId="188" fontId="10" fillId="171" borderId="168" xfId="0">
      <alignment vertical="center"/>
    </xf>
    <xf numFmtId="188" fontId="10" fillId="42" borderId="42" xfId="0">
      <alignment vertical="center"/>
    </xf>
    <xf numFmtId="188" fontId="20" fillId="84" borderId="84" xfId="0">
      <alignment vertical="center"/>
    </xf>
    <xf numFmtId="189" fontId="15" fillId="78" borderId="78" xfId="0">
      <alignment vertical="center"/>
    </xf>
    <xf numFmtId="189" fontId="15" fillId="172" borderId="169" xfId="0">
      <alignment vertical="center"/>
    </xf>
    <xf numFmtId="189" fontId="15" fillId="171" borderId="168" xfId="0">
      <alignment vertical="center"/>
    </xf>
    <xf numFmtId="189" fontId="15" fillId="42" borderId="42" xfId="0">
      <alignment vertical="center"/>
    </xf>
    <xf numFmtId="189" fontId="43" fillId="172" borderId="169" xfId="0">
      <alignment vertical="center"/>
    </xf>
    <xf numFmtId="189" fontId="43" fillId="171" borderId="168" xfId="0">
      <alignment vertical="center"/>
    </xf>
    <xf numFmtId="189" fontId="20" fillId="84" borderId="84" xfId="0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abSelected="1" workbookViewId="0">
      <selection activeCell="D7" sqref="D7"/>
    </sheetView>
  </sheetViews>
  <sheetFormatPr defaultRowHeight="15.000000"/>
  <cols>
    <col min="1" max="1" style="177" width="2.687500" customWidth="1"/>
    <col min="2" max="2" style="177" width="2.437500" customWidth="1"/>
    <col min="3" max="3" style="177" width="2.312500" customWidth="1"/>
    <col min="4" max="4" style="178" width="7.937500" customWidth="1"/>
    <col min="5" max="5" style="179" width="9.687500" customWidth="1"/>
    <col min="6" max="6" style="180" width="7.937500" customWidth="1"/>
    <col min="7" max="7" style="180" width="5.812500" customWidth="1"/>
    <col min="8" max="8" style="225" width="5.562500" customWidth="1"/>
    <col min="9" max="9" style="220" width="5.062500" customWidth="1"/>
    <col min="257" max="16384" width="0" style="176" hidden="1" customWidth="1"/>
  </cols>
  <sheetData>
    <row r="1" spans="1:16" s="181" customFormat="1" ht="15.100000" customHeight="1">
      <c r="A1" s="182" t="s">
        <v>0</v>
      </c>
      <c r="B1" s="183" t="s">
        <v>1</v>
      </c>
      <c r="C1" s="183" t="s">
        <v>2</v>
      </c>
      <c r="D1" s="184" t="s">
        <v>3</v>
      </c>
      <c r="E1" s="185" t="s">
        <v>4</v>
      </c>
      <c r="F1" s="186" t="s">
        <v>5</v>
      </c>
      <c r="G1" s="186" t="s">
        <v>6</v>
      </c>
      <c r="H1" s="229"/>
    </row>
    <row r="2" spans="1:14" s="187" customFormat="1" ht="15.100000" customHeight="1">
      <c r="A2" s="188">
        <v>50</v>
      </c>
      <c r="B2" s="188">
        <v>45</v>
      </c>
      <c r="C2" s="188">
        <v>20</v>
      </c>
      <c r="D2" s="189">
        <f>A2+B2/60+C2/3600</f>
        <v>50.7555555555556</v>
      </c>
      <c r="E2" s="190">
        <v>100</v>
      </c>
      <c r="F2" s="191">
        <f>COS(D2*PI()/180)*E2</f>
        <v>63.2630239542448</v>
      </c>
      <c r="G2" s="191">
        <f>SIN(D2*PI()/180)*E2</f>
        <v>77.4453985615446</v>
      </c>
      <c r="H2" s="230"/>
    </row>
    <row r="3" spans="1:14" ht="15.150000" customHeight="1">
      <c r="A3" s="177">
        <v>45</v>
      </c>
      <c r="D3" s="189">
        <f>A3+B3/60+C3/3600</f>
        <v>45</v>
      </c>
      <c r="E3" s="179">
        <v>100</v>
      </c>
      <c r="F3" s="191">
        <f>COS(D3*PI()/180)*E3</f>
        <v>70.7106779905774</v>
      </c>
      <c r="G3" s="191">
        <f>SIN(D3*PI()/180)*E3</f>
        <v>70.7106779905774</v>
      </c>
      <c r="H3" s="231"/>
    </row>
    <row r="4" spans="1:14" ht="15.150000" customHeight="1">
      <c r="A4" s="177">
        <v>30</v>
      </c>
      <c r="D4" s="189">
        <f>A4+B4/60+C4/3600</f>
        <v>30</v>
      </c>
      <c r="E4" s="179">
        <v>100</v>
      </c>
      <c r="F4" s="191">
        <f>COS(D4*PI()/180)*E4</f>
        <v>86.6025400536298</v>
      </c>
      <c r="G4" s="191">
        <f>SIN(D4*PI()/180)*E4</f>
        <v>50.0000002629807</v>
      </c>
      <c r="H4" s="231"/>
    </row>
    <row r="5" spans="1:14" ht="15.150000" customHeight="1">
      <c r="A5" s="195">
        <v>60</v>
      </c>
      <c r="D5" s="189">
        <f>A5+B5/60+C5/3600</f>
        <v>60</v>
      </c>
      <c r="E5" s="179">
        <v>100</v>
      </c>
      <c r="F5" s="191">
        <f>COS(D5*PI()/180)*E5</f>
        <v>50.0000002629807</v>
      </c>
      <c r="G5" s="191">
        <f>SIN(D5*PI()/180)*E5</f>
        <v>86.6025400536298</v>
      </c>
      <c r="H5" s="231"/>
    </row>
    <row r="6" spans="2:14" ht="15.150000" customHeight="1">
      <c r="B6" s="179"/>
      <c r="C6" s="179"/>
      <c r="E6" s="192"/>
      <c r="F6" s="193"/>
      <c r="G6" s="193"/>
      <c r="H6" s="231"/>
    </row>
    <row r="7" spans="1:14" ht="15.100000" customHeight="1">
      <c r="A7" s="196" t="s">
        <v>7</v>
      </c>
      <c r="B7" s="196" t="s">
        <v>8</v>
      </c>
      <c r="D7" s="178" t="s">
        <v>9</v>
      </c>
      <c r="E7" s="192" t="s">
        <v>10</v>
      </c>
      <c r="F7" s="193" t="s">
        <v>11</v>
      </c>
      <c r="G7" s="193" t="s">
        <v>12</v>
      </c>
      <c r="H7" s="231"/>
    </row>
    <row r="8" spans="1:14" ht="15.100000" customHeight="1">
      <c r="A8" s="196">
        <v>100</v>
      </c>
      <c r="B8" s="179">
        <v>100</v>
      </c>
      <c r="C8" s="179"/>
      <c r="E8" s="192"/>
      <c r="F8" s="193"/>
      <c r="G8" s="193"/>
      <c r="H8" s="231"/>
    </row>
    <row r="9" spans="1:12" ht="15.100000" customHeight="1">
      <c r="A9" s="196">
        <v>101</v>
      </c>
      <c r="B9" s="179">
        <v>99</v>
      </c>
      <c r="D9" s="197">
        <f>A9-A$8</f>
        <v>1</v>
      </c>
      <c r="E9" s="197">
        <f>B9-B$8</f>
        <v>-1</v>
      </c>
      <c r="F9" s="193">
        <f>ATAN(E9/D9)*180/PI()+360</f>
        <v>315.000000000026</v>
      </c>
      <c r="G9" s="193">
        <f>SQRT(D9*D9+E9*E9)</f>
        <v>1.4142135623731</v>
      </c>
      <c r="H9" s="231">
        <f>(F9-INT(F9))*60</f>
        <v>0.00000000154159351950511</v>
      </c>
      <c r="I9" s="224">
        <f>(H9-INT(H9))*60</f>
        <v>0.0000000924956111703068</v>
      </c>
    </row>
    <row r="10" spans="1:12" ht="15.100000" customHeight="1">
      <c r="A10" s="196">
        <v>102</v>
      </c>
      <c r="B10" s="179">
        <v>98</v>
      </c>
      <c r="D10" s="197">
        <f>A10-A$8</f>
        <v>2</v>
      </c>
      <c r="E10" s="197">
        <f>B10-B$8</f>
        <v>-2</v>
      </c>
      <c r="F10" s="193">
        <f>ATAN(E10/D10)*180/PI()+360</f>
        <v>315.000000000026</v>
      </c>
      <c r="G10" s="193">
        <f>SQRT(D10*D10+E10*E10)</f>
        <v>2.82842712474619</v>
      </c>
      <c r="H10" s="231">
        <f>(F10-INT(F10))*60</f>
        <v>0.00000000154159351950511</v>
      </c>
      <c r="I10" s="224">
        <f>(H10-INT(H10))*60</f>
        <v>0.0000000924956111703068</v>
      </c>
    </row>
    <row r="11" spans="1:12" ht="15.100000" customHeight="1">
      <c r="A11" s="196">
        <v>103</v>
      </c>
      <c r="B11" s="179">
        <v>97</v>
      </c>
      <c r="D11" s="197">
        <f>A11-A$8</f>
        <v>3</v>
      </c>
      <c r="E11" s="197">
        <f>B11-B$8</f>
        <v>-3</v>
      </c>
      <c r="F11" s="193">
        <f>ATAN(E11/D11)*180/PI()+360</f>
        <v>315.000000000026</v>
      </c>
      <c r="G11" s="193">
        <f>SQRT(D11*D11+E11*E11)</f>
        <v>4.24264068711929</v>
      </c>
      <c r="H11" s="231">
        <f>(F11-INT(F11))*60</f>
        <v>0.00000000154159351950511</v>
      </c>
      <c r="I11" s="224">
        <f>(H11-INT(H11))*60</f>
        <v>0.0000000924956111703068</v>
      </c>
    </row>
    <row r="12" spans="1:12" ht="15.100000" customHeight="1">
      <c r="A12" s="196">
        <v>104</v>
      </c>
      <c r="B12" s="179">
        <v>96</v>
      </c>
      <c r="D12" s="197">
        <f>A12-A$8</f>
        <v>4</v>
      </c>
      <c r="E12" s="197">
        <f>B12-B$8</f>
        <v>-4</v>
      </c>
      <c r="F12" s="193">
        <f>ATAN(E12/D12)*180/PI()+360</f>
        <v>315.000000000026</v>
      </c>
      <c r="G12" s="193">
        <f>SQRT(D12*D12+E12*E12)</f>
        <v>5.65685424949238</v>
      </c>
      <c r="H12" s="231">
        <f>(F12-INT(F12))*60</f>
        <v>0.00000000154159351950511</v>
      </c>
      <c r="I12" s="224">
        <f>(H12-INT(H12))*60</f>
        <v>0.0000000924956111703068</v>
      </c>
    </row>
    <row r="13" spans="1:12" ht="15.100000" customHeight="1">
      <c r="A13" s="196">
        <v>105</v>
      </c>
      <c r="B13" s="179">
        <v>89</v>
      </c>
      <c r="D13" s="197">
        <f>A13-A$8</f>
        <v>5</v>
      </c>
      <c r="E13" s="197">
        <f>B13-B$8</f>
        <v>-11</v>
      </c>
      <c r="F13" s="193">
        <f>ATAN(E13/D13)*180/PI()+360</f>
        <v>294.443955789753</v>
      </c>
      <c r="G13" s="193">
        <f>SQRT(D13*D13+E13*E13)</f>
        <v>12.0830459735946</v>
      </c>
      <c r="H13" s="231">
        <f>(F13-INT(F13))*60</f>
        <v>26.637347385182</v>
      </c>
      <c r="I13" s="224">
        <f>(H13-INT(H13))*60</f>
        <v>38.2408431109207</v>
      </c>
    </row>
    <row r="14" spans="1:12" ht="15.100000" customHeight="1">
      <c r="A14" s="196">
        <v>106</v>
      </c>
      <c r="B14" s="179">
        <v>88</v>
      </c>
      <c r="D14" s="197">
        <f>A14-A$8</f>
        <v>6</v>
      </c>
      <c r="E14" s="197">
        <f>B14-B$8</f>
        <v>-12</v>
      </c>
      <c r="F14" s="193">
        <f>ATAN(E14/D14)*180/PI()+360</f>
        <v>296.565050569697</v>
      </c>
      <c r="G14" s="193">
        <f>SQRT(D14*D14+E14*E14)</f>
        <v>13.4164078649987</v>
      </c>
      <c r="H14" s="231">
        <f>(F14-INT(F14))*60</f>
        <v>33.9030341818068</v>
      </c>
      <c r="I14" s="224">
        <f>(H14-INT(H14))*60</f>
        <v>54.1820509084073</v>
      </c>
    </row>
    <row r="15" spans="1:12" ht="15.100000" customHeight="1">
      <c r="A15" s="196">
        <v>107</v>
      </c>
      <c r="B15" s="179">
        <v>87</v>
      </c>
      <c r="D15" s="197">
        <f>A15-A$8</f>
        <v>7</v>
      </c>
      <c r="E15" s="197">
        <f>B15-B$8</f>
        <v>-13</v>
      </c>
      <c r="F15" s="193">
        <f>ATAN(E15/D15)*180/PI()+360</f>
        <v>298.300754084936</v>
      </c>
      <c r="G15" s="193">
        <f>SQRT(D15*D15+E15*E15)</f>
        <v>14.7648230602334</v>
      </c>
      <c r="H15" s="231">
        <f>(F15-INT(F15))*60</f>
        <v>18.0452450961627</v>
      </c>
      <c r="I15" s="224">
        <f>(H15-INT(H15))*60</f>
        <v>2.71470576976299</v>
      </c>
    </row>
    <row r="16" spans="1:12" ht="15.100000" customHeight="1">
      <c r="A16" s="196">
        <v>108</v>
      </c>
      <c r="B16" s="179">
        <v>86</v>
      </c>
      <c r="D16" s="197">
        <f>A16-A$8</f>
        <v>8</v>
      </c>
      <c r="E16" s="197">
        <f>B16-B$8</f>
        <v>-14</v>
      </c>
      <c r="F16" s="193">
        <f>ATAN(E16/D16)*180/PI()+360</f>
        <v>299.744879187434</v>
      </c>
      <c r="G16" s="193">
        <f>SQRT(D16*D16+E16*E16)</f>
        <v>16.1245154965971</v>
      </c>
      <c r="H16" s="231">
        <f>(F16-INT(F16))*60</f>
        <v>44.6927512460252</v>
      </c>
      <c r="I16" s="224">
        <f>(H16-INT(H16))*60</f>
        <v>41.5650747615109</v>
      </c>
    </row>
    <row r="17" spans="1:12" ht="15.100000" customHeight="1">
      <c r="A17" s="196">
        <v>109</v>
      </c>
      <c r="B17" s="179">
        <v>85</v>
      </c>
      <c r="D17" s="197">
        <f>A17-A$8</f>
        <v>9</v>
      </c>
      <c r="E17" s="197">
        <f>B17-B$8</f>
        <v>-15</v>
      </c>
      <c r="F17" s="193">
        <f>ATAN(E17/D17)*180/PI()+360</f>
        <v>300.963754458508</v>
      </c>
      <c r="G17" s="193">
        <f>SQRT(D17*D17+E17*E17)</f>
        <v>17.4928556845359</v>
      </c>
      <c r="H17" s="231">
        <f>(F17-INT(F17))*60</f>
        <v>57.8252675104727</v>
      </c>
      <c r="I17" s="224">
        <f>(H17-INT(H17))*60</f>
        <v>49.5160506283628</v>
      </c>
    </row>
    <row r="18" spans="1:12" ht="15.100000" customHeight="1">
      <c r="A18" s="196">
        <v>110</v>
      </c>
      <c r="B18" s="179">
        <v>79</v>
      </c>
      <c r="D18" s="197">
        <f>A18-A$8</f>
        <v>10</v>
      </c>
      <c r="E18" s="197">
        <f>B18-B$8</f>
        <v>-21</v>
      </c>
      <c r="F18" s="193">
        <f>ATAN(E18/D18)*180/PI()+360</f>
        <v>295.463345302915</v>
      </c>
      <c r="G18" s="193">
        <f>SQRT(D18*D18+E18*E18)</f>
        <v>23.259406699226</v>
      </c>
      <c r="H18" s="231">
        <f>(F18-INT(F18))*60</f>
        <v>27.8007181749035</v>
      </c>
      <c r="I18" s="224">
        <f>(H18-INT(H18))*60</f>
        <v>48.0430904942114</v>
      </c>
    </row>
    <row r="19" spans="1:12" ht="15.100000" customHeight="1">
      <c r="A19" s="196">
        <v>111</v>
      </c>
      <c r="B19" s="179">
        <v>78</v>
      </c>
      <c r="D19" s="197">
        <f>A19-A$8</f>
        <v>11</v>
      </c>
      <c r="E19" s="197">
        <f>B19-B$8</f>
        <v>-22</v>
      </c>
      <c r="F19" s="193">
        <f>ATAN(E19/D19)*180/PI()+360</f>
        <v>296.565050569697</v>
      </c>
      <c r="G19" s="193">
        <f>SQRT(D19*D19+E19*E19)</f>
        <v>24.5967477524977</v>
      </c>
      <c r="H19" s="231">
        <f>(F19-INT(F19))*60</f>
        <v>33.9030341818068</v>
      </c>
      <c r="I19" s="224">
        <f>(H19-INT(H19))*60</f>
        <v>54.1820509084073</v>
      </c>
    </row>
    <row r="20" spans="1:12" ht="15.100000" customHeight="1">
      <c r="A20" s="196">
        <v>112</v>
      </c>
      <c r="B20" s="179">
        <v>77</v>
      </c>
      <c r="D20" s="197">
        <f>A20-A$8</f>
        <v>12</v>
      </c>
      <c r="E20" s="197">
        <f>B20-B$8</f>
        <v>-23</v>
      </c>
      <c r="F20" s="193">
        <f>ATAN(E20/D20)*180/PI()+360</f>
        <v>297.552810298012</v>
      </c>
      <c r="G20" s="193">
        <f>SQRT(D20*D20+E20*E20)</f>
        <v>25.9422435421457</v>
      </c>
      <c r="H20" s="231">
        <f>(F20-INT(F20))*60</f>
        <v>33.1686178807433</v>
      </c>
      <c r="I20" s="224">
        <f>(H20-INT(H20))*60</f>
        <v>10.1170728446004</v>
      </c>
    </row>
    <row r="21" spans="1:12" ht="15.100000" customHeight="1">
      <c r="A21" s="196">
        <v>113</v>
      </c>
      <c r="B21" s="179">
        <v>76</v>
      </c>
      <c r="D21" s="197">
        <f>A21-A$8</f>
        <v>13</v>
      </c>
      <c r="E21" s="197">
        <f>B21-B$8</f>
        <v>-24</v>
      </c>
      <c r="F21" s="193">
        <f>ATAN(E21/D21)*180/PI()+360</f>
        <v>298.44292687963</v>
      </c>
      <c r="G21" s="193">
        <f>SQRT(D21*D21+E21*E21)</f>
        <v>27.2946881279124</v>
      </c>
      <c r="H21" s="231">
        <f>(F21-INT(F21))*60</f>
        <v>26.5756127778218</v>
      </c>
      <c r="I21" s="224">
        <f>(H21-INT(H21))*60</f>
        <v>34.5367666693073</v>
      </c>
    </row>
    <row r="22" spans="1:12" ht="15.100000" customHeight="1">
      <c r="A22" s="196">
        <v>114</v>
      </c>
      <c r="B22" s="179">
        <v>69</v>
      </c>
      <c r="D22" s="197">
        <f>A22-A$8</f>
        <v>14</v>
      </c>
      <c r="E22" s="197">
        <f>B22-B$8</f>
        <v>-31</v>
      </c>
      <c r="F22" s="193">
        <f>ATAN(E22/D22)*180/PI()+360</f>
        <v>294.304550372614</v>
      </c>
      <c r="G22" s="193">
        <f>SQRT(D22*D22+E22*E22)</f>
        <v>34.0147027033899</v>
      </c>
      <c r="H22" s="231">
        <f>(F22-INT(F22))*60</f>
        <v>18.2730223568444</v>
      </c>
      <c r="I22" s="224">
        <f>(H22-INT(H22))*60</f>
        <v>16.3813414106653</v>
      </c>
    </row>
    <row r="23" spans="1:12" ht="15.100000" customHeight="1">
      <c r="A23" s="196">
        <v>115</v>
      </c>
      <c r="B23" s="179">
        <v>68</v>
      </c>
      <c r="D23" s="197">
        <f>A23-A$8</f>
        <v>15</v>
      </c>
      <c r="E23" s="197">
        <f>B23-B$8</f>
        <v>-32</v>
      </c>
      <c r="F23" s="193">
        <f>ATAN(E23/D23)*180/PI()+360</f>
        <v>295.114835397633</v>
      </c>
      <c r="G23" s="193">
        <f>SQRT(D23*D23+E23*E23)</f>
        <v>35.3411940941446</v>
      </c>
      <c r="H23" s="231">
        <f>(F23-INT(F23))*60</f>
        <v>6.89012385797582</v>
      </c>
      <c r="I23" s="224">
        <f>(H23-INT(H23))*60</f>
        <v>53.4074314785494</v>
      </c>
    </row>
    <row r="24" spans="1:12" ht="15.100000" customHeight="1">
      <c r="A24" s="177">
        <v>116</v>
      </c>
      <c r="B24" s="179">
        <v>67</v>
      </c>
      <c r="D24" s="197">
        <f>A24-A$8</f>
        <v>16</v>
      </c>
      <c r="E24" s="197">
        <f>B24-B$8</f>
        <v>-33</v>
      </c>
      <c r="F24" s="193">
        <f>ATAN(E24/D24)*180/PI()+360</f>
        <v>295.866356720005</v>
      </c>
      <c r="G24" s="193">
        <f>SQRT(D24*D24+E24*E24)</f>
        <v>36.6742416417845</v>
      </c>
      <c r="H24" s="231">
        <f>(F24-INT(F24))*60</f>
        <v>51.9814032003069</v>
      </c>
      <c r="I24" s="224">
        <f>(H24-INT(H24))*60</f>
        <v>58.8841920184132</v>
      </c>
    </row>
    <row r="27" spans="5:11" ht="15.100000" customHeight="1">
      <c r="E27" s="179">
        <v>45</v>
      </c>
      <c r="F27" s="180">
        <f>ATAN(E28)*180/PI()</f>
        <v>44.9999999999743</v>
      </c>
      <c r="H27" s="231"/>
    </row>
    <row r="28" spans="5:11" ht="15.100000" customHeight="1">
      <c r="E28" s="179">
        <f>TAN(E27*PI()/180)</f>
        <v>1</v>
      </c>
      <c r="H28" s="23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