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25725"/>
</workbook>
</file>

<file path=xl/sharedStrings.xml><?xml version="1.0" encoding="utf-8"?>
<sst xmlns="http://schemas.openxmlformats.org/spreadsheetml/2006/main" count="13" uniqueCount="13">
  <si>
    <t>度</t>
  </si>
  <si>
    <t>分</t>
  </si>
  <si>
    <t>秒</t>
  </si>
  <si>
    <t>角度</t>
  </si>
  <si>
    <t>距离</t>
  </si>
  <si>
    <t>N</t>
  </si>
  <si>
    <t>E</t>
  </si>
  <si>
    <t>p0n</t>
  </si>
  <si>
    <t>p0e</t>
  </si>
  <si>
    <t>dn</t>
  </si>
  <si>
    <t>de</t>
  </si>
  <si>
    <t>brg</t>
  </si>
  <si>
    <t>dist</t>
  </si>
</sst>
</file>

<file path=xl/styles.xml><?xml version="1.0" encoding="utf-8"?>
<styleSheet xmlns="http://schemas.openxmlformats.org/spreadsheetml/2006/main">
  <numFmts count="187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&quot;Hide 64&quot;"/>
    <numFmt numFmtId="65" formatCode="&quot;Hide 65&quot;"/>
    <numFmt numFmtId="66" formatCode="&quot;Hide 66&quot;"/>
    <numFmt numFmtId="67" formatCode="&quot;Hide 67&quot;"/>
    <numFmt numFmtId="68" formatCode="&quot;Hide 68&quot;"/>
    <numFmt numFmtId="69" formatCode="&quot;Hide 69&quot;"/>
    <numFmt numFmtId="70" formatCode="&quot;Hide 70&quot;"/>
    <numFmt numFmtId="71" formatCode="&quot;Hide 71&quot;"/>
    <numFmt numFmtId="72" formatCode="&quot;Hide 72&quot;"/>
    <numFmt numFmtId="73" formatCode="&quot;Hide 73&quot;"/>
    <numFmt numFmtId="74" formatCode="&quot;Hide 74&quot;"/>
    <numFmt numFmtId="75" formatCode="&quot;Hide 75&quot;"/>
    <numFmt numFmtId="76" formatCode="&quot;Hide 76&quot;"/>
    <numFmt numFmtId="77" formatCode="&quot;Hide 77&quot;"/>
    <numFmt numFmtId="78" formatCode="&quot;Hide 78&quot;"/>
    <numFmt numFmtId="79" formatCode="&quot;Hide 79&quot;"/>
    <numFmt numFmtId="80" formatCode="&quot;Hide 80&quot;"/>
    <numFmt numFmtId="81" formatCode="&quot;Hide 81&quot;"/>
    <numFmt numFmtId="82" formatCode="&quot;Hide 82&quot;"/>
    <numFmt numFmtId="83" formatCode="&quot;Hide 83&quot;"/>
    <numFmt numFmtId="84" formatCode="&quot;Hide 84&quot;"/>
    <numFmt numFmtId="85" formatCode="&quot;Hide 85&quot;"/>
    <numFmt numFmtId="86" formatCode="&quot;Hide 86&quot;"/>
    <numFmt numFmtId="87" formatCode="&quot;Hide 87&quot;"/>
    <numFmt numFmtId="88" formatCode="&quot;Hide 88&quot;"/>
    <numFmt numFmtId="89" formatCode="&quot;Hide 89&quot;"/>
    <numFmt numFmtId="90" formatCode="&quot;Hide 90&quot;"/>
    <numFmt numFmtId="91" formatCode="&quot;Hide 91&quot;"/>
    <numFmt numFmtId="92" formatCode="&quot;Hide 92&quot;"/>
    <numFmt numFmtId="93" formatCode="&quot;Hide 93&quot;"/>
    <numFmt numFmtId="94" formatCode="&quot;Hide 94&quot;"/>
    <numFmt numFmtId="95" formatCode="&quot;Hide 95&quot;"/>
    <numFmt numFmtId="96" formatCode="&quot;Hide 96&quot;"/>
    <numFmt numFmtId="97" formatCode="&quot;Hide 97&quot;"/>
    <numFmt numFmtId="98" formatCode="&quot;Hide 98&quot;"/>
    <numFmt numFmtId="99" formatCode="&quot;Hide 99&quot;"/>
    <numFmt numFmtId="100" formatCode="&quot;Hide 100&quot;"/>
    <numFmt numFmtId="101" formatCode="&quot;Hide 101&quot;"/>
    <numFmt numFmtId="102" formatCode="&quot;Hide 102&quot;"/>
    <numFmt numFmtId="103" formatCode="&quot;Hide 103&quot;"/>
    <numFmt numFmtId="104" formatCode="&quot;Hide 104&quot;"/>
    <numFmt numFmtId="105" formatCode="&quot;Hide 105&quot;"/>
    <numFmt numFmtId="106" formatCode="&quot;Hide 106&quot;"/>
    <numFmt numFmtId="107" formatCode="&quot;Hide 107&quot;"/>
    <numFmt numFmtId="108" formatCode="&quot;Hide 108&quot;"/>
    <numFmt numFmtId="109" formatCode="&quot;Hide 109&quot;"/>
    <numFmt numFmtId="110" formatCode="&quot;Hide 110&quot;"/>
    <numFmt numFmtId="111" formatCode="&quot;Hide 111&quot;"/>
    <numFmt numFmtId="112" formatCode="&quot;Hide 112&quot;"/>
    <numFmt numFmtId="113" formatCode="&quot;Hide 113&quot;"/>
    <numFmt numFmtId="114" formatCode="&quot;Hide 114&quot;"/>
    <numFmt numFmtId="115" formatCode="&quot;Hide 115&quot;"/>
    <numFmt numFmtId="116" formatCode="&quot;Hide 116&quot;"/>
    <numFmt numFmtId="117" formatCode="&quot;Hide 117&quot;"/>
    <numFmt numFmtId="118" formatCode="&quot;Hide 118&quot;"/>
    <numFmt numFmtId="119" formatCode="&quot;Hide 119&quot;"/>
    <numFmt numFmtId="120" formatCode="&quot;Hide 120&quot;"/>
    <numFmt numFmtId="121" formatCode="&quot;Hide 121&quot;"/>
    <numFmt numFmtId="122" formatCode="&quot;Hide 122&quot;"/>
    <numFmt numFmtId="123" formatCode="&quot;Hide 123&quot;"/>
    <numFmt numFmtId="124" formatCode="&quot;Hide 124&quot;"/>
    <numFmt numFmtId="125" formatCode="&quot;Hide 125&quot;"/>
    <numFmt numFmtId="126" formatCode="&quot;Hide 126&quot;"/>
    <numFmt numFmtId="127" formatCode="&quot;Hide 127&quot;"/>
    <numFmt numFmtId="128" formatCode="&quot;Hide 128&quot;"/>
    <numFmt numFmtId="129" formatCode="&quot;Hide 129&quot;"/>
    <numFmt numFmtId="130" formatCode="&quot;Hide 130&quot;"/>
    <numFmt numFmtId="131" formatCode="&quot;Hide 131&quot;"/>
    <numFmt numFmtId="132" formatCode="&quot;Hide 132&quot;"/>
    <numFmt numFmtId="133" formatCode="&quot;Hide 133&quot;"/>
    <numFmt numFmtId="134" formatCode="&quot;Hide 134&quot;"/>
    <numFmt numFmtId="135" formatCode="&quot;Hide 135&quot;"/>
    <numFmt numFmtId="136" formatCode="&quot;Hide 136&quot;"/>
    <numFmt numFmtId="137" formatCode="&quot;Hide 137&quot;"/>
    <numFmt numFmtId="138" formatCode="&quot;Hide 138&quot;"/>
    <numFmt numFmtId="139" formatCode="&quot;Hide 139&quot;"/>
    <numFmt numFmtId="140" formatCode="&quot;Hide 140&quot;"/>
    <numFmt numFmtId="141" formatCode="&quot;Hide 141&quot;"/>
    <numFmt numFmtId="142" formatCode="&quot;Hide 142&quot;"/>
    <numFmt numFmtId="143" formatCode="&quot;Hide 143&quot;"/>
    <numFmt numFmtId="144" formatCode="&quot;Hide 144&quot;"/>
    <numFmt numFmtId="145" formatCode="&quot;Hide 145&quot;"/>
    <numFmt numFmtId="146" formatCode="&quot;Hide 146&quot;"/>
    <numFmt numFmtId="147" formatCode="&quot;Hide 147&quot;"/>
    <numFmt numFmtId="148" formatCode="&quot;Hide 148&quot;"/>
    <numFmt numFmtId="149" formatCode="&quot;Hide 149&quot;"/>
    <numFmt numFmtId="150" formatCode="&quot;Hide 150&quot;"/>
    <numFmt numFmtId="151" formatCode="&quot;Hide 151&quot;"/>
    <numFmt numFmtId="152" formatCode="&quot;Hide 152&quot;"/>
    <numFmt numFmtId="153" formatCode="&quot;Hide 153&quot;"/>
    <numFmt numFmtId="154" formatCode="&quot;Hide 154&quot;"/>
    <numFmt numFmtId="155" formatCode="&quot;Hide 155&quot;"/>
    <numFmt numFmtId="156" formatCode="&quot;Hide 156&quot;"/>
    <numFmt numFmtId="157" formatCode="&quot;Hide 157&quot;"/>
    <numFmt numFmtId="158" formatCode="&quot;Hide 158&quot;"/>
    <numFmt numFmtId="159" formatCode="&quot;Hide 159&quot;"/>
    <numFmt numFmtId="160" formatCode="&quot;Hide 160&quot;"/>
    <numFmt numFmtId="161" formatCode="&quot;Hide 161&quot;"/>
    <numFmt numFmtId="162" formatCode="&quot;Hide 162&quot;"/>
    <numFmt numFmtId="163" formatCode="&quot;Hide 163&quot;"/>
    <numFmt numFmtId="164" formatCode="&quot;Hide 164&quot;"/>
    <numFmt numFmtId="165" formatCode="&quot;Hide 165&quot;"/>
    <numFmt numFmtId="166" formatCode="&quot;Hide 166&quot;"/>
    <numFmt numFmtId="167" formatCode="&quot;Hide 167&quot;"/>
    <numFmt numFmtId="168" formatCode="&quot;Hide 168&quot;"/>
    <numFmt numFmtId="169" formatCode="&quot;Hide 169&quot;"/>
    <numFmt numFmtId="170" formatCode="&quot;Hide 170&quot;"/>
    <numFmt numFmtId="171" formatCode="&quot;Hide 171&quot;"/>
    <numFmt numFmtId="172" formatCode="&quot;Hide 172&quot;"/>
    <numFmt numFmtId="173" formatCode="&quot;Hide 173&quot;"/>
    <numFmt numFmtId="174" formatCode="&quot;Hide 174&quot;"/>
    <numFmt numFmtId="175" formatCode="&quot;Hide 175&quot;"/>
    <numFmt numFmtId="176" formatCode="&quot;Hide 176&quot;"/>
    <numFmt numFmtId="177" formatCode="&quot;Hide 177&quot;"/>
    <numFmt numFmtId="178" formatCode="&quot;Hide 178&quot;"/>
    <numFmt numFmtId="179" formatCode="&quot;Hide 179&quot;"/>
    <numFmt numFmtId="180" formatCode="&quot;Hide 180&quot;"/>
    <numFmt numFmtId="181" formatCode="&quot;Hide 181&quot;"/>
    <numFmt numFmtId="182" formatCode="&quot;Hide 182&quot;"/>
    <numFmt numFmtId="183" formatCode="&quot;Hide 183&quot;"/>
    <numFmt numFmtId="184" formatCode="&quot;Hide 184&quot;"/>
    <numFmt numFmtId="185" formatCode="&quot;Hide 185&quot;"/>
    <numFmt numFmtId="186" formatCode="0.0000"/>
  </numFmts>
  <fonts count="216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2"/>
      <name val="宋体"/>
      <color rgb="FF000000"/>
    </font>
    <font>
      <sz val="10"/>
      <name val="Times New Roman"/>
      <color rgb="FF000000"/>
    </font>
    <font>
      <sz val="10"/>
      <name val="Times New Roman"/>
      <color rgb="FF000000"/>
    </font>
    <font>
      <sz val="1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</fonts>
  <fills count="131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gray125">
        <bgColor rgb="FFFFFFFF"/>
      </patternFill>
    </fill>
    <fill>
      <patternFill patternType="none"/>
    </fill>
    <fill>
      <patternFill patternType="none"/>
    </fill>
    <fill>
      <patternFill patternType="solid">
        <fgColor rgb="FF00FFFF"/>
      </patternFill>
    </fill>
  </fills>
  <borders count="1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FF"/>
      </bottom>
      <diagonal/>
    </border>
  </borders>
  <cellStyleXfs count="1">
    <xf numFmtId="0" fontId="0" fillId="0" borderId="0">
      <alignment vertical="center"/>
    </xf>
  </cellStyleXfs>
  <cellXfs count="161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10" fillId="42" borderId="42" xfId="0">
      <alignment vertical="center"/>
    </xf>
    <xf numFmtId="0" fontId="11" fillId="43" borderId="43" xfId="0">
      <alignment vertical="center"/>
    </xf>
    <xf numFmtId="0" fontId="11" fillId="44" borderId="44" xfId="0">
      <alignment vertical="center"/>
    </xf>
    <xf numFmtId="0" fontId="12" fillId="45" borderId="45" xfId="0">
      <alignment vertical="center"/>
    </xf>
    <xf numFmtId="0" fontId="12" fillId="46" borderId="46" xfId="0">
      <alignment vertical="center"/>
    </xf>
    <xf numFmtId="0" fontId="10" fillId="47" borderId="47" xfId="0">
      <alignment vertical="center"/>
    </xf>
    <xf numFmtId="0" fontId="10" fillId="48" borderId="48" xfId="0">
      <alignment vertical="center"/>
    </xf>
    <xf numFmtId="0" fontId="10" fillId="49" borderId="49" xfId="0">
      <alignment vertical="center"/>
    </xf>
    <xf numFmtId="0" fontId="10" fillId="50" borderId="50" xfId="0">
      <alignment vertical="center"/>
    </xf>
    <xf numFmtId="0" fontId="10" fillId="51" borderId="51" xfId="0">
      <alignment vertical="center"/>
    </xf>
    <xf numFmtId="0" fontId="10" fillId="52" borderId="52" xfId="0">
      <alignment vertical="center"/>
    </xf>
    <xf numFmtId="0" fontId="10" fillId="53" borderId="53" xfId="0">
      <alignment vertical="center"/>
    </xf>
    <xf numFmtId="0" fontId="10" fillId="54" borderId="54" xfId="0">
      <alignment vertical="center"/>
    </xf>
    <xf numFmtId="0" fontId="10" fillId="55" borderId="55" xfId="0">
      <alignment vertical="center"/>
    </xf>
    <xf numFmtId="0" fontId="10" fillId="56" borderId="56" xfId="0">
      <alignment vertical="center"/>
    </xf>
    <xf numFmtId="0" fontId="10" fillId="57" borderId="57" xfId="0">
      <alignment vertical="center"/>
    </xf>
    <xf numFmtId="43" fontId="10" fillId="58" borderId="58" xfId="0">
      <alignment vertical="center"/>
    </xf>
    <xf numFmtId="41" fontId="10" fillId="59" borderId="59" xfId="0">
      <alignment vertical="center"/>
    </xf>
    <xf numFmtId="44" fontId="10" fillId="60" borderId="60" xfId="0">
      <alignment vertical="center"/>
    </xf>
    <xf numFmtId="42" fontId="10" fillId="61" borderId="61" xfId="0">
      <alignment vertical="center"/>
    </xf>
    <xf numFmtId="9" fontId="10" fillId="62" borderId="62" xfId="0">
      <alignment vertical="center"/>
    </xf>
    <xf numFmtId="0" fontId="14" fillId="42" borderId="42" xfId="0">
      <alignment horizontal="center" vertical="center"/>
    </xf>
    <xf numFmtId="0" fontId="15" fillId="63" borderId="63" xfId="0">
      <alignment vertical="center"/>
    </xf>
    <xf numFmtId="0" fontId="16" fillId="64" borderId="64" xfId="0">
      <alignment vertical="center"/>
    </xf>
    <xf numFmtId="0" fontId="16" fillId="65" borderId="65" xfId="0">
      <alignment vertical="center"/>
    </xf>
    <xf numFmtId="0" fontId="17" fillId="66" borderId="66" xfId="0">
      <alignment vertical="center"/>
    </xf>
    <xf numFmtId="0" fontId="17" fillId="67" borderId="67" xfId="0">
      <alignment vertical="center"/>
    </xf>
    <xf numFmtId="0" fontId="15" fillId="68" borderId="68" xfId="0">
      <alignment vertical="center"/>
    </xf>
    <xf numFmtId="0" fontId="15" fillId="69" borderId="69" xfId="0">
      <alignment vertical="center"/>
    </xf>
    <xf numFmtId="0" fontId="15" fillId="70" borderId="70" xfId="0">
      <alignment vertical="center"/>
    </xf>
    <xf numFmtId="0" fontId="15" fillId="71" borderId="71" xfId="0">
      <alignment vertical="center"/>
    </xf>
    <xf numFmtId="0" fontId="15" fillId="72" borderId="72" xfId="0">
      <alignment vertical="center"/>
    </xf>
    <xf numFmtId="0" fontId="15" fillId="73" borderId="73" xfId="0">
      <alignment vertical="center"/>
    </xf>
    <xf numFmtId="0" fontId="15" fillId="74" borderId="74" xfId="0">
      <alignment vertical="center"/>
    </xf>
    <xf numFmtId="0" fontId="15" fillId="75" borderId="75" xfId="0">
      <alignment vertical="center"/>
    </xf>
    <xf numFmtId="0" fontId="15" fillId="76" borderId="76" xfId="0">
      <alignment vertical="center"/>
    </xf>
    <xf numFmtId="0" fontId="15" fillId="77" borderId="77" xfId="0">
      <alignment vertical="center"/>
    </xf>
    <xf numFmtId="0" fontId="15" fillId="78" borderId="78" xfId="0">
      <alignment vertical="center"/>
    </xf>
    <xf numFmtId="43" fontId="15" fillId="79" borderId="79" xfId="0">
      <alignment vertical="center"/>
    </xf>
    <xf numFmtId="41" fontId="15" fillId="80" borderId="80" xfId="0">
      <alignment vertical="center"/>
    </xf>
    <xf numFmtId="44" fontId="15" fillId="81" borderId="81" xfId="0">
      <alignment vertical="center"/>
    </xf>
    <xf numFmtId="42" fontId="15" fillId="82" borderId="82" xfId="0">
      <alignment vertical="center"/>
    </xf>
    <xf numFmtId="9" fontId="15" fillId="83" borderId="83" xfId="0">
      <alignment vertical="center"/>
    </xf>
    <xf numFmtId="0" fontId="19" fillId="63" borderId="63" xfId="0">
      <alignment horizontal="center" vertical="center"/>
    </xf>
    <xf numFmtId="0" fontId="20" fillId="84" borderId="84" xfId="0">
      <alignment vertical="center"/>
    </xf>
    <xf numFmtId="0" fontId="21" fillId="85" borderId="85" xfId="0">
      <alignment vertical="center"/>
    </xf>
    <xf numFmtId="0" fontId="21" fillId="86" borderId="86" xfId="0">
      <alignment vertical="center"/>
    </xf>
    <xf numFmtId="0" fontId="22" fillId="87" borderId="87" xfId="0">
      <alignment vertical="center"/>
    </xf>
    <xf numFmtId="0" fontId="22" fillId="88" borderId="88" xfId="0">
      <alignment vertical="center"/>
    </xf>
    <xf numFmtId="0" fontId="20" fillId="89" borderId="89" xfId="0">
      <alignment vertical="center"/>
    </xf>
    <xf numFmtId="0" fontId="20" fillId="90" borderId="90" xfId="0">
      <alignment vertical="center"/>
    </xf>
    <xf numFmtId="0" fontId="20" fillId="91" borderId="91" xfId="0">
      <alignment vertical="center"/>
    </xf>
    <xf numFmtId="0" fontId="20" fillId="92" borderId="92" xfId="0">
      <alignment vertical="center"/>
    </xf>
    <xf numFmtId="0" fontId="20" fillId="93" borderId="93" xfId="0">
      <alignment vertical="center"/>
    </xf>
    <xf numFmtId="0" fontId="20" fillId="94" borderId="94" xfId="0">
      <alignment vertical="center"/>
    </xf>
    <xf numFmtId="0" fontId="20" fillId="95" borderId="95" xfId="0">
      <alignment vertical="center"/>
    </xf>
    <xf numFmtId="0" fontId="20" fillId="96" borderId="96" xfId="0">
      <alignment vertical="center"/>
    </xf>
    <xf numFmtId="0" fontId="20" fillId="97" borderId="97" xfId="0">
      <alignment vertical="center"/>
    </xf>
    <xf numFmtId="0" fontId="20" fillId="98" borderId="98" xfId="0">
      <alignment vertical="center"/>
    </xf>
    <xf numFmtId="0" fontId="20" fillId="99" borderId="99" xfId="0">
      <alignment vertical="center"/>
    </xf>
    <xf numFmtId="43" fontId="20" fillId="100" borderId="100" xfId="0">
      <alignment vertical="center"/>
    </xf>
    <xf numFmtId="41" fontId="20" fillId="101" borderId="101" xfId="0">
      <alignment vertical="center"/>
    </xf>
    <xf numFmtId="44" fontId="20" fillId="102" borderId="102" xfId="0">
      <alignment vertical="center"/>
    </xf>
    <xf numFmtId="42" fontId="20" fillId="103" borderId="103" xfId="0">
      <alignment vertical="center"/>
    </xf>
    <xf numFmtId="9" fontId="20" fillId="104" borderId="104" xfId="0">
      <alignment vertical="center"/>
    </xf>
    <xf numFmtId="0" fontId="24" fillId="84" borderId="84" xfId="0">
      <alignment horizontal="center" vertical="center"/>
    </xf>
    <xf numFmtId="0" fontId="25" fillId="105" borderId="105" xfId="0">
      <alignment vertical="center"/>
    </xf>
    <xf numFmtId="0" fontId="26" fillId="106" borderId="106" xfId="0">
      <alignment vertical="center"/>
    </xf>
    <xf numFmtId="0" fontId="26" fillId="107" borderId="107" xfId="0">
      <alignment vertical="center"/>
    </xf>
    <xf numFmtId="0" fontId="27" fillId="108" borderId="108" xfId="0">
      <alignment vertical="center"/>
    </xf>
    <xf numFmtId="0" fontId="27" fillId="109" borderId="109" xfId="0">
      <alignment vertical="center"/>
    </xf>
    <xf numFmtId="0" fontId="25" fillId="110" borderId="110" xfId="0">
      <alignment vertical="center"/>
    </xf>
    <xf numFmtId="0" fontId="25" fillId="111" borderId="111" xfId="0">
      <alignment vertical="center"/>
    </xf>
    <xf numFmtId="0" fontId="25" fillId="112" borderId="112" xfId="0">
      <alignment vertical="center"/>
    </xf>
    <xf numFmtId="0" fontId="25" fillId="113" borderId="113" xfId="0">
      <alignment vertical="center"/>
    </xf>
    <xf numFmtId="0" fontId="25" fillId="114" borderId="114" xfId="0">
      <alignment vertical="center"/>
    </xf>
    <xf numFmtId="0" fontId="25" fillId="115" borderId="115" xfId="0">
      <alignment vertical="center"/>
    </xf>
    <xf numFmtId="0" fontId="25" fillId="116" borderId="116" xfId="0">
      <alignment vertical="center"/>
    </xf>
    <xf numFmtId="0" fontId="25" fillId="117" borderId="117" xfId="0">
      <alignment vertical="center"/>
    </xf>
    <xf numFmtId="0" fontId="25" fillId="118" borderId="118" xfId="0">
      <alignment vertical="center"/>
    </xf>
    <xf numFmtId="0" fontId="25" fillId="119" borderId="119" xfId="0">
      <alignment vertical="center"/>
    </xf>
    <xf numFmtId="0" fontId="25" fillId="120" borderId="120" xfId="0">
      <alignment vertical="center"/>
    </xf>
    <xf numFmtId="43" fontId="25" fillId="121" borderId="121" xfId="0">
      <alignment vertical="center"/>
    </xf>
    <xf numFmtId="41" fontId="25" fillId="122" borderId="122" xfId="0">
      <alignment vertical="center"/>
    </xf>
    <xf numFmtId="44" fontId="25" fillId="123" borderId="123" xfId="0">
      <alignment vertical="center"/>
    </xf>
    <xf numFmtId="42" fontId="25" fillId="124" borderId="124" xfId="0">
      <alignment vertical="center"/>
    </xf>
    <xf numFmtId="9" fontId="25" fillId="125" borderId="125" xfId="0">
      <alignment vertical="center"/>
    </xf>
    <xf numFmtId="0" fontId="29" fillId="105" borderId="105" xfId="0">
      <alignment horizontal="center" vertical="center"/>
    </xf>
    <xf numFmtId="0" fontId="30" fillId="128" borderId="126" xfId="0">
      <alignment vertical="center"/>
    </xf>
    <xf numFmtId="0" fontId="31" fillId="129" borderId="126" xfId="0">
      <alignment horizontal="center" vertical="top"/>
    </xf>
    <xf numFmtId="186" fontId="31" fillId="129" borderId="126" xfId="0">
      <alignment horizontal="center" vertical="top"/>
    </xf>
    <xf numFmtId="0" fontId="32" fillId="129" borderId="126" xfId="0">
      <alignment horizontal="center" vertical="top"/>
    </xf>
    <xf numFmtId="186" fontId="32" fillId="129" borderId="126" xfId="0">
      <alignment horizontal="center" vertical="top"/>
    </xf>
    <xf numFmtId="0" fontId="33" fillId="130" borderId="127" xfId="0">
      <alignment vertical="center"/>
    </xf>
    <xf numFmtId="0" fontId="31" fillId="130" borderId="127" xfId="0">
      <alignment horizontal="center" vertical="top"/>
    </xf>
    <xf numFmtId="0" fontId="32" fillId="130" borderId="127" xfId="0">
      <alignment horizontal="center" vertical="top"/>
    </xf>
    <xf numFmtId="186" fontId="33" fillId="130" borderId="127" xfId="0">
      <alignment horizontal="center" vertical="top" wrapText="1"/>
    </xf>
    <xf numFmtId="0" fontId="33" fillId="130" borderId="127" xfId="0">
      <alignment horizontal="center" vertical="top"/>
    </xf>
    <xf numFmtId="186" fontId="33" fillId="130" borderId="127" xfId="0">
      <alignment horizontal="center" vertical="top"/>
    </xf>
    <xf numFmtId="0" fontId="33" fillId="129" borderId="126" xfId="0">
      <alignment vertical="center"/>
    </xf>
    <xf numFmtId="0" fontId="32" fillId="129" borderId="126" xfId="0">
      <alignment horizontal="center" vertical="top"/>
    </xf>
    <xf numFmtId="186" fontId="32" fillId="129" borderId="126" xfId="0">
      <alignment horizontal="center" vertical="top"/>
    </xf>
    <xf numFmtId="0" fontId="33" fillId="129" borderId="126" xfId="0">
      <alignment horizontal="center" vertical="top"/>
    </xf>
    <xf numFmtId="186" fontId="33" fillId="129" borderId="126" xfId="0">
      <alignment horizontal="center" vertical="top"/>
    </xf>
    <xf numFmtId="0" fontId="33" fillId="129" borderId="126" xfId="0">
      <alignment horizontal="center" vertical="top"/>
    </xf>
    <xf numFmtId="186" fontId="33" fillId="129" borderId="126" xfId="0">
      <alignment horizontal="center" vertical="top"/>
    </xf>
    <xf numFmtId="0" fontId="31" fillId="128" borderId="126" xfId="0">
      <alignment horizontal="center" vertical="top"/>
    </xf>
    <xf numFmtId="0" fontId="31" fillId="128" borderId="126" xfId="0">
      <alignment horizontal="center" vertical="top" wrapText="1"/>
    </xf>
    <xf numFmtId="0" fontId="31" fillId="84" borderId="84" xfId="0">
      <alignment horizontal="center" vertical="top"/>
    </xf>
    <xf numFmtId="186" fontId="31" fillId="84" borderId="84" xfId="0">
      <alignment horizontal="center" vertical="top"/>
    </xf>
    <xf numFmtId="186" fontId="5" fillId="36" borderId="36" xfId="0">
      <alignment vertical="center"/>
    </xf>
    <xf numFmtId="186" fontId="33" fillId="130" borderId="127" xfId="0">
      <alignment vertical="center"/>
    </xf>
    <xf numFmtId="186" fontId="5" fillId="130" borderId="127" xfId="0">
      <alignment vertical="center"/>
    </xf>
    <xf numFmtId="186" fontId="33" fillId="129" borderId="126" xfId="0">
      <alignment vertical="center"/>
    </xf>
    <xf numFmtId="186" fontId="5" fillId="129" borderId="126" xfId="0">
      <alignment vertical="center"/>
    </xf>
    <xf numFmtId="186" fontId="10" fillId="42" borderId="42" xfId="0">
      <alignment vertical="center"/>
    </xf>
    <xf numFmtId="186" fontId="5" fillId="42" borderId="42" xfId="0">
      <alignment vertical="center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E1" tabSelected="1" workbookViewId="0">
      <selection activeCell="I1" sqref="I1:I65536"/>
    </sheetView>
  </sheetViews>
  <sheetFormatPr defaultRowHeight="15.000000"/>
  <cols>
    <col min="1" max="1" style="133" width="2.687500" customWidth="1"/>
    <col min="2" max="2" style="133" width="2.437500" customWidth="1"/>
    <col min="3" max="3" style="133" width="2.312500" customWidth="1"/>
    <col min="4" max="4" style="134" width="7.937500" customWidth="1"/>
    <col min="5" max="5" style="135" width="9.687500" customWidth="1"/>
    <col min="6" max="6" style="136" width="7.937500" customWidth="1"/>
    <col min="7" max="7" style="136" width="5.812500" customWidth="1"/>
    <col min="8" max="8" style="154" width="5.562500" customWidth="1"/>
    <col min="9" max="9" style="15" width="5.062500" customWidth="1"/>
    <col min="257" max="16384" width="0" style="132" hidden="1" customWidth="1"/>
  </cols>
  <sheetData>
    <row r="1" spans="1:14" s="137" customFormat="1" ht="15.100000" customHeight="1">
      <c r="A1" s="138" t="s">
        <v>0</v>
      </c>
      <c r="B1" s="139" t="s">
        <v>1</v>
      </c>
      <c r="C1" s="139" t="s">
        <v>2</v>
      </c>
      <c r="D1" s="140" t="s">
        <v>3</v>
      </c>
      <c r="E1" s="141" t="s">
        <v>4</v>
      </c>
      <c r="F1" s="142" t="s">
        <v>5</v>
      </c>
      <c r="G1" s="142" t="s">
        <v>6</v>
      </c>
      <c r="H1" s="155"/>
    </row>
    <row r="2" spans="1:12" s="143" customFormat="1" ht="15.100000" customHeight="1">
      <c r="A2" s="144">
        <v>50</v>
      </c>
      <c r="B2" s="144">
        <v>45</v>
      </c>
      <c r="C2" s="144">
        <v>20</v>
      </c>
      <c r="D2" s="145">
        <f>A2+B2/60+C2/3600</f>
        <v>50.7555555555556</v>
      </c>
      <c r="E2" s="146">
        <v>100</v>
      </c>
      <c r="F2" s="147">
        <f>COS(D2*PI()/180)*E2</f>
        <v>63.2630239542448</v>
      </c>
      <c r="G2" s="147">
        <f>SIN(D2*PI()/180)*E2</f>
        <v>77.4453985615446</v>
      </c>
      <c r="H2" s="157"/>
    </row>
    <row r="3" spans="1:12" ht="15.150000" customHeight="1">
      <c r="A3" s="133">
        <v>45</v>
      </c>
      <c r="D3" s="145">
        <f>A3+B3/60+C3/3600</f>
        <v>45</v>
      </c>
      <c r="E3" s="135">
        <v>100</v>
      </c>
      <c r="F3" s="147">
        <f>COS(D3*PI()/180)*E3</f>
        <v>70.7106779905774</v>
      </c>
      <c r="G3" s="147">
        <f>SIN(D3*PI()/180)*E3</f>
        <v>70.7106779905774</v>
      </c>
      <c r="H3" s="159"/>
    </row>
    <row r="4" spans="1:12" ht="15.150000" customHeight="1">
      <c r="A4" s="133">
        <v>30</v>
      </c>
      <c r="D4" s="145">
        <f>A4+B4/60+C4/3600</f>
        <v>30</v>
      </c>
      <c r="E4" s="135">
        <v>100</v>
      </c>
      <c r="F4" s="147">
        <f>COS(D4*PI()/180)*E4</f>
        <v>86.6025400536298</v>
      </c>
      <c r="G4" s="147">
        <f>SIN(D4*PI()/180)*E4</f>
        <v>50.0000002629807</v>
      </c>
      <c r="H4" s="159"/>
    </row>
    <row r="5" spans="1:12" ht="15.150000" customHeight="1">
      <c r="A5" s="151">
        <v>60</v>
      </c>
      <c r="D5" s="145">
        <f>A5+B5/60+C5/3600</f>
        <v>60</v>
      </c>
      <c r="E5" s="135">
        <v>100</v>
      </c>
      <c r="F5" s="147">
        <f>COS(D5*PI()/180)*E5</f>
        <v>50.0000002629807</v>
      </c>
      <c r="G5" s="147">
        <f>SIN(D5*PI()/180)*E5</f>
        <v>86.6025400536298</v>
      </c>
      <c r="H5" s="159"/>
    </row>
    <row r="6" spans="2:12" ht="15.150000" customHeight="1">
      <c r="B6" s="135"/>
      <c r="C6" s="135"/>
      <c r="E6" s="148"/>
      <c r="F6" s="149"/>
      <c r="G6" s="149"/>
      <c r="H6" s="159"/>
    </row>
    <row r="7" spans="1:12" ht="15.100000" customHeight="1">
      <c r="A7" s="152" t="s">
        <v>7</v>
      </c>
      <c r="B7" s="152" t="s">
        <v>8</v>
      </c>
      <c r="D7" s="134" t="s">
        <v>9</v>
      </c>
      <c r="E7" s="148" t="s">
        <v>10</v>
      </c>
      <c r="F7" s="149" t="s">
        <v>11</v>
      </c>
      <c r="G7" s="149" t="s">
        <v>12</v>
      </c>
      <c r="H7" s="159"/>
    </row>
    <row r="8" spans="1:12" ht="15.100000" customHeight="1">
      <c r="A8" s="152">
        <v>100</v>
      </c>
      <c r="B8" s="135">
        <v>100</v>
      </c>
      <c r="C8" s="135"/>
      <c r="E8" s="148"/>
      <c r="F8" s="149"/>
      <c r="G8" s="149"/>
      <c r="H8" s="159"/>
    </row>
    <row r="9" spans="1:10" ht="15.100000" customHeight="1">
      <c r="A9" s="152">
        <v>101</v>
      </c>
      <c r="B9" s="135">
        <v>99</v>
      </c>
      <c r="D9" s="153">
        <f>A9-A$8</f>
        <v>1</v>
      </c>
      <c r="E9" s="153">
        <f>B9-B$8</f>
        <v>-1</v>
      </c>
      <c r="F9" s="149">
        <f>ATAN(E9/D9)*180/PI()+360</f>
        <v>315.000000000026</v>
      </c>
      <c r="G9" s="149">
        <f>SQRT(D9*D9+E9*E9)</f>
        <v>1.4142135623731</v>
      </c>
      <c r="H9" s="159">
        <f>(F9-INT(F9))*60</f>
        <v>0.00000000154159351950511</v>
      </c>
      <c r="I9" s="159">
        <f>(H9-INT(H9))*60</f>
        <v>0.0000000924956111703068</v>
      </c>
    </row>
    <row r="10" spans="1:10" ht="15.100000" customHeight="1">
      <c r="A10" s="152">
        <v>102</v>
      </c>
      <c r="B10" s="135">
        <v>98</v>
      </c>
      <c r="D10" s="153">
        <f>A10-A$8</f>
        <v>2</v>
      </c>
      <c r="E10" s="153">
        <f>B10-B$8</f>
        <v>-2</v>
      </c>
      <c r="F10" s="149">
        <f>ATAN(E10/D10)*180/PI()+360</f>
        <v>315.000000000026</v>
      </c>
      <c r="G10" s="149">
        <f>SQRT(D10*D10+E10*E10)</f>
        <v>2.82842712474619</v>
      </c>
      <c r="H10" s="159">
        <f>(F10-INT(F10))*60</f>
        <v>0.00000000154159351950511</v>
      </c>
      <c r="I10" s="159">
        <f>(H10-INT(H10))*60</f>
        <v>0.0000000924956111703068</v>
      </c>
    </row>
    <row r="11" spans="1:10" ht="15.100000" customHeight="1">
      <c r="A11" s="152">
        <v>103</v>
      </c>
      <c r="B11" s="135">
        <v>97</v>
      </c>
      <c r="D11" s="153">
        <f>A11-A$8</f>
        <v>3</v>
      </c>
      <c r="E11" s="153">
        <f>B11-B$8</f>
        <v>-3</v>
      </c>
      <c r="F11" s="149">
        <f>ATAN(E11/D11)*180/PI()+360</f>
        <v>315.000000000026</v>
      </c>
      <c r="G11" s="149">
        <f>SQRT(D11*D11+E11*E11)</f>
        <v>4.24264068711929</v>
      </c>
      <c r="H11" s="159">
        <f>(F11-INT(F11))*60</f>
        <v>0.00000000154159351950511</v>
      </c>
      <c r="I11" s="159">
        <f>(H11-INT(H11))*60</f>
        <v>0.0000000924956111703068</v>
      </c>
    </row>
    <row r="12" spans="1:10" ht="15.100000" customHeight="1">
      <c r="A12" s="152">
        <v>104</v>
      </c>
      <c r="B12" s="135">
        <v>96</v>
      </c>
      <c r="D12" s="153">
        <f>A12-A$8</f>
        <v>4</v>
      </c>
      <c r="E12" s="153">
        <f>B12-B$8</f>
        <v>-4</v>
      </c>
      <c r="F12" s="149">
        <f>ATAN(E12/D12)*180/PI()+360</f>
        <v>315.000000000026</v>
      </c>
      <c r="G12" s="149">
        <f>SQRT(D12*D12+E12*E12)</f>
        <v>5.65685424949238</v>
      </c>
      <c r="H12" s="159">
        <f>(F12-INT(F12))*60</f>
        <v>0.00000000154159351950511</v>
      </c>
      <c r="I12" s="159">
        <f>(H12-INT(H12))*60</f>
        <v>0.0000000924956111703068</v>
      </c>
    </row>
    <row r="13" spans="1:10" ht="15.100000" customHeight="1">
      <c r="A13" s="152">
        <v>105</v>
      </c>
      <c r="B13" s="135">
        <v>89</v>
      </c>
      <c r="D13" s="153">
        <f>A13-A$8</f>
        <v>5</v>
      </c>
      <c r="E13" s="153">
        <f>B13-B$8</f>
        <v>-11</v>
      </c>
      <c r="F13" s="149">
        <f>ATAN(E13/D13)*180/PI()+360</f>
        <v>294.443955789753</v>
      </c>
      <c r="G13" s="149">
        <f>SQRT(D13*D13+E13*E13)</f>
        <v>12.0830459735946</v>
      </c>
      <c r="H13" s="159">
        <f>(F13-INT(F13))*60</f>
        <v>26.637347385182</v>
      </c>
      <c r="I13" s="159">
        <f>(H13-INT(H13))*60</f>
        <v>38.2408431109207</v>
      </c>
    </row>
    <row r="14" spans="1:10" ht="15.100000" customHeight="1">
      <c r="A14" s="152">
        <v>106</v>
      </c>
      <c r="B14" s="135">
        <v>88</v>
      </c>
      <c r="D14" s="153">
        <f>A14-A$8</f>
        <v>6</v>
      </c>
      <c r="E14" s="153">
        <f>B14-B$8</f>
        <v>-12</v>
      </c>
      <c r="F14" s="149">
        <f>ATAN(E14/D14)*180/PI()+360</f>
        <v>296.565050569697</v>
      </c>
      <c r="G14" s="149">
        <f>SQRT(D14*D14+E14*E14)</f>
        <v>13.4164078649987</v>
      </c>
      <c r="H14" s="159">
        <f>(F14-INT(F14))*60</f>
        <v>33.9030341818068</v>
      </c>
      <c r="I14" s="159">
        <f>(H14-INT(H14))*60</f>
        <v>54.1820509084073</v>
      </c>
    </row>
    <row r="15" spans="1:10" ht="15.100000" customHeight="1">
      <c r="A15" s="152">
        <v>107</v>
      </c>
      <c r="B15" s="135">
        <v>87</v>
      </c>
      <c r="D15" s="153">
        <f>A15-A$8</f>
        <v>7</v>
      </c>
      <c r="E15" s="153">
        <f>B15-B$8</f>
        <v>-13</v>
      </c>
      <c r="F15" s="149">
        <f>ATAN(E15/D15)*180/PI()+360</f>
        <v>298.300754084936</v>
      </c>
      <c r="G15" s="149">
        <f>SQRT(D15*D15+E15*E15)</f>
        <v>14.7648230602334</v>
      </c>
      <c r="H15" s="159">
        <f>(F15-INT(F15))*60</f>
        <v>18.0452450961627</v>
      </c>
      <c r="I15" s="159">
        <f>(H15-INT(H15))*60</f>
        <v>2.71470576976299</v>
      </c>
    </row>
    <row r="16" spans="1:10" ht="15.100000" customHeight="1">
      <c r="A16" s="152">
        <v>108</v>
      </c>
      <c r="B16" s="135">
        <v>86</v>
      </c>
      <c r="D16" s="153">
        <f>A16-A$8</f>
        <v>8</v>
      </c>
      <c r="E16" s="153">
        <f>B16-B$8</f>
        <v>-14</v>
      </c>
      <c r="F16" s="149">
        <f>ATAN(E16/D16)*180/PI()+360</f>
        <v>299.744879187434</v>
      </c>
      <c r="G16" s="149">
        <f>SQRT(D16*D16+E16*E16)</f>
        <v>16.1245154965971</v>
      </c>
      <c r="H16" s="159">
        <f>(F16-INT(F16))*60</f>
        <v>44.6927512460252</v>
      </c>
      <c r="I16" s="159">
        <f>(H16-INT(H16))*60</f>
        <v>41.5650747615109</v>
      </c>
    </row>
    <row r="17" spans="1:10" ht="15.100000" customHeight="1">
      <c r="A17" s="152">
        <v>109</v>
      </c>
      <c r="B17" s="135">
        <v>85</v>
      </c>
      <c r="D17" s="153">
        <f>A17-A$8</f>
        <v>9</v>
      </c>
      <c r="E17" s="153">
        <f>B17-B$8</f>
        <v>-15</v>
      </c>
      <c r="F17" s="149">
        <f>ATAN(E17/D17)*180/PI()+360</f>
        <v>300.963754458508</v>
      </c>
      <c r="G17" s="149">
        <f>SQRT(D17*D17+E17*E17)</f>
        <v>17.4928556845359</v>
      </c>
      <c r="H17" s="159">
        <f>(F17-INT(F17))*60</f>
        <v>57.8252675104727</v>
      </c>
      <c r="I17" s="159">
        <f>(H17-INT(H17))*60</f>
        <v>49.5160506283628</v>
      </c>
    </row>
    <row r="18" spans="1:10" ht="15.100000" customHeight="1">
      <c r="A18" s="152">
        <v>110</v>
      </c>
      <c r="B18" s="135">
        <v>79</v>
      </c>
      <c r="D18" s="153">
        <f>A18-A$8</f>
        <v>10</v>
      </c>
      <c r="E18" s="153">
        <f>B18-B$8</f>
        <v>-21</v>
      </c>
      <c r="F18" s="149">
        <f>ATAN(E18/D18)*180/PI()+360</f>
        <v>295.463345302915</v>
      </c>
      <c r="G18" s="149">
        <f>SQRT(D18*D18+E18*E18)</f>
        <v>23.259406699226</v>
      </c>
      <c r="H18" s="159">
        <f>(F18-INT(F18))*60</f>
        <v>27.8007181749035</v>
      </c>
      <c r="I18" s="159">
        <f>(H18-INT(H18))*60</f>
        <v>48.0430904942114</v>
      </c>
    </row>
    <row r="19" spans="1:10" ht="15.100000" customHeight="1">
      <c r="A19" s="152">
        <v>111</v>
      </c>
      <c r="B19" s="135">
        <v>78</v>
      </c>
      <c r="D19" s="153">
        <f>A19-A$8</f>
        <v>11</v>
      </c>
      <c r="E19" s="153">
        <f>B19-B$8</f>
        <v>-22</v>
      </c>
      <c r="F19" s="149">
        <f>ATAN(E19/D19)*180/PI()+360</f>
        <v>296.565050569697</v>
      </c>
      <c r="G19" s="149">
        <f>SQRT(D19*D19+E19*E19)</f>
        <v>24.5967477524977</v>
      </c>
      <c r="H19" s="159">
        <f>(F19-INT(F19))*60</f>
        <v>33.9030341818068</v>
      </c>
      <c r="I19" s="159">
        <f>(H19-INT(H19))*60</f>
        <v>54.1820509084073</v>
      </c>
    </row>
    <row r="20" spans="1:10" ht="15.100000" customHeight="1">
      <c r="A20" s="152">
        <v>112</v>
      </c>
      <c r="B20" s="135">
        <v>77</v>
      </c>
      <c r="D20" s="153">
        <f>A20-A$8</f>
        <v>12</v>
      </c>
      <c r="E20" s="153">
        <f>B20-B$8</f>
        <v>-23</v>
      </c>
      <c r="F20" s="149">
        <f>ATAN(E20/D20)*180/PI()+360</f>
        <v>297.552810298012</v>
      </c>
      <c r="G20" s="149">
        <f>SQRT(D20*D20+E20*E20)</f>
        <v>25.9422435421457</v>
      </c>
      <c r="H20" s="159">
        <f>(F20-INT(F20))*60</f>
        <v>33.1686178807433</v>
      </c>
      <c r="I20" s="159">
        <f>(H20-INT(H20))*60</f>
        <v>10.1170728446004</v>
      </c>
    </row>
    <row r="21" spans="1:10" ht="15.100000" customHeight="1">
      <c r="A21" s="152">
        <v>113</v>
      </c>
      <c r="B21" s="135">
        <v>76</v>
      </c>
      <c r="D21" s="153">
        <f>A21-A$8</f>
        <v>13</v>
      </c>
      <c r="E21" s="153">
        <f>B21-B$8</f>
        <v>-24</v>
      </c>
      <c r="F21" s="149">
        <f>ATAN(E21/D21)*180/PI()+360</f>
        <v>298.44292687963</v>
      </c>
      <c r="G21" s="149">
        <f>SQRT(D21*D21+E21*E21)</f>
        <v>27.2946881279124</v>
      </c>
      <c r="H21" s="159">
        <f>(F21-INT(F21))*60</f>
        <v>26.5756127778218</v>
      </c>
      <c r="I21" s="159">
        <f>(H21-INT(H21))*60</f>
        <v>34.5367666693073</v>
      </c>
    </row>
    <row r="22" spans="1:10" ht="15.100000" customHeight="1">
      <c r="A22" s="152">
        <v>114</v>
      </c>
      <c r="B22" s="135">
        <v>69</v>
      </c>
      <c r="D22" s="153">
        <f>A22-A$8</f>
        <v>14</v>
      </c>
      <c r="E22" s="153">
        <f>B22-B$8</f>
        <v>-31</v>
      </c>
      <c r="F22" s="149">
        <f>ATAN(E22/D22)*180/PI()+360</f>
        <v>294.304550372614</v>
      </c>
      <c r="G22" s="149">
        <f>SQRT(D22*D22+E22*E22)</f>
        <v>34.0147027033899</v>
      </c>
      <c r="H22" s="159">
        <f>(F22-INT(F22))*60</f>
        <v>18.2730223568444</v>
      </c>
      <c r="I22" s="159">
        <f>(H22-INT(H22))*60</f>
        <v>16.3813414106653</v>
      </c>
    </row>
    <row r="23" spans="1:10" ht="15.100000" customHeight="1">
      <c r="A23" s="152">
        <v>115</v>
      </c>
      <c r="B23" s="135">
        <v>68</v>
      </c>
      <c r="D23" s="153">
        <f>A23-A$8</f>
        <v>15</v>
      </c>
      <c r="E23" s="153">
        <f>B23-B$8</f>
        <v>-32</v>
      </c>
      <c r="F23" s="149">
        <f>ATAN(E23/D23)*180/PI()+360</f>
        <v>295.114835397633</v>
      </c>
      <c r="G23" s="149">
        <f>SQRT(D23*D23+E23*E23)</f>
        <v>35.3411940941446</v>
      </c>
      <c r="H23" s="159">
        <f>(F23-INT(F23))*60</f>
        <v>6.89012385797582</v>
      </c>
      <c r="I23" s="159">
        <f>(H23-INT(H23))*60</f>
        <v>53.4074314785494</v>
      </c>
    </row>
    <row r="24" spans="1:10" ht="15.100000" customHeight="1">
      <c r="A24" s="133">
        <v>116</v>
      </c>
      <c r="B24" s="135">
        <v>67</v>
      </c>
      <c r="D24" s="153">
        <f>A24-A$8</f>
        <v>16</v>
      </c>
      <c r="E24" s="153">
        <f>B24-B$8</f>
        <v>-33</v>
      </c>
      <c r="F24" s="149">
        <f>ATAN(E24/D24)*180/PI()+360</f>
        <v>295.866356720005</v>
      </c>
      <c r="G24" s="149">
        <f>SQRT(D24*D24+E24*E24)</f>
        <v>36.6742416417845</v>
      </c>
      <c r="H24" s="159">
        <f>(F24-INT(F24))*60</f>
        <v>51.9814032003069</v>
      </c>
      <c r="I24" s="159">
        <f>(H24-INT(H24))*60</f>
        <v>58.8841920184132</v>
      </c>
    </row>
    <row r="27" spans="5:9" ht="15.100000" customHeight="1">
      <c r="E27" s="135">
        <v>45</v>
      </c>
      <c r="F27" s="136">
        <f>ATAN(E28)*180/PI()</f>
        <v>44.9999999999743</v>
      </c>
      <c r="H27" s="159"/>
    </row>
    <row r="28" spans="5:9" ht="15.100000" customHeight="1">
      <c r="E28" s="135">
        <f>TAN(E27*PI()/180)</f>
        <v>1</v>
      </c>
      <c r="H28" s="15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