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></Relationship><Relationship Id="rId2" Type="http://schemas.openxmlformats.org/package/2006/relationships/metadata/core-properties" Target="docProps/core.xml"></Relationship><Relationship Id="rId1" Type="http://schemas.openxmlformats.org/officeDocument/2006/relationships/officeDocument" Target="xl/workbook.xml"></Relationship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25755" windowHeight="11595" activeTab="0"/>
  </bookViews>
  <sheets>
    <sheet name="Sheet1" sheetId="1" r:id="rId1"/>
    <sheet name="Sheet2" sheetId="2" r:id="rId2"/>
    <sheet name="Sheet3" sheetId="3" r:id="rId3"/>
  </sheets>
  <definedNames/>
  <calcPr calcId="125725"/>
</workbook>
</file>

<file path=xl/sharedStrings.xml><?xml version="1.0" encoding="utf-8"?>
<sst xmlns="http://schemas.openxmlformats.org/spreadsheetml/2006/main" count="119" uniqueCount="119">
  <si>
    <t>测站</t>
  </si>
  <si>
    <t>V角</t>
  </si>
  <si>
    <t>V角数</t>
  </si>
  <si>
    <t>斜尺</t>
  </si>
  <si>
    <t>平尺</t>
  </si>
  <si>
    <t>H角</t>
  </si>
  <si>
    <t>测站</t>
  </si>
  <si>
    <t>ang err adj</t>
  </si>
  <si>
    <t>ang ratio</t>
  </si>
  <si>
    <t>ang</t>
  </si>
  <si>
    <t>angle</t>
  </si>
  <si>
    <t>bearing</t>
  </si>
  <si>
    <t>degree</t>
  </si>
  <si>
    <t>minute</t>
  </si>
  <si>
    <t>second</t>
  </si>
  <si>
    <t>n</t>
  </si>
  <si>
    <t>adj ang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</si>
  <si>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</si>
  <si>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</si>
  <si>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</si>
  <si>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</si>
  <si>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</si>
  <si>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</si>
  <si>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</si>
  <si>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</si>
  <si>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</si>
  <si>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</si>
  <si>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sum</t>
  </si>
  <si>
    <t>diff</t>
  </si>
  <si>
    <t>angle</t>
  </si>
  <si>
    <t>cos</t>
  </si>
  <si>
    <t>sin</t>
  </si>
  <si>
    <t>hd</t>
  </si>
  <si>
    <t>d n</t>
  </si>
  <si>
    <t>d e</t>
  </si>
  <si>
    <t>sum</t>
  </si>
  <si>
    <t>err ratio</t>
  </si>
  <si>
    <t>delta length</t>
  </si>
  <si>
    <t>linear misclosure</t>
  </si>
  <si>
    <t>pc</t>
  </si>
  <si>
    <t>angle err</t>
  </si>
  <si>
    <t>ang</t>
  </si>
  <si>
    <t>angle</t>
  </si>
  <si>
    <t>ad ang</t>
  </si>
  <si>
    <t>brg</t>
  </si>
  <si>
    <t>n</t>
  </si>
  <si>
    <t>a</t>
  </si>
  <si>
    <t>b</t>
  </si>
  <si>
    <t>c</t>
  </si>
  <si>
    <t>d</t>
  </si>
  <si>
    <t>e</t>
  </si>
  <si>
    <t>f</t>
  </si>
  <si>
    <t>g</t>
  </si>
  <si>
    <t>sum</t>
  </si>
  <si>
    <t>angle</t>
  </si>
  <si>
    <t>cos</t>
  </si>
  <si>
    <t>sin</t>
  </si>
  <si>
    <t>hd</t>
  </si>
  <si>
    <t>d n</t>
  </si>
  <si>
    <t>d e</t>
  </si>
  <si>
    <t>dn err</t>
  </si>
  <si>
    <t>de err</t>
  </si>
  <si>
    <t>sum</t>
  </si>
  <si>
    <t>err ratio</t>
  </si>
  <si>
    <t>linear misclosure</t>
  </si>
  <si>
    <t>pc</t>
  </si>
  <si>
    <t>测站</t>
  </si>
  <si>
    <t>镜高</t>
  </si>
  <si>
    <t>brg</t>
  </si>
  <si>
    <t>deg</t>
  </si>
  <si>
    <t>diff</t>
  </si>
  <si>
    <t>mean</t>
  </si>
  <si>
    <t>VA</t>
  </si>
  <si>
    <t>sd</t>
  </si>
  <si>
    <t>N</t>
  </si>
  <si>
    <t>E</t>
  </si>
  <si>
    <t>Z平水</t>
  </si>
  <si>
    <t>@11bsl12正</t>
  </si>
  <si>
    <t>100 20 1</t>
  </si>
  <si>
    <t>L11</t>
  </si>
  <si>
    <t>@l11bsl12倒</t>
  </si>
  <si>
    <t>259 39 54</t>
  </si>
  <si>
    <t>L21</t>
  </si>
  <si>
    <t>@L11v15</t>
  </si>
  <si>
    <t>113 0 49</t>
  </si>
  <si>
    <t>@L11v15倒</t>
  </si>
  <si>
    <t>246 59 8</t>
  </si>
  <si>
    <t>@L12bs13</t>
  </si>
  <si>
    <t>114 34 04</t>
  </si>
  <si>
    <t>@L12bs13倒</t>
  </si>
  <si>
    <t>245 26 30</t>
  </si>
  <si>
    <t>@L12v11</t>
  </si>
  <si>
    <t>101 4 17</t>
  </si>
  <si>
    <t>@L12v11倒</t>
  </si>
  <si>
    <t>258 55 54</t>
  </si>
  <si>
    <t>@L13bs14</t>
  </si>
  <si>
    <t>105 44 57</t>
  </si>
  <si>
    <t>@L13bs14倒</t>
  </si>
  <si>
    <t>254 14 49</t>
  </si>
  <si>
    <t>@L13v12</t>
  </si>
  <si>
    <t>112 50 00</t>
  </si>
  <si>
    <t>@L13v12倒</t>
  </si>
  <si>
    <t>247 10 06</t>
  </si>
  <si>
    <t>@L15bs11</t>
  </si>
  <si>
    <t>109 35 36</t>
  </si>
  <si>
    <t>@L15bs11倒</t>
  </si>
  <si>
    <t>250 24 30</t>
  </si>
  <si>
    <t>@L15v14</t>
  </si>
  <si>
    <t>98 38 24</t>
  </si>
  <si>
    <t>@L15v14倒</t>
  </si>
  <si>
    <t>261 21 36</t>
  </si>
  <si>
    <t>@L14bs15</t>
  </si>
  <si>
    <t>260 42 35</t>
  </si>
  <si>
    <t>@L14bs15倒</t>
  </si>
  <si>
    <t>99 17 18</t>
  </si>
  <si>
    <t>@L15v13</t>
  </si>
  <si>
    <t>255 27 30</t>
  </si>
  <si>
    <t>@L15v13倒</t>
  </si>
  <si>
    <t>104 32 14</t>
  </si>
</sst>
</file>

<file path=xl/styles.xml><?xml version="1.0" encoding="utf-8"?>
<styleSheet xmlns="http://schemas.openxmlformats.org/spreadsheetml/2006/main">
  <numFmts count="70">
    <numFmt numFmtId="0" formatCode="General"/>
    <numFmt numFmtId="1" formatCode="0"/>
    <numFmt numFmtId="2" formatCode="0.00"/>
    <numFmt numFmtId="3" formatCode="#,##0"/>
    <numFmt numFmtId="4" formatCode="#,##0.00"/>
    <numFmt numFmtId="5" formatCode="&quot;₩&quot;#,##0;\-&quot;₩&quot;#,##0"/>
    <numFmt numFmtId="6" formatCode="&quot;₩&quot;#,##0;[Red]#,##0"/>
    <numFmt numFmtId="7" formatCode="&quot;₩&quot;#,##0.00;#,##0.00"/>
    <numFmt numFmtId="8" formatCode="&quot;₩&quot;#,##0.00;[Red]#,##0.00"/>
    <numFmt numFmtId="9" formatCode="0%"/>
    <numFmt numFmtId="10" formatCode="0.00%"/>
    <numFmt numFmtId="11" formatCode="0.00E+00"/>
    <numFmt numFmtId="12" formatCode="#\ ?/?"/>
    <numFmt numFmtId="13" formatCode="#\ ??/??"/>
    <numFmt numFmtId="14" formatCode="yyyy/mm/dd"/>
    <numFmt numFmtId="15" formatCode="d/mmm/yyyy"/>
    <numFmt numFmtId="16" formatCode="d/mmm"/>
    <numFmt numFmtId="17" formatCode="mmm/yyyy"/>
    <numFmt numFmtId="18" formatCode="AM/PM\ h:mm"/>
    <numFmt numFmtId="19" formatCode="AM/PM\ h:mm:ss"/>
    <numFmt numFmtId="20" formatCode="h:mm"/>
    <numFmt numFmtId="21" formatCode="h:mm:ss"/>
    <numFmt numFmtId="22" formatCode="yyyy/mm/dd\ h:mm"/>
    <numFmt numFmtId="23" formatCode="\$#,##0_);\(\$#,##0\)"/>
    <numFmt numFmtId="24" formatCode="\$#,##0_);[Red]\(\$#,##0\)"/>
    <numFmt numFmtId="25" formatCode="\$#,##0.00_);\(\$#,##0.00\)"/>
    <numFmt numFmtId="26" formatCode="\$#,##0.00_);[Red]\(\$#,##0.00\)"/>
    <numFmt numFmtId="27" formatCode="General"/>
    <numFmt numFmtId="28" formatCode="General"/>
    <numFmt numFmtId="29" formatCode="General"/>
    <numFmt numFmtId="30" formatCode="m\/d\/yy"/>
    <numFmt numFmtId="31" formatCode="yyyy/mm/dd"/>
    <numFmt numFmtId="32" formatCode="AM/PM\ h:mm"/>
    <numFmt numFmtId="33" formatCode="AM/PM\ h:mm:ss"/>
    <numFmt numFmtId="34" formatCode="General"/>
    <numFmt numFmtId="35" formatCode="General"/>
    <numFmt numFmtId="36" formatCode="General"/>
    <numFmt numFmtId="37" formatCode="#,##0;\-#,##0"/>
    <numFmt numFmtId="38" formatCode="#,##0;[Red]\-#,##0"/>
    <numFmt numFmtId="39" formatCode="#,##0.00;\-#,##0.00"/>
    <numFmt numFmtId="40" formatCode="#,##0.00;[Red]\-#,##0.00"/>
    <numFmt numFmtId="41" formatCode="_-* #,##0_-;_-* \-#,##0_-;_-* &quot;-&quot;_-;_-* @_-"/>
    <numFmt numFmtId="42" formatCode="_-&quot;₩&quot;* #,##0_-;_-&quot;₩&quot;* \-#,##0_-;_-&quot;₩&quot;* &quot;-&quot;_-;_-* @_-"/>
    <numFmt numFmtId="43" formatCode="_-* #,##0.00_-;_-* \-#,##0.00_-;_-* &quot;-&quot;_-;_-* @_-"/>
    <numFmt numFmtId="44" formatCode="_-&quot;₩&quot;* #,##0.00_-;_-&quot;₩&quot;* \-#,##0.00_-;_-&quot;₩&quot;* &quot;-&quot;_-;_-* @_-"/>
    <numFmt numFmtId="45" formatCode="mm:ss"/>
    <numFmt numFmtId="46" formatCode="[h]:mm:ss"/>
    <numFmt numFmtId="47" formatCode="mm:ss.0"/>
    <numFmt numFmtId="48" formatCode="##0.0E+0"/>
    <numFmt numFmtId="49" formatCode="@"/>
    <numFmt numFmtId="50" formatCode="General"/>
    <numFmt numFmtId="51" formatCode="General"/>
    <numFmt numFmtId="52" formatCode="General"/>
    <numFmt numFmtId="53" formatCode="General"/>
    <numFmt numFmtId="54" formatCode="General"/>
    <numFmt numFmtId="55" formatCode="yyyy/mm/dd"/>
    <numFmt numFmtId="56" formatCode="yyyy/mm/dd"/>
    <numFmt numFmtId="57" formatCode="yyyy/mm/dd"/>
    <numFmt numFmtId="58" formatCode="yyyy/mm/dd"/>
    <numFmt numFmtId="59" formatCode="General"/>
    <numFmt numFmtId="60" formatCode="General"/>
    <numFmt numFmtId="61" formatCode="General"/>
    <numFmt numFmtId="62" formatCode="General"/>
    <numFmt numFmtId="63" formatCode="General"/>
    <numFmt numFmtId="64" formatCode="0.000"/>
    <numFmt numFmtId="65" formatCode="0.000_);[Red](0.000)"/>
    <numFmt numFmtId="66" formatCode="0.000;[Red]-0.000"/>
    <numFmt numFmtId="67" formatCode="0;[Red]-0"/>
    <numFmt numFmtId="68" formatCode="0.0"/>
    <numFmt numFmtId="69" formatCode="0.00;[Red]-0.00"/>
  </numFmts>
  <fonts count="150"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</fonts>
  <fills count="630"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</fills>
  <borders count="64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830">
    <xf numFmtId="0" fontId="0" fillId="0" borderId="0" xfId="0">
      <alignment vertical="center"/>
    </xf>
    <xf numFmtId="0" fontId="1" fillId="1" borderId="1" xfId="0" applyNumberFormat="1" applyFill="1" applyBorder="1" applyAlignment="1">
      <alignment vertical="center"/>
    </xf>
    <xf numFmtId="0" fontId="1" fillId="2" borderId="2" xfId="0" applyNumberFormat="1" applyFill="1" applyBorder="1" applyAlignment="1">
      <alignment vertical="center"/>
    </xf>
    <xf numFmtId="0" fontId="2" fillId="3" borderId="3" xfId="0" applyNumberFormat="1" applyFill="1" applyBorder="1" applyAlignment="1">
      <alignment vertical="center"/>
    </xf>
    <xf numFmtId="0" fontId="2" fillId="4" borderId="4" xfId="0" applyNumberFormat="1" applyFill="1" applyBorder="1" applyAlignment="1">
      <alignment vertical="center"/>
    </xf>
    <xf numFmtId="0" fontId="0" fillId="5" borderId="5" xfId="0" applyNumberFormat="1" applyFill="1" applyBorder="1" applyAlignment="1">
      <alignment vertical="center"/>
    </xf>
    <xf numFmtId="0" fontId="0" fillId="6" borderId="6" xfId="0" applyNumberFormat="1" applyFill="1" applyBorder="1" applyAlignment="1">
      <alignment vertical="center"/>
    </xf>
    <xf numFmtId="0" fontId="0" fillId="7" borderId="7" xfId="0" applyNumberFormat="1" applyFill="1" applyBorder="1" applyAlignment="1">
      <alignment vertical="center"/>
    </xf>
    <xf numFmtId="0" fontId="0" fillId="8" borderId="8" xfId="0" applyNumberFormat="1" applyFill="1" applyBorder="1" applyAlignment="1">
      <alignment vertical="center"/>
    </xf>
    <xf numFmtId="0" fontId="0" fillId="9" borderId="9" xfId="0" applyNumberFormat="1" applyFill="1" applyBorder="1" applyAlignment="1">
      <alignment vertical="center"/>
    </xf>
    <xf numFmtId="0" fontId="0" fillId="10" borderId="10" xfId="0" applyNumberFormat="1" applyFill="1" applyBorder="1" applyAlignment="1">
      <alignment vertical="center"/>
    </xf>
    <xf numFmtId="0" fontId="0" fillId="11" borderId="11" xfId="0" applyNumberFormat="1" applyFill="1" applyBorder="1" applyAlignment="1">
      <alignment vertical="center"/>
    </xf>
    <xf numFmtId="0" fontId="0" fillId="12" borderId="12" xfId="0" applyNumberFormat="1" applyFill="1" applyBorder="1" applyAlignment="1">
      <alignment vertical="center"/>
    </xf>
    <xf numFmtId="0" fontId="0" fillId="13" borderId="13" xfId="0" applyNumberFormat="1" applyFill="1" applyBorder="1" applyAlignment="1">
      <alignment vertical="center"/>
    </xf>
    <xf numFmtId="0" fontId="0" fillId="14" borderId="14" xfId="0" applyNumberFormat="1" applyFill="1" applyBorder="1" applyAlignment="1">
      <alignment vertical="center"/>
    </xf>
    <xf numFmtId="0" fontId="0" fillId="15" borderId="15" xfId="0">
      <alignment vertical="center"/>
    </xf>
    <xf numFmtId="43" fontId="0" fillId="16" borderId="16" xfId="0" applyFill="1" applyBorder="1" applyAlignment="1">
      <alignment vertical="center"/>
    </xf>
    <xf numFmtId="41" fontId="0" fillId="17" borderId="17" xfId="0" applyFill="1" applyBorder="1" applyAlignment="1">
      <alignment vertical="center"/>
    </xf>
    <xf numFmtId="44" fontId="0" fillId="18" borderId="18" xfId="0" applyFill="1" applyBorder="1" applyAlignment="1">
      <alignment vertical="center"/>
    </xf>
    <xf numFmtId="42" fontId="0" fillId="19" borderId="19" xfId="0" applyFill="1" applyBorder="1" applyAlignment="1">
      <alignment vertical="center"/>
    </xf>
    <xf numFmtId="9" fontId="0" fillId="20" borderId="20" xfId="0" applyFill="1" applyBorder="1" applyAlignment="1">
      <alignment vertical="center"/>
    </xf>
    <xf numFmtId="0" fontId="4" fillId="0" borderId="0" xfId="0" applyFill="1">
      <alignment horizontal="center" vertical="center"/>
    </xf>
    <xf numFmtId="0" fontId="5" fillId="21" borderId="21" xfId="0">
      <alignment vertical="center"/>
    </xf>
    <xf numFmtId="0" fontId="6" fillId="22" borderId="22" xfId="0">
      <alignment vertical="center"/>
    </xf>
    <xf numFmtId="0" fontId="6" fillId="23" borderId="23" xfId="0">
      <alignment vertical="center"/>
    </xf>
    <xf numFmtId="0" fontId="7" fillId="24" borderId="24" xfId="0">
      <alignment vertical="center"/>
    </xf>
    <xf numFmtId="0" fontId="7" fillId="25" borderId="25" xfId="0">
      <alignment vertical="center"/>
    </xf>
    <xf numFmtId="0" fontId="5" fillId="26" borderId="26" xfId="0">
      <alignment vertical="center"/>
    </xf>
    <xf numFmtId="0" fontId="5" fillId="27" borderId="27" xfId="0">
      <alignment vertical="center"/>
    </xf>
    <xf numFmtId="0" fontId="5" fillId="28" borderId="28" xfId="0">
      <alignment vertical="center"/>
    </xf>
    <xf numFmtId="0" fontId="5" fillId="29" borderId="29" xfId="0">
      <alignment vertical="center"/>
    </xf>
    <xf numFmtId="0" fontId="5" fillId="30" borderId="30" xfId="0">
      <alignment vertical="center"/>
    </xf>
    <xf numFmtId="0" fontId="5" fillId="31" borderId="31" xfId="0">
      <alignment vertical="center"/>
    </xf>
    <xf numFmtId="0" fontId="5" fillId="32" borderId="32" xfId="0">
      <alignment vertical="center"/>
    </xf>
    <xf numFmtId="0" fontId="5" fillId="33" borderId="33" xfId="0">
      <alignment vertical="center"/>
    </xf>
    <xf numFmtId="0" fontId="5" fillId="34" borderId="34" xfId="0">
      <alignment vertical="center"/>
    </xf>
    <xf numFmtId="0" fontId="5" fillId="35" borderId="35" xfId="0">
      <alignment vertical="center"/>
    </xf>
    <xf numFmtId="0" fontId="5" fillId="36" borderId="36" xfId="0">
      <alignment vertical="center"/>
    </xf>
    <xf numFmtId="43" fontId="5" fillId="37" borderId="37" xfId="0">
      <alignment vertical="center"/>
    </xf>
    <xf numFmtId="41" fontId="5" fillId="38" borderId="38" xfId="0">
      <alignment vertical="center"/>
    </xf>
    <xf numFmtId="44" fontId="5" fillId="39" borderId="39" xfId="0">
      <alignment vertical="center"/>
    </xf>
    <xf numFmtId="42" fontId="5" fillId="40" borderId="40" xfId="0">
      <alignment vertical="center"/>
    </xf>
    <xf numFmtId="9" fontId="5" fillId="41" borderId="41" xfId="0">
      <alignment vertical="center"/>
    </xf>
    <xf numFmtId="0" fontId="9" fillId="21" borderId="21" xfId="0">
      <alignment horizontal="center" vertical="center"/>
    </xf>
    <xf numFmtId="0" fontId="10" fillId="42" borderId="42" xfId="0">
      <alignment vertical="center"/>
    </xf>
    <xf numFmtId="0" fontId="11" fillId="43" borderId="43" xfId="0">
      <alignment vertical="center"/>
    </xf>
    <xf numFmtId="0" fontId="11" fillId="44" borderId="44" xfId="0">
      <alignment vertical="center"/>
    </xf>
    <xf numFmtId="0" fontId="12" fillId="45" borderId="45" xfId="0">
      <alignment vertical="center"/>
    </xf>
    <xf numFmtId="0" fontId="12" fillId="46" borderId="46" xfId="0">
      <alignment vertical="center"/>
    </xf>
    <xf numFmtId="0" fontId="10" fillId="47" borderId="47" xfId="0">
      <alignment vertical="center"/>
    </xf>
    <xf numFmtId="0" fontId="10" fillId="48" borderId="48" xfId="0">
      <alignment vertical="center"/>
    </xf>
    <xf numFmtId="0" fontId="10" fillId="49" borderId="49" xfId="0">
      <alignment vertical="center"/>
    </xf>
    <xf numFmtId="0" fontId="10" fillId="50" borderId="50" xfId="0">
      <alignment vertical="center"/>
    </xf>
    <xf numFmtId="0" fontId="10" fillId="51" borderId="51" xfId="0">
      <alignment vertical="center"/>
    </xf>
    <xf numFmtId="0" fontId="10" fillId="52" borderId="52" xfId="0">
      <alignment vertical="center"/>
    </xf>
    <xf numFmtId="0" fontId="10" fillId="53" borderId="53" xfId="0">
      <alignment vertical="center"/>
    </xf>
    <xf numFmtId="0" fontId="10" fillId="54" borderId="54" xfId="0">
      <alignment vertical="center"/>
    </xf>
    <xf numFmtId="0" fontId="10" fillId="55" borderId="55" xfId="0">
      <alignment vertical="center"/>
    </xf>
    <xf numFmtId="0" fontId="10" fillId="56" borderId="56" xfId="0">
      <alignment vertical="center"/>
    </xf>
    <xf numFmtId="0" fontId="10" fillId="57" borderId="57" xfId="0">
      <alignment vertical="center"/>
    </xf>
    <xf numFmtId="43" fontId="10" fillId="58" borderId="58" xfId="0">
      <alignment vertical="center"/>
    </xf>
    <xf numFmtId="41" fontId="10" fillId="59" borderId="59" xfId="0">
      <alignment vertical="center"/>
    </xf>
    <xf numFmtId="44" fontId="10" fillId="60" borderId="60" xfId="0">
      <alignment vertical="center"/>
    </xf>
    <xf numFmtId="42" fontId="10" fillId="61" borderId="61" xfId="0">
      <alignment vertical="center"/>
    </xf>
    <xf numFmtId="9" fontId="10" fillId="62" borderId="62" xfId="0">
      <alignment vertical="center"/>
    </xf>
    <xf numFmtId="0" fontId="14" fillId="42" borderId="42" xfId="0">
      <alignment horizontal="center" vertical="center"/>
    </xf>
    <xf numFmtId="0" fontId="15" fillId="63" borderId="63" xfId="0">
      <alignment vertical="center"/>
    </xf>
    <xf numFmtId="0" fontId="16" fillId="64" borderId="64" xfId="0">
      <alignment vertical="center"/>
    </xf>
    <xf numFmtId="0" fontId="16" fillId="65" borderId="65" xfId="0">
      <alignment vertical="center"/>
    </xf>
    <xf numFmtId="0" fontId="17" fillId="66" borderId="66" xfId="0">
      <alignment vertical="center"/>
    </xf>
    <xf numFmtId="0" fontId="17" fillId="67" borderId="67" xfId="0">
      <alignment vertical="center"/>
    </xf>
    <xf numFmtId="0" fontId="15" fillId="68" borderId="68" xfId="0">
      <alignment vertical="center"/>
    </xf>
    <xf numFmtId="0" fontId="15" fillId="69" borderId="69" xfId="0">
      <alignment vertical="center"/>
    </xf>
    <xf numFmtId="0" fontId="15" fillId="70" borderId="70" xfId="0">
      <alignment vertical="center"/>
    </xf>
    <xf numFmtId="0" fontId="15" fillId="71" borderId="71" xfId="0">
      <alignment vertical="center"/>
    </xf>
    <xf numFmtId="0" fontId="15" fillId="72" borderId="72" xfId="0">
      <alignment vertical="center"/>
    </xf>
    <xf numFmtId="0" fontId="15" fillId="73" borderId="73" xfId="0">
      <alignment vertical="center"/>
    </xf>
    <xf numFmtId="0" fontId="15" fillId="74" borderId="74" xfId="0">
      <alignment vertical="center"/>
    </xf>
    <xf numFmtId="0" fontId="15" fillId="75" borderId="75" xfId="0">
      <alignment vertical="center"/>
    </xf>
    <xf numFmtId="0" fontId="15" fillId="76" borderId="76" xfId="0">
      <alignment vertical="center"/>
    </xf>
    <xf numFmtId="0" fontId="15" fillId="77" borderId="77" xfId="0">
      <alignment vertical="center"/>
    </xf>
    <xf numFmtId="0" fontId="15" fillId="78" borderId="78" xfId="0">
      <alignment vertical="center"/>
    </xf>
    <xf numFmtId="43" fontId="15" fillId="79" borderId="79" xfId="0">
      <alignment vertical="center"/>
    </xf>
    <xf numFmtId="41" fontId="15" fillId="80" borderId="80" xfId="0">
      <alignment vertical="center"/>
    </xf>
    <xf numFmtId="44" fontId="15" fillId="81" borderId="81" xfId="0">
      <alignment vertical="center"/>
    </xf>
    <xf numFmtId="42" fontId="15" fillId="82" borderId="82" xfId="0">
      <alignment vertical="center"/>
    </xf>
    <xf numFmtId="9" fontId="15" fillId="83" borderId="83" xfId="0">
      <alignment vertical="center"/>
    </xf>
    <xf numFmtId="0" fontId="19" fillId="63" borderId="63" xfId="0">
      <alignment horizontal="center" vertical="center"/>
    </xf>
    <xf numFmtId="0" fontId="20" fillId="84" borderId="84" xfId="0">
      <alignment vertical="center"/>
    </xf>
    <xf numFmtId="0" fontId="21" fillId="85" borderId="85" xfId="0">
      <alignment vertical="center"/>
    </xf>
    <xf numFmtId="0" fontId="21" fillId="86" borderId="86" xfId="0">
      <alignment vertical="center"/>
    </xf>
    <xf numFmtId="0" fontId="22" fillId="87" borderId="87" xfId="0">
      <alignment vertical="center"/>
    </xf>
    <xf numFmtId="0" fontId="22" fillId="88" borderId="88" xfId="0">
      <alignment vertical="center"/>
    </xf>
    <xf numFmtId="0" fontId="20" fillId="89" borderId="89" xfId="0">
      <alignment vertical="center"/>
    </xf>
    <xf numFmtId="0" fontId="20" fillId="90" borderId="90" xfId="0">
      <alignment vertical="center"/>
    </xf>
    <xf numFmtId="0" fontId="20" fillId="91" borderId="91" xfId="0">
      <alignment vertical="center"/>
    </xf>
    <xf numFmtId="0" fontId="20" fillId="92" borderId="92" xfId="0">
      <alignment vertical="center"/>
    </xf>
    <xf numFmtId="0" fontId="20" fillId="93" borderId="93" xfId="0">
      <alignment vertical="center"/>
    </xf>
    <xf numFmtId="0" fontId="20" fillId="94" borderId="94" xfId="0">
      <alignment vertical="center"/>
    </xf>
    <xf numFmtId="0" fontId="20" fillId="95" borderId="95" xfId="0">
      <alignment vertical="center"/>
    </xf>
    <xf numFmtId="0" fontId="20" fillId="96" borderId="96" xfId="0">
      <alignment vertical="center"/>
    </xf>
    <xf numFmtId="0" fontId="20" fillId="97" borderId="97" xfId="0">
      <alignment vertical="center"/>
    </xf>
    <xf numFmtId="0" fontId="20" fillId="98" borderId="98" xfId="0">
      <alignment vertical="center"/>
    </xf>
    <xf numFmtId="0" fontId="20" fillId="99" borderId="99" xfId="0">
      <alignment vertical="center"/>
    </xf>
    <xf numFmtId="43" fontId="20" fillId="100" borderId="100" xfId="0">
      <alignment vertical="center"/>
    </xf>
    <xf numFmtId="41" fontId="20" fillId="101" borderId="101" xfId="0">
      <alignment vertical="center"/>
    </xf>
    <xf numFmtId="44" fontId="20" fillId="102" borderId="102" xfId="0">
      <alignment vertical="center"/>
    </xf>
    <xf numFmtId="42" fontId="20" fillId="103" borderId="103" xfId="0">
      <alignment vertical="center"/>
    </xf>
    <xf numFmtId="9" fontId="20" fillId="104" borderId="104" xfId="0">
      <alignment vertical="center"/>
    </xf>
    <xf numFmtId="0" fontId="24" fillId="84" borderId="84" xfId="0">
      <alignment horizontal="center" vertical="center"/>
    </xf>
    <xf numFmtId="0" fontId="25" fillId="105" borderId="105" xfId="0">
      <alignment vertical="center"/>
    </xf>
    <xf numFmtId="0" fontId="26" fillId="106" borderId="106" xfId="0">
      <alignment vertical="center"/>
    </xf>
    <xf numFmtId="0" fontId="26" fillId="107" borderId="107" xfId="0">
      <alignment vertical="center"/>
    </xf>
    <xf numFmtId="0" fontId="27" fillId="108" borderId="108" xfId="0">
      <alignment vertical="center"/>
    </xf>
    <xf numFmtId="0" fontId="27" fillId="109" borderId="109" xfId="0">
      <alignment vertical="center"/>
    </xf>
    <xf numFmtId="0" fontId="25" fillId="110" borderId="110" xfId="0">
      <alignment vertical="center"/>
    </xf>
    <xf numFmtId="0" fontId="25" fillId="111" borderId="111" xfId="0">
      <alignment vertical="center"/>
    </xf>
    <xf numFmtId="0" fontId="25" fillId="112" borderId="112" xfId="0">
      <alignment vertical="center"/>
    </xf>
    <xf numFmtId="0" fontId="25" fillId="113" borderId="113" xfId="0">
      <alignment vertical="center"/>
    </xf>
    <xf numFmtId="0" fontId="25" fillId="114" borderId="114" xfId="0">
      <alignment vertical="center"/>
    </xf>
    <xf numFmtId="0" fontId="25" fillId="115" borderId="115" xfId="0">
      <alignment vertical="center"/>
    </xf>
    <xf numFmtId="0" fontId="25" fillId="116" borderId="116" xfId="0">
      <alignment vertical="center"/>
    </xf>
    <xf numFmtId="0" fontId="25" fillId="117" borderId="117" xfId="0">
      <alignment vertical="center"/>
    </xf>
    <xf numFmtId="0" fontId="25" fillId="118" borderId="118" xfId="0">
      <alignment vertical="center"/>
    </xf>
    <xf numFmtId="0" fontId="25" fillId="119" borderId="119" xfId="0">
      <alignment vertical="center"/>
    </xf>
    <xf numFmtId="0" fontId="25" fillId="120" borderId="120" xfId="0">
      <alignment vertical="center"/>
    </xf>
    <xf numFmtId="43" fontId="25" fillId="121" borderId="121" xfId="0">
      <alignment vertical="center"/>
    </xf>
    <xf numFmtId="41" fontId="25" fillId="122" borderId="122" xfId="0">
      <alignment vertical="center"/>
    </xf>
    <xf numFmtId="44" fontId="25" fillId="123" borderId="123" xfId="0">
      <alignment vertical="center"/>
    </xf>
    <xf numFmtId="42" fontId="25" fillId="124" borderId="124" xfId="0">
      <alignment vertical="center"/>
    </xf>
    <xf numFmtId="9" fontId="25" fillId="125" borderId="125" xfId="0">
      <alignment vertical="center"/>
    </xf>
    <xf numFmtId="0" fontId="29" fillId="105" borderId="105" xfId="0">
      <alignment horizontal="center" vertical="center"/>
    </xf>
    <xf numFmtId="0" fontId="30" fillId="126" borderId="126" xfId="0">
      <alignment vertical="center"/>
    </xf>
    <xf numFmtId="0" fontId="31" fillId="127" borderId="127" xfId="0">
      <alignment vertical="center"/>
    </xf>
    <xf numFmtId="0" fontId="31" fillId="128" borderId="128" xfId="0">
      <alignment vertical="center"/>
    </xf>
    <xf numFmtId="0" fontId="32" fillId="129" borderId="129" xfId="0">
      <alignment vertical="center"/>
    </xf>
    <xf numFmtId="0" fontId="32" fillId="130" borderId="130" xfId="0">
      <alignment vertical="center"/>
    </xf>
    <xf numFmtId="0" fontId="30" fillId="131" borderId="131" xfId="0">
      <alignment vertical="center"/>
    </xf>
    <xf numFmtId="0" fontId="30" fillId="132" borderId="132" xfId="0">
      <alignment vertical="center"/>
    </xf>
    <xf numFmtId="0" fontId="30" fillId="133" borderId="133" xfId="0">
      <alignment vertical="center"/>
    </xf>
    <xf numFmtId="0" fontId="30" fillId="134" borderId="134" xfId="0">
      <alignment vertical="center"/>
    </xf>
    <xf numFmtId="0" fontId="30" fillId="135" borderId="135" xfId="0">
      <alignment vertical="center"/>
    </xf>
    <xf numFmtId="0" fontId="30" fillId="136" borderId="136" xfId="0">
      <alignment vertical="center"/>
    </xf>
    <xf numFmtId="0" fontId="30" fillId="137" borderId="137" xfId="0">
      <alignment vertical="center"/>
    </xf>
    <xf numFmtId="0" fontId="30" fillId="138" borderId="138" xfId="0">
      <alignment vertical="center"/>
    </xf>
    <xf numFmtId="0" fontId="30" fillId="139" borderId="139" xfId="0">
      <alignment vertical="center"/>
    </xf>
    <xf numFmtId="0" fontId="30" fillId="140" borderId="140" xfId="0">
      <alignment vertical="center"/>
    </xf>
    <xf numFmtId="0" fontId="30" fillId="141" borderId="141" xfId="0">
      <alignment vertical="center"/>
    </xf>
    <xf numFmtId="43" fontId="30" fillId="142" borderId="142" xfId="0">
      <alignment vertical="center"/>
    </xf>
    <xf numFmtId="41" fontId="30" fillId="143" borderId="143" xfId="0">
      <alignment vertical="center"/>
    </xf>
    <xf numFmtId="44" fontId="30" fillId="144" borderId="144" xfId="0">
      <alignment vertical="center"/>
    </xf>
    <xf numFmtId="42" fontId="30" fillId="145" borderId="145" xfId="0">
      <alignment vertical="center"/>
    </xf>
    <xf numFmtId="9" fontId="30" fillId="146" borderId="146" xfId="0">
      <alignment vertical="center"/>
    </xf>
    <xf numFmtId="0" fontId="34" fillId="126" borderId="126" xfId="0">
      <alignment horizontal="center" vertical="center"/>
    </xf>
    <xf numFmtId="0" fontId="35" fillId="147" borderId="147" xfId="0">
      <alignment vertical="center"/>
    </xf>
    <xf numFmtId="0" fontId="36" fillId="148" borderId="148" xfId="0">
      <alignment vertical="center"/>
    </xf>
    <xf numFmtId="0" fontId="36" fillId="149" borderId="149" xfId="0">
      <alignment vertical="center"/>
    </xf>
    <xf numFmtId="0" fontId="37" fillId="150" borderId="150" xfId="0">
      <alignment vertical="center"/>
    </xf>
    <xf numFmtId="0" fontId="37" fillId="151" borderId="151" xfId="0">
      <alignment vertical="center"/>
    </xf>
    <xf numFmtId="0" fontId="35" fillId="152" borderId="152" xfId="0">
      <alignment vertical="center"/>
    </xf>
    <xf numFmtId="0" fontId="35" fillId="153" borderId="153" xfId="0">
      <alignment vertical="center"/>
    </xf>
    <xf numFmtId="0" fontId="35" fillId="154" borderId="154" xfId="0">
      <alignment vertical="center"/>
    </xf>
    <xf numFmtId="0" fontId="35" fillId="155" borderId="155" xfId="0">
      <alignment vertical="center"/>
    </xf>
    <xf numFmtId="0" fontId="35" fillId="156" borderId="156" xfId="0">
      <alignment vertical="center"/>
    </xf>
    <xf numFmtId="0" fontId="35" fillId="157" borderId="157" xfId="0">
      <alignment vertical="center"/>
    </xf>
    <xf numFmtId="0" fontId="35" fillId="158" borderId="158" xfId="0">
      <alignment vertical="center"/>
    </xf>
    <xf numFmtId="0" fontId="35" fillId="159" borderId="159" xfId="0">
      <alignment vertical="center"/>
    </xf>
    <xf numFmtId="0" fontId="35" fillId="160" borderId="160" xfId="0">
      <alignment vertical="center"/>
    </xf>
    <xf numFmtId="0" fontId="35" fillId="161" borderId="161" xfId="0">
      <alignment vertical="center"/>
    </xf>
    <xf numFmtId="0" fontId="35" fillId="162" borderId="162" xfId="0">
      <alignment vertical="center"/>
    </xf>
    <xf numFmtId="43" fontId="35" fillId="163" borderId="163" xfId="0">
      <alignment vertical="center"/>
    </xf>
    <xf numFmtId="41" fontId="35" fillId="164" borderId="164" xfId="0">
      <alignment vertical="center"/>
    </xf>
    <xf numFmtId="44" fontId="35" fillId="165" borderId="165" xfId="0">
      <alignment vertical="center"/>
    </xf>
    <xf numFmtId="42" fontId="35" fillId="166" borderId="166" xfId="0">
      <alignment vertical="center"/>
    </xf>
    <xf numFmtId="9" fontId="35" fillId="167" borderId="167" xfId="0">
      <alignment vertical="center"/>
    </xf>
    <xf numFmtId="0" fontId="39" fillId="147" borderId="147" xfId="0">
      <alignment horizontal="center" vertical="center"/>
    </xf>
    <xf numFmtId="0" fontId="40" fillId="168" borderId="168" xfId="0">
      <alignment vertical="center"/>
    </xf>
    <xf numFmtId="0" fontId="41" fillId="169" borderId="169" xfId="0">
      <alignment vertical="center"/>
    </xf>
    <xf numFmtId="0" fontId="41" fillId="170" borderId="170" xfId="0">
      <alignment vertical="center"/>
    </xf>
    <xf numFmtId="0" fontId="42" fillId="171" borderId="171" xfId="0">
      <alignment vertical="center"/>
    </xf>
    <xf numFmtId="0" fontId="42" fillId="172" borderId="172" xfId="0">
      <alignment vertical="center"/>
    </xf>
    <xf numFmtId="0" fontId="40" fillId="173" borderId="173" xfId="0">
      <alignment vertical="center"/>
    </xf>
    <xf numFmtId="0" fontId="40" fillId="174" borderId="174" xfId="0">
      <alignment vertical="center"/>
    </xf>
    <xf numFmtId="0" fontId="40" fillId="175" borderId="175" xfId="0">
      <alignment vertical="center"/>
    </xf>
    <xf numFmtId="0" fontId="40" fillId="176" borderId="176" xfId="0">
      <alignment vertical="center"/>
    </xf>
    <xf numFmtId="0" fontId="40" fillId="177" borderId="177" xfId="0">
      <alignment vertical="center"/>
    </xf>
    <xf numFmtId="0" fontId="40" fillId="178" borderId="178" xfId="0">
      <alignment vertical="center"/>
    </xf>
    <xf numFmtId="0" fontId="40" fillId="179" borderId="179" xfId="0">
      <alignment vertical="center"/>
    </xf>
    <xf numFmtId="0" fontId="40" fillId="180" borderId="180" xfId="0">
      <alignment vertical="center"/>
    </xf>
    <xf numFmtId="0" fontId="40" fillId="181" borderId="181" xfId="0">
      <alignment vertical="center"/>
    </xf>
    <xf numFmtId="0" fontId="40" fillId="182" borderId="182" xfId="0">
      <alignment vertical="center"/>
    </xf>
    <xf numFmtId="0" fontId="40" fillId="183" borderId="183" xfId="0">
      <alignment vertical="center"/>
    </xf>
    <xf numFmtId="43" fontId="40" fillId="184" borderId="184" xfId="0">
      <alignment vertical="center"/>
    </xf>
    <xf numFmtId="41" fontId="40" fillId="185" borderId="185" xfId="0">
      <alignment vertical="center"/>
    </xf>
    <xf numFmtId="44" fontId="40" fillId="186" borderId="186" xfId="0">
      <alignment vertical="center"/>
    </xf>
    <xf numFmtId="42" fontId="40" fillId="187" borderId="187" xfId="0">
      <alignment vertical="center"/>
    </xf>
    <xf numFmtId="9" fontId="40" fillId="188" borderId="188" xfId="0">
      <alignment vertical="center"/>
    </xf>
    <xf numFmtId="0" fontId="44" fillId="168" borderId="168" xfId="0">
      <alignment horizontal="center" vertical="center"/>
    </xf>
    <xf numFmtId="0" fontId="45" fillId="189" borderId="189" xfId="0">
      <alignment vertical="center"/>
    </xf>
    <xf numFmtId="0" fontId="46" fillId="190" borderId="190" xfId="0">
      <alignment vertical="center"/>
    </xf>
    <xf numFmtId="0" fontId="46" fillId="191" borderId="191" xfId="0">
      <alignment vertical="center"/>
    </xf>
    <xf numFmtId="0" fontId="47" fillId="192" borderId="192" xfId="0">
      <alignment vertical="center"/>
    </xf>
    <xf numFmtId="0" fontId="47" fillId="193" borderId="193" xfId="0">
      <alignment vertical="center"/>
    </xf>
    <xf numFmtId="0" fontId="45" fillId="194" borderId="194" xfId="0">
      <alignment vertical="center"/>
    </xf>
    <xf numFmtId="0" fontId="45" fillId="195" borderId="195" xfId="0">
      <alignment vertical="center"/>
    </xf>
    <xf numFmtId="0" fontId="45" fillId="196" borderId="196" xfId="0">
      <alignment vertical="center"/>
    </xf>
    <xf numFmtId="0" fontId="45" fillId="197" borderId="197" xfId="0">
      <alignment vertical="center"/>
    </xf>
    <xf numFmtId="0" fontId="45" fillId="198" borderId="198" xfId="0">
      <alignment vertical="center"/>
    </xf>
    <xf numFmtId="0" fontId="45" fillId="199" borderId="199" xfId="0">
      <alignment vertical="center"/>
    </xf>
    <xf numFmtId="0" fontId="45" fillId="200" borderId="200" xfId="0">
      <alignment vertical="center"/>
    </xf>
    <xf numFmtId="0" fontId="45" fillId="201" borderId="201" xfId="0">
      <alignment vertical="center"/>
    </xf>
    <xf numFmtId="0" fontId="45" fillId="202" borderId="202" xfId="0">
      <alignment vertical="center"/>
    </xf>
    <xf numFmtId="0" fontId="45" fillId="203" borderId="203" xfId="0">
      <alignment vertical="center"/>
    </xf>
    <xf numFmtId="0" fontId="45" fillId="204" borderId="204" xfId="0">
      <alignment vertical="center"/>
    </xf>
    <xf numFmtId="43" fontId="45" fillId="205" borderId="205" xfId="0">
      <alignment vertical="center"/>
    </xf>
    <xf numFmtId="41" fontId="45" fillId="206" borderId="206" xfId="0">
      <alignment vertical="center"/>
    </xf>
    <xf numFmtId="44" fontId="45" fillId="207" borderId="207" xfId="0">
      <alignment vertical="center"/>
    </xf>
    <xf numFmtId="42" fontId="45" fillId="208" borderId="208" xfId="0">
      <alignment vertical="center"/>
    </xf>
    <xf numFmtId="9" fontId="45" fillId="209" borderId="209" xfId="0">
      <alignment vertical="center"/>
    </xf>
    <xf numFmtId="0" fontId="49" fillId="189" borderId="189" xfId="0">
      <alignment horizontal="center" vertical="center"/>
    </xf>
    <xf numFmtId="0" fontId="50" fillId="210" borderId="210" xfId="0">
      <alignment vertical="center"/>
    </xf>
    <xf numFmtId="0" fontId="51" fillId="211" borderId="211" xfId="0">
      <alignment vertical="center"/>
    </xf>
    <xf numFmtId="0" fontId="51" fillId="212" borderId="212" xfId="0">
      <alignment vertical="center"/>
    </xf>
    <xf numFmtId="0" fontId="52" fillId="213" borderId="213" xfId="0">
      <alignment vertical="center"/>
    </xf>
    <xf numFmtId="0" fontId="52" fillId="214" borderId="214" xfId="0">
      <alignment vertical="center"/>
    </xf>
    <xf numFmtId="0" fontId="50" fillId="215" borderId="215" xfId="0">
      <alignment vertical="center"/>
    </xf>
    <xf numFmtId="0" fontId="50" fillId="216" borderId="216" xfId="0">
      <alignment vertical="center"/>
    </xf>
    <xf numFmtId="0" fontId="50" fillId="217" borderId="217" xfId="0">
      <alignment vertical="center"/>
    </xf>
    <xf numFmtId="0" fontId="50" fillId="218" borderId="218" xfId="0">
      <alignment vertical="center"/>
    </xf>
    <xf numFmtId="0" fontId="50" fillId="219" borderId="219" xfId="0">
      <alignment vertical="center"/>
    </xf>
    <xf numFmtId="0" fontId="50" fillId="220" borderId="220" xfId="0">
      <alignment vertical="center"/>
    </xf>
    <xf numFmtId="0" fontId="50" fillId="221" borderId="221" xfId="0">
      <alignment vertical="center"/>
    </xf>
    <xf numFmtId="0" fontId="50" fillId="222" borderId="222" xfId="0">
      <alignment vertical="center"/>
    </xf>
    <xf numFmtId="0" fontId="50" fillId="223" borderId="223" xfId="0">
      <alignment vertical="center"/>
    </xf>
    <xf numFmtId="0" fontId="50" fillId="224" borderId="224" xfId="0">
      <alignment vertical="center"/>
    </xf>
    <xf numFmtId="0" fontId="50" fillId="225" borderId="225" xfId="0">
      <alignment vertical="center"/>
    </xf>
    <xf numFmtId="43" fontId="50" fillId="226" borderId="226" xfId="0">
      <alignment vertical="center"/>
    </xf>
    <xf numFmtId="41" fontId="50" fillId="227" borderId="227" xfId="0">
      <alignment vertical="center"/>
    </xf>
    <xf numFmtId="44" fontId="50" fillId="228" borderId="228" xfId="0">
      <alignment vertical="center"/>
    </xf>
    <xf numFmtId="42" fontId="50" fillId="229" borderId="229" xfId="0">
      <alignment vertical="center"/>
    </xf>
    <xf numFmtId="9" fontId="50" fillId="230" borderId="230" xfId="0">
      <alignment vertical="center"/>
    </xf>
    <xf numFmtId="0" fontId="54" fillId="210" borderId="210" xfId="0">
      <alignment horizontal="center" vertical="center"/>
    </xf>
    <xf numFmtId="0" fontId="55" fillId="231" borderId="231" xfId="0">
      <alignment vertical="center"/>
    </xf>
    <xf numFmtId="0" fontId="56" fillId="232" borderId="232" xfId="0">
      <alignment vertical="center"/>
    </xf>
    <xf numFmtId="0" fontId="56" fillId="233" borderId="233" xfId="0">
      <alignment vertical="center"/>
    </xf>
    <xf numFmtId="0" fontId="57" fillId="234" borderId="234" xfId="0">
      <alignment vertical="center"/>
    </xf>
    <xf numFmtId="0" fontId="57" fillId="235" borderId="235" xfId="0">
      <alignment vertical="center"/>
    </xf>
    <xf numFmtId="0" fontId="55" fillId="236" borderId="236" xfId="0">
      <alignment vertical="center"/>
    </xf>
    <xf numFmtId="0" fontId="55" fillId="237" borderId="237" xfId="0">
      <alignment vertical="center"/>
    </xf>
    <xf numFmtId="0" fontId="55" fillId="238" borderId="238" xfId="0">
      <alignment vertical="center"/>
    </xf>
    <xf numFmtId="0" fontId="55" fillId="239" borderId="239" xfId="0">
      <alignment vertical="center"/>
    </xf>
    <xf numFmtId="0" fontId="55" fillId="240" borderId="240" xfId="0">
      <alignment vertical="center"/>
    </xf>
    <xf numFmtId="0" fontId="55" fillId="241" borderId="241" xfId="0">
      <alignment vertical="center"/>
    </xf>
    <xf numFmtId="0" fontId="55" fillId="242" borderId="242" xfId="0">
      <alignment vertical="center"/>
    </xf>
    <xf numFmtId="0" fontId="55" fillId="243" borderId="243" xfId="0">
      <alignment vertical="center"/>
    </xf>
    <xf numFmtId="0" fontId="55" fillId="244" borderId="244" xfId="0">
      <alignment vertical="center"/>
    </xf>
    <xf numFmtId="0" fontId="55" fillId="245" borderId="245" xfId="0">
      <alignment vertical="center"/>
    </xf>
    <xf numFmtId="0" fontId="55" fillId="246" borderId="246" xfId="0">
      <alignment vertical="center"/>
    </xf>
    <xf numFmtId="43" fontId="55" fillId="247" borderId="247" xfId="0">
      <alignment vertical="center"/>
    </xf>
    <xf numFmtId="41" fontId="55" fillId="248" borderId="248" xfId="0">
      <alignment vertical="center"/>
    </xf>
    <xf numFmtId="44" fontId="55" fillId="249" borderId="249" xfId="0">
      <alignment vertical="center"/>
    </xf>
    <xf numFmtId="42" fontId="55" fillId="250" borderId="250" xfId="0">
      <alignment vertical="center"/>
    </xf>
    <xf numFmtId="9" fontId="55" fillId="251" borderId="251" xfId="0">
      <alignment vertical="center"/>
    </xf>
    <xf numFmtId="0" fontId="59" fillId="231" borderId="231" xfId="0">
      <alignment horizontal="center" vertical="center"/>
    </xf>
    <xf numFmtId="0" fontId="60" fillId="252" borderId="252" xfId="0">
      <alignment vertical="center"/>
    </xf>
    <xf numFmtId="0" fontId="61" fillId="253" borderId="253" xfId="0">
      <alignment vertical="center"/>
    </xf>
    <xf numFmtId="0" fontId="61" fillId="254" borderId="254" xfId="0">
      <alignment vertical="center"/>
    </xf>
    <xf numFmtId="0" fontId="62" fillId="255" borderId="255" xfId="0">
      <alignment vertical="center"/>
    </xf>
    <xf numFmtId="0" fontId="62" fillId="256" borderId="256" xfId="0">
      <alignment vertical="center"/>
    </xf>
    <xf numFmtId="0" fontId="60" fillId="257" borderId="257" xfId="0">
      <alignment vertical="center"/>
    </xf>
    <xf numFmtId="0" fontId="60" fillId="258" borderId="258" xfId="0">
      <alignment vertical="center"/>
    </xf>
    <xf numFmtId="0" fontId="60" fillId="259" borderId="259" xfId="0">
      <alignment vertical="center"/>
    </xf>
    <xf numFmtId="0" fontId="60" fillId="260" borderId="260" xfId="0">
      <alignment vertical="center"/>
    </xf>
    <xf numFmtId="0" fontId="60" fillId="261" borderId="261" xfId="0">
      <alignment vertical="center"/>
    </xf>
    <xf numFmtId="0" fontId="60" fillId="262" borderId="262" xfId="0">
      <alignment vertical="center"/>
    </xf>
    <xf numFmtId="0" fontId="60" fillId="263" borderId="263" xfId="0">
      <alignment vertical="center"/>
    </xf>
    <xf numFmtId="0" fontId="60" fillId="264" borderId="264" xfId="0">
      <alignment vertical="center"/>
    </xf>
    <xf numFmtId="0" fontId="60" fillId="265" borderId="265" xfId="0">
      <alignment vertical="center"/>
    </xf>
    <xf numFmtId="0" fontId="60" fillId="266" borderId="266" xfId="0">
      <alignment vertical="center"/>
    </xf>
    <xf numFmtId="0" fontId="60" fillId="267" borderId="267" xfId="0">
      <alignment vertical="center"/>
    </xf>
    <xf numFmtId="43" fontId="60" fillId="268" borderId="268" xfId="0">
      <alignment vertical="center"/>
    </xf>
    <xf numFmtId="41" fontId="60" fillId="269" borderId="269" xfId="0">
      <alignment vertical="center"/>
    </xf>
    <xf numFmtId="44" fontId="60" fillId="270" borderId="270" xfId="0">
      <alignment vertical="center"/>
    </xf>
    <xf numFmtId="42" fontId="60" fillId="271" borderId="271" xfId="0">
      <alignment vertical="center"/>
    </xf>
    <xf numFmtId="9" fontId="60" fillId="272" borderId="272" xfId="0">
      <alignment vertical="center"/>
    </xf>
    <xf numFmtId="0" fontId="64" fillId="252" borderId="252" xfId="0">
      <alignment horizontal="center" vertical="center"/>
    </xf>
    <xf numFmtId="0" fontId="65" fillId="273" borderId="273" xfId="0">
      <alignment vertical="center"/>
    </xf>
    <xf numFmtId="0" fontId="66" fillId="274" borderId="274" xfId="0">
      <alignment vertical="center"/>
    </xf>
    <xf numFmtId="0" fontId="66" fillId="275" borderId="275" xfId="0">
      <alignment vertical="center"/>
    </xf>
    <xf numFmtId="0" fontId="67" fillId="276" borderId="276" xfId="0">
      <alignment vertical="center"/>
    </xf>
    <xf numFmtId="0" fontId="67" fillId="277" borderId="277" xfId="0">
      <alignment vertical="center"/>
    </xf>
    <xf numFmtId="0" fontId="65" fillId="278" borderId="278" xfId="0">
      <alignment vertical="center"/>
    </xf>
    <xf numFmtId="0" fontId="65" fillId="279" borderId="279" xfId="0">
      <alignment vertical="center"/>
    </xf>
    <xf numFmtId="0" fontId="65" fillId="280" borderId="280" xfId="0">
      <alignment vertical="center"/>
    </xf>
    <xf numFmtId="0" fontId="65" fillId="281" borderId="281" xfId="0">
      <alignment vertical="center"/>
    </xf>
    <xf numFmtId="0" fontId="65" fillId="282" borderId="282" xfId="0">
      <alignment vertical="center"/>
    </xf>
    <xf numFmtId="0" fontId="65" fillId="283" borderId="283" xfId="0">
      <alignment vertical="center"/>
    </xf>
    <xf numFmtId="0" fontId="65" fillId="284" borderId="284" xfId="0">
      <alignment vertical="center"/>
    </xf>
    <xf numFmtId="0" fontId="65" fillId="285" borderId="285" xfId="0">
      <alignment vertical="center"/>
    </xf>
    <xf numFmtId="0" fontId="65" fillId="286" borderId="286" xfId="0">
      <alignment vertical="center"/>
    </xf>
    <xf numFmtId="0" fontId="65" fillId="287" borderId="287" xfId="0">
      <alignment vertical="center"/>
    </xf>
    <xf numFmtId="0" fontId="65" fillId="288" borderId="288" xfId="0">
      <alignment vertical="center"/>
    </xf>
    <xf numFmtId="43" fontId="65" fillId="289" borderId="289" xfId="0">
      <alignment vertical="center"/>
    </xf>
    <xf numFmtId="41" fontId="65" fillId="290" borderId="290" xfId="0">
      <alignment vertical="center"/>
    </xf>
    <xf numFmtId="44" fontId="65" fillId="291" borderId="291" xfId="0">
      <alignment vertical="center"/>
    </xf>
    <xf numFmtId="42" fontId="65" fillId="292" borderId="292" xfId="0">
      <alignment vertical="center"/>
    </xf>
    <xf numFmtId="9" fontId="65" fillId="293" borderId="293" xfId="0">
      <alignment vertical="center"/>
    </xf>
    <xf numFmtId="0" fontId="69" fillId="273" borderId="273" xfId="0">
      <alignment horizontal="center" vertical="center"/>
    </xf>
    <xf numFmtId="0" fontId="70" fillId="294" borderId="294" xfId="0">
      <alignment vertical="center"/>
    </xf>
    <xf numFmtId="0" fontId="71" fillId="295" borderId="295" xfId="0">
      <alignment vertical="center"/>
    </xf>
    <xf numFmtId="0" fontId="71" fillId="296" borderId="296" xfId="0">
      <alignment vertical="center"/>
    </xf>
    <xf numFmtId="0" fontId="72" fillId="297" borderId="297" xfId="0">
      <alignment vertical="center"/>
    </xf>
    <xf numFmtId="0" fontId="72" fillId="298" borderId="298" xfId="0">
      <alignment vertical="center"/>
    </xf>
    <xf numFmtId="0" fontId="70" fillId="299" borderId="299" xfId="0">
      <alignment vertical="center"/>
    </xf>
    <xf numFmtId="0" fontId="70" fillId="300" borderId="300" xfId="0">
      <alignment vertical="center"/>
    </xf>
    <xf numFmtId="0" fontId="70" fillId="301" borderId="301" xfId="0">
      <alignment vertical="center"/>
    </xf>
    <xf numFmtId="0" fontId="70" fillId="302" borderId="302" xfId="0">
      <alignment vertical="center"/>
    </xf>
    <xf numFmtId="0" fontId="70" fillId="303" borderId="303" xfId="0">
      <alignment vertical="center"/>
    </xf>
    <xf numFmtId="0" fontId="70" fillId="304" borderId="304" xfId="0">
      <alignment vertical="center"/>
    </xf>
    <xf numFmtId="0" fontId="70" fillId="305" borderId="305" xfId="0">
      <alignment vertical="center"/>
    </xf>
    <xf numFmtId="0" fontId="70" fillId="306" borderId="306" xfId="0">
      <alignment vertical="center"/>
    </xf>
    <xf numFmtId="0" fontId="70" fillId="307" borderId="307" xfId="0">
      <alignment vertical="center"/>
    </xf>
    <xf numFmtId="0" fontId="70" fillId="308" borderId="308" xfId="0">
      <alignment vertical="center"/>
    </xf>
    <xf numFmtId="0" fontId="70" fillId="309" borderId="309" xfId="0">
      <alignment vertical="center"/>
    </xf>
    <xf numFmtId="43" fontId="70" fillId="310" borderId="310" xfId="0">
      <alignment vertical="center"/>
    </xf>
    <xf numFmtId="41" fontId="70" fillId="311" borderId="311" xfId="0">
      <alignment vertical="center"/>
    </xf>
    <xf numFmtId="44" fontId="70" fillId="312" borderId="312" xfId="0">
      <alignment vertical="center"/>
    </xf>
    <xf numFmtId="42" fontId="70" fillId="313" borderId="313" xfId="0">
      <alignment vertical="center"/>
    </xf>
    <xf numFmtId="9" fontId="70" fillId="314" borderId="314" xfId="0">
      <alignment vertical="center"/>
    </xf>
    <xf numFmtId="0" fontId="74" fillId="294" borderId="294" xfId="0">
      <alignment horizontal="center" vertical="center"/>
    </xf>
    <xf numFmtId="0" fontId="75" fillId="315" borderId="315" xfId="0">
      <alignment vertical="center"/>
    </xf>
    <xf numFmtId="0" fontId="76" fillId="316" borderId="316" xfId="0">
      <alignment vertical="center"/>
    </xf>
    <xf numFmtId="0" fontId="76" fillId="317" borderId="317" xfId="0">
      <alignment vertical="center"/>
    </xf>
    <xf numFmtId="0" fontId="77" fillId="318" borderId="318" xfId="0">
      <alignment vertical="center"/>
    </xf>
    <xf numFmtId="0" fontId="77" fillId="319" borderId="319" xfId="0">
      <alignment vertical="center"/>
    </xf>
    <xf numFmtId="0" fontId="75" fillId="320" borderId="320" xfId="0">
      <alignment vertical="center"/>
    </xf>
    <xf numFmtId="0" fontId="75" fillId="321" borderId="321" xfId="0">
      <alignment vertical="center"/>
    </xf>
    <xf numFmtId="0" fontId="75" fillId="322" borderId="322" xfId="0">
      <alignment vertical="center"/>
    </xf>
    <xf numFmtId="0" fontId="75" fillId="323" borderId="323" xfId="0">
      <alignment vertical="center"/>
    </xf>
    <xf numFmtId="0" fontId="75" fillId="324" borderId="324" xfId="0">
      <alignment vertical="center"/>
    </xf>
    <xf numFmtId="0" fontId="75" fillId="325" borderId="325" xfId="0">
      <alignment vertical="center"/>
    </xf>
    <xf numFmtId="0" fontId="75" fillId="326" borderId="326" xfId="0">
      <alignment vertical="center"/>
    </xf>
    <xf numFmtId="0" fontId="75" fillId="327" borderId="327" xfId="0">
      <alignment vertical="center"/>
    </xf>
    <xf numFmtId="0" fontId="75" fillId="328" borderId="328" xfId="0">
      <alignment vertical="center"/>
    </xf>
    <xf numFmtId="0" fontId="75" fillId="329" borderId="329" xfId="0">
      <alignment vertical="center"/>
    </xf>
    <xf numFmtId="0" fontId="75" fillId="330" borderId="330" xfId="0">
      <alignment vertical="center"/>
    </xf>
    <xf numFmtId="43" fontId="75" fillId="331" borderId="331" xfId="0">
      <alignment vertical="center"/>
    </xf>
    <xf numFmtId="41" fontId="75" fillId="332" borderId="332" xfId="0">
      <alignment vertical="center"/>
    </xf>
    <xf numFmtId="44" fontId="75" fillId="333" borderId="333" xfId="0">
      <alignment vertical="center"/>
    </xf>
    <xf numFmtId="42" fontId="75" fillId="334" borderId="334" xfId="0">
      <alignment vertical="center"/>
    </xf>
    <xf numFmtId="9" fontId="75" fillId="335" borderId="335" xfId="0">
      <alignment vertical="center"/>
    </xf>
    <xf numFmtId="0" fontId="79" fillId="315" borderId="315" xfId="0">
      <alignment horizontal="center" vertical="center"/>
    </xf>
    <xf numFmtId="0" fontId="80" fillId="336" borderId="336" xfId="0">
      <alignment vertical="center"/>
    </xf>
    <xf numFmtId="0" fontId="81" fillId="337" borderId="337" xfId="0">
      <alignment vertical="center"/>
    </xf>
    <xf numFmtId="0" fontId="81" fillId="338" borderId="338" xfId="0">
      <alignment vertical="center"/>
    </xf>
    <xf numFmtId="0" fontId="82" fillId="339" borderId="339" xfId="0">
      <alignment vertical="center"/>
    </xf>
    <xf numFmtId="0" fontId="82" fillId="340" borderId="340" xfId="0">
      <alignment vertical="center"/>
    </xf>
    <xf numFmtId="0" fontId="80" fillId="341" borderId="341" xfId="0">
      <alignment vertical="center"/>
    </xf>
    <xf numFmtId="0" fontId="80" fillId="342" borderId="342" xfId="0">
      <alignment vertical="center"/>
    </xf>
    <xf numFmtId="0" fontId="80" fillId="343" borderId="343" xfId="0">
      <alignment vertical="center"/>
    </xf>
    <xf numFmtId="0" fontId="80" fillId="344" borderId="344" xfId="0">
      <alignment vertical="center"/>
    </xf>
    <xf numFmtId="0" fontId="80" fillId="345" borderId="345" xfId="0">
      <alignment vertical="center"/>
    </xf>
    <xf numFmtId="0" fontId="80" fillId="346" borderId="346" xfId="0">
      <alignment vertical="center"/>
    </xf>
    <xf numFmtId="0" fontId="80" fillId="347" borderId="347" xfId="0">
      <alignment vertical="center"/>
    </xf>
    <xf numFmtId="0" fontId="80" fillId="348" borderId="348" xfId="0">
      <alignment vertical="center"/>
    </xf>
    <xf numFmtId="0" fontId="80" fillId="349" borderId="349" xfId="0">
      <alignment vertical="center"/>
    </xf>
    <xf numFmtId="0" fontId="80" fillId="350" borderId="350" xfId="0">
      <alignment vertical="center"/>
    </xf>
    <xf numFmtId="0" fontId="80" fillId="351" borderId="351" xfId="0">
      <alignment vertical="center"/>
    </xf>
    <xf numFmtId="43" fontId="80" fillId="352" borderId="352" xfId="0">
      <alignment vertical="center"/>
    </xf>
    <xf numFmtId="41" fontId="80" fillId="353" borderId="353" xfId="0">
      <alignment vertical="center"/>
    </xf>
    <xf numFmtId="44" fontId="80" fillId="354" borderId="354" xfId="0">
      <alignment vertical="center"/>
    </xf>
    <xf numFmtId="42" fontId="80" fillId="355" borderId="355" xfId="0">
      <alignment vertical="center"/>
    </xf>
    <xf numFmtId="9" fontId="80" fillId="356" borderId="356" xfId="0">
      <alignment vertical="center"/>
    </xf>
    <xf numFmtId="0" fontId="84" fillId="336" borderId="336" xfId="0">
      <alignment horizontal="center" vertical="center"/>
    </xf>
    <xf numFmtId="0" fontId="85" fillId="357" borderId="357" xfId="0">
      <alignment vertical="center"/>
    </xf>
    <xf numFmtId="0" fontId="86" fillId="358" borderId="358" xfId="0">
      <alignment vertical="center"/>
    </xf>
    <xf numFmtId="0" fontId="86" fillId="359" borderId="359" xfId="0">
      <alignment vertical="center"/>
    </xf>
    <xf numFmtId="0" fontId="87" fillId="360" borderId="360" xfId="0">
      <alignment vertical="center"/>
    </xf>
    <xf numFmtId="0" fontId="87" fillId="361" borderId="361" xfId="0">
      <alignment vertical="center"/>
    </xf>
    <xf numFmtId="0" fontId="85" fillId="362" borderId="362" xfId="0">
      <alignment vertical="center"/>
    </xf>
    <xf numFmtId="0" fontId="85" fillId="363" borderId="363" xfId="0">
      <alignment vertical="center"/>
    </xf>
    <xf numFmtId="0" fontId="85" fillId="364" borderId="364" xfId="0">
      <alignment vertical="center"/>
    </xf>
    <xf numFmtId="0" fontId="85" fillId="365" borderId="365" xfId="0">
      <alignment vertical="center"/>
    </xf>
    <xf numFmtId="0" fontId="85" fillId="366" borderId="366" xfId="0">
      <alignment vertical="center"/>
    </xf>
    <xf numFmtId="0" fontId="85" fillId="367" borderId="367" xfId="0">
      <alignment vertical="center"/>
    </xf>
    <xf numFmtId="0" fontId="85" fillId="368" borderId="368" xfId="0">
      <alignment vertical="center"/>
    </xf>
    <xf numFmtId="0" fontId="85" fillId="369" borderId="369" xfId="0">
      <alignment vertical="center"/>
    </xf>
    <xf numFmtId="0" fontId="85" fillId="370" borderId="370" xfId="0">
      <alignment vertical="center"/>
    </xf>
    <xf numFmtId="0" fontId="85" fillId="371" borderId="371" xfId="0">
      <alignment vertical="center"/>
    </xf>
    <xf numFmtId="0" fontId="85" fillId="372" borderId="372" xfId="0">
      <alignment vertical="center"/>
    </xf>
    <xf numFmtId="43" fontId="85" fillId="373" borderId="373" xfId="0">
      <alignment vertical="center"/>
    </xf>
    <xf numFmtId="41" fontId="85" fillId="374" borderId="374" xfId="0">
      <alignment vertical="center"/>
    </xf>
    <xf numFmtId="44" fontId="85" fillId="375" borderId="375" xfId="0">
      <alignment vertical="center"/>
    </xf>
    <xf numFmtId="42" fontId="85" fillId="376" borderId="376" xfId="0">
      <alignment vertical="center"/>
    </xf>
    <xf numFmtId="9" fontId="85" fillId="377" borderId="377" xfId="0">
      <alignment vertical="center"/>
    </xf>
    <xf numFmtId="0" fontId="89" fillId="357" borderId="357" xfId="0">
      <alignment horizontal="center" vertical="center"/>
    </xf>
    <xf numFmtId="0" fontId="90" fillId="378" borderId="378" xfId="0">
      <alignment vertical="center"/>
    </xf>
    <xf numFmtId="0" fontId="91" fillId="379" borderId="379" xfId="0">
      <alignment vertical="center"/>
    </xf>
    <xf numFmtId="0" fontId="91" fillId="380" borderId="380" xfId="0">
      <alignment vertical="center"/>
    </xf>
    <xf numFmtId="0" fontId="92" fillId="381" borderId="381" xfId="0">
      <alignment vertical="center"/>
    </xf>
    <xf numFmtId="0" fontId="92" fillId="382" borderId="382" xfId="0">
      <alignment vertical="center"/>
    </xf>
    <xf numFmtId="0" fontId="90" fillId="383" borderId="383" xfId="0">
      <alignment vertical="center"/>
    </xf>
    <xf numFmtId="0" fontId="90" fillId="384" borderId="384" xfId="0">
      <alignment vertical="center"/>
    </xf>
    <xf numFmtId="0" fontId="90" fillId="385" borderId="385" xfId="0">
      <alignment vertical="center"/>
    </xf>
    <xf numFmtId="0" fontId="90" fillId="386" borderId="386" xfId="0">
      <alignment vertical="center"/>
    </xf>
    <xf numFmtId="0" fontId="90" fillId="387" borderId="387" xfId="0">
      <alignment vertical="center"/>
    </xf>
    <xf numFmtId="0" fontId="90" fillId="388" borderId="388" xfId="0">
      <alignment vertical="center"/>
    </xf>
    <xf numFmtId="0" fontId="90" fillId="389" borderId="389" xfId="0">
      <alignment vertical="center"/>
    </xf>
    <xf numFmtId="0" fontId="90" fillId="390" borderId="390" xfId="0">
      <alignment vertical="center"/>
    </xf>
    <xf numFmtId="0" fontId="90" fillId="391" borderId="391" xfId="0">
      <alignment vertical="center"/>
    </xf>
    <xf numFmtId="0" fontId="90" fillId="392" borderId="392" xfId="0">
      <alignment vertical="center"/>
    </xf>
    <xf numFmtId="0" fontId="90" fillId="393" borderId="393" xfId="0">
      <alignment vertical="center"/>
    </xf>
    <xf numFmtId="43" fontId="90" fillId="394" borderId="394" xfId="0">
      <alignment vertical="center"/>
    </xf>
    <xf numFmtId="41" fontId="90" fillId="395" borderId="395" xfId="0">
      <alignment vertical="center"/>
    </xf>
    <xf numFmtId="44" fontId="90" fillId="396" borderId="396" xfId="0">
      <alignment vertical="center"/>
    </xf>
    <xf numFmtId="42" fontId="90" fillId="397" borderId="397" xfId="0">
      <alignment vertical="center"/>
    </xf>
    <xf numFmtId="9" fontId="90" fillId="398" borderId="398" xfId="0">
      <alignment vertical="center"/>
    </xf>
    <xf numFmtId="0" fontId="94" fillId="378" borderId="378" xfId="0">
      <alignment horizontal="center" vertical="center"/>
    </xf>
    <xf numFmtId="0" fontId="95" fillId="399" borderId="399" xfId="0">
      <alignment vertical="center"/>
    </xf>
    <xf numFmtId="0" fontId="96" fillId="400" borderId="400" xfId="0">
      <alignment vertical="center"/>
    </xf>
    <xf numFmtId="0" fontId="96" fillId="401" borderId="401" xfId="0">
      <alignment vertical="center"/>
    </xf>
    <xf numFmtId="0" fontId="97" fillId="402" borderId="402" xfId="0">
      <alignment vertical="center"/>
    </xf>
    <xf numFmtId="0" fontId="97" fillId="403" borderId="403" xfId="0">
      <alignment vertical="center"/>
    </xf>
    <xf numFmtId="0" fontId="95" fillId="404" borderId="404" xfId="0">
      <alignment vertical="center"/>
    </xf>
    <xf numFmtId="0" fontId="95" fillId="405" borderId="405" xfId="0">
      <alignment vertical="center"/>
    </xf>
    <xf numFmtId="0" fontId="95" fillId="406" borderId="406" xfId="0">
      <alignment vertical="center"/>
    </xf>
    <xf numFmtId="0" fontId="95" fillId="407" borderId="407" xfId="0">
      <alignment vertical="center"/>
    </xf>
    <xf numFmtId="0" fontId="95" fillId="408" borderId="408" xfId="0">
      <alignment vertical="center"/>
    </xf>
    <xf numFmtId="0" fontId="95" fillId="409" borderId="409" xfId="0">
      <alignment vertical="center"/>
    </xf>
    <xf numFmtId="0" fontId="95" fillId="410" borderId="410" xfId="0">
      <alignment vertical="center"/>
    </xf>
    <xf numFmtId="0" fontId="95" fillId="411" borderId="411" xfId="0">
      <alignment vertical="center"/>
    </xf>
    <xf numFmtId="0" fontId="95" fillId="412" borderId="412" xfId="0">
      <alignment vertical="center"/>
    </xf>
    <xf numFmtId="0" fontId="95" fillId="413" borderId="413" xfId="0">
      <alignment vertical="center"/>
    </xf>
    <xf numFmtId="0" fontId="95" fillId="414" borderId="414" xfId="0">
      <alignment vertical="center"/>
    </xf>
    <xf numFmtId="43" fontId="95" fillId="415" borderId="415" xfId="0">
      <alignment vertical="center"/>
    </xf>
    <xf numFmtId="41" fontId="95" fillId="416" borderId="416" xfId="0">
      <alignment vertical="center"/>
    </xf>
    <xf numFmtId="44" fontId="95" fillId="417" borderId="417" xfId="0">
      <alignment vertical="center"/>
    </xf>
    <xf numFmtId="42" fontId="95" fillId="418" borderId="418" xfId="0">
      <alignment vertical="center"/>
    </xf>
    <xf numFmtId="9" fontId="95" fillId="419" borderId="419" xfId="0">
      <alignment vertical="center"/>
    </xf>
    <xf numFmtId="0" fontId="99" fillId="399" borderId="399" xfId="0">
      <alignment horizontal="center" vertical="center"/>
    </xf>
    <xf numFmtId="0" fontId="100" fillId="420" borderId="420" xfId="0">
      <alignment vertical="center"/>
    </xf>
    <xf numFmtId="0" fontId="101" fillId="421" borderId="421" xfId="0">
      <alignment vertical="center"/>
    </xf>
    <xf numFmtId="0" fontId="101" fillId="422" borderId="422" xfId="0">
      <alignment vertical="center"/>
    </xf>
    <xf numFmtId="0" fontId="102" fillId="423" borderId="423" xfId="0">
      <alignment vertical="center"/>
    </xf>
    <xf numFmtId="0" fontId="102" fillId="424" borderId="424" xfId="0">
      <alignment vertical="center"/>
    </xf>
    <xf numFmtId="0" fontId="100" fillId="425" borderId="425" xfId="0">
      <alignment vertical="center"/>
    </xf>
    <xf numFmtId="0" fontId="100" fillId="426" borderId="426" xfId="0">
      <alignment vertical="center"/>
    </xf>
    <xf numFmtId="0" fontId="100" fillId="427" borderId="427" xfId="0">
      <alignment vertical="center"/>
    </xf>
    <xf numFmtId="0" fontId="100" fillId="428" borderId="428" xfId="0">
      <alignment vertical="center"/>
    </xf>
    <xf numFmtId="0" fontId="100" fillId="429" borderId="429" xfId="0">
      <alignment vertical="center"/>
    </xf>
    <xf numFmtId="0" fontId="100" fillId="430" borderId="430" xfId="0">
      <alignment vertical="center"/>
    </xf>
    <xf numFmtId="0" fontId="100" fillId="431" borderId="431" xfId="0">
      <alignment vertical="center"/>
    </xf>
    <xf numFmtId="0" fontId="100" fillId="432" borderId="432" xfId="0">
      <alignment vertical="center"/>
    </xf>
    <xf numFmtId="0" fontId="100" fillId="433" borderId="433" xfId="0">
      <alignment vertical="center"/>
    </xf>
    <xf numFmtId="0" fontId="100" fillId="434" borderId="434" xfId="0">
      <alignment vertical="center"/>
    </xf>
    <xf numFmtId="0" fontId="100" fillId="435" borderId="435" xfId="0">
      <alignment vertical="center"/>
    </xf>
    <xf numFmtId="43" fontId="100" fillId="436" borderId="436" xfId="0">
      <alignment vertical="center"/>
    </xf>
    <xf numFmtId="41" fontId="100" fillId="437" borderId="437" xfId="0">
      <alignment vertical="center"/>
    </xf>
    <xf numFmtId="44" fontId="100" fillId="438" borderId="438" xfId="0">
      <alignment vertical="center"/>
    </xf>
    <xf numFmtId="42" fontId="100" fillId="439" borderId="439" xfId="0">
      <alignment vertical="center"/>
    </xf>
    <xf numFmtId="9" fontId="100" fillId="440" borderId="440" xfId="0">
      <alignment vertical="center"/>
    </xf>
    <xf numFmtId="0" fontId="104" fillId="420" borderId="420" xfId="0">
      <alignment horizontal="center" vertical="center"/>
    </xf>
    <xf numFmtId="0" fontId="105" fillId="441" borderId="441" xfId="0">
      <alignment vertical="center"/>
    </xf>
    <xf numFmtId="0" fontId="106" fillId="442" borderId="442" xfId="0">
      <alignment vertical="center"/>
    </xf>
    <xf numFmtId="0" fontId="106" fillId="443" borderId="443" xfId="0">
      <alignment vertical="center"/>
    </xf>
    <xf numFmtId="0" fontId="107" fillId="444" borderId="444" xfId="0">
      <alignment vertical="center"/>
    </xf>
    <xf numFmtId="0" fontId="107" fillId="445" borderId="445" xfId="0">
      <alignment vertical="center"/>
    </xf>
    <xf numFmtId="0" fontId="105" fillId="446" borderId="446" xfId="0">
      <alignment vertical="center"/>
    </xf>
    <xf numFmtId="0" fontId="105" fillId="447" borderId="447" xfId="0">
      <alignment vertical="center"/>
    </xf>
    <xf numFmtId="0" fontId="105" fillId="448" borderId="448" xfId="0">
      <alignment vertical="center"/>
    </xf>
    <xf numFmtId="0" fontId="105" fillId="449" borderId="449" xfId="0">
      <alignment vertical="center"/>
    </xf>
    <xf numFmtId="0" fontId="105" fillId="450" borderId="450" xfId="0">
      <alignment vertical="center"/>
    </xf>
    <xf numFmtId="0" fontId="105" fillId="451" borderId="451" xfId="0">
      <alignment vertical="center"/>
    </xf>
    <xf numFmtId="0" fontId="105" fillId="452" borderId="452" xfId="0">
      <alignment vertical="center"/>
    </xf>
    <xf numFmtId="0" fontId="105" fillId="453" borderId="453" xfId="0">
      <alignment vertical="center"/>
    </xf>
    <xf numFmtId="0" fontId="105" fillId="454" borderId="454" xfId="0">
      <alignment vertical="center"/>
    </xf>
    <xf numFmtId="0" fontId="105" fillId="455" borderId="455" xfId="0">
      <alignment vertical="center"/>
    </xf>
    <xf numFmtId="0" fontId="105" fillId="456" borderId="456" xfId="0">
      <alignment vertical="center"/>
    </xf>
    <xf numFmtId="43" fontId="105" fillId="457" borderId="457" xfId="0">
      <alignment vertical="center"/>
    </xf>
    <xf numFmtId="41" fontId="105" fillId="458" borderId="458" xfId="0">
      <alignment vertical="center"/>
    </xf>
    <xf numFmtId="44" fontId="105" fillId="459" borderId="459" xfId="0">
      <alignment vertical="center"/>
    </xf>
    <xf numFmtId="42" fontId="105" fillId="460" borderId="460" xfId="0">
      <alignment vertical="center"/>
    </xf>
    <xf numFmtId="9" fontId="105" fillId="461" borderId="461" xfId="0">
      <alignment vertical="center"/>
    </xf>
    <xf numFmtId="0" fontId="109" fillId="441" borderId="441" xfId="0">
      <alignment horizontal="center" vertical="center"/>
    </xf>
    <xf numFmtId="0" fontId="110" fillId="462" borderId="462" xfId="0">
      <alignment vertical="center"/>
    </xf>
    <xf numFmtId="0" fontId="111" fillId="463" borderId="463" xfId="0">
      <alignment vertical="center"/>
    </xf>
    <xf numFmtId="0" fontId="111" fillId="464" borderId="464" xfId="0">
      <alignment vertical="center"/>
    </xf>
    <xf numFmtId="0" fontId="112" fillId="465" borderId="465" xfId="0">
      <alignment vertical="center"/>
    </xf>
    <xf numFmtId="0" fontId="112" fillId="466" borderId="466" xfId="0">
      <alignment vertical="center"/>
    </xf>
    <xf numFmtId="0" fontId="110" fillId="467" borderId="467" xfId="0">
      <alignment vertical="center"/>
    </xf>
    <xf numFmtId="0" fontId="110" fillId="468" borderId="468" xfId="0">
      <alignment vertical="center"/>
    </xf>
    <xf numFmtId="0" fontId="110" fillId="469" borderId="469" xfId="0">
      <alignment vertical="center"/>
    </xf>
    <xf numFmtId="0" fontId="110" fillId="470" borderId="470" xfId="0">
      <alignment vertical="center"/>
    </xf>
    <xf numFmtId="0" fontId="110" fillId="471" borderId="471" xfId="0">
      <alignment vertical="center"/>
    </xf>
    <xf numFmtId="0" fontId="110" fillId="472" borderId="472" xfId="0">
      <alignment vertical="center"/>
    </xf>
    <xf numFmtId="0" fontId="110" fillId="473" borderId="473" xfId="0">
      <alignment vertical="center"/>
    </xf>
    <xf numFmtId="0" fontId="110" fillId="474" borderId="474" xfId="0">
      <alignment vertical="center"/>
    </xf>
    <xf numFmtId="0" fontId="110" fillId="475" borderId="475" xfId="0">
      <alignment vertical="center"/>
    </xf>
    <xf numFmtId="0" fontId="110" fillId="476" borderId="476" xfId="0">
      <alignment vertical="center"/>
    </xf>
    <xf numFmtId="0" fontId="110" fillId="477" borderId="477" xfId="0">
      <alignment vertical="center"/>
    </xf>
    <xf numFmtId="43" fontId="110" fillId="478" borderId="478" xfId="0">
      <alignment vertical="center"/>
    </xf>
    <xf numFmtId="41" fontId="110" fillId="479" borderId="479" xfId="0">
      <alignment vertical="center"/>
    </xf>
    <xf numFmtId="44" fontId="110" fillId="480" borderId="480" xfId="0">
      <alignment vertical="center"/>
    </xf>
    <xf numFmtId="42" fontId="110" fillId="481" borderId="481" xfId="0">
      <alignment vertical="center"/>
    </xf>
    <xf numFmtId="9" fontId="110" fillId="482" borderId="482" xfId="0">
      <alignment vertical="center"/>
    </xf>
    <xf numFmtId="0" fontId="114" fillId="462" borderId="462" xfId="0">
      <alignment horizontal="center" vertical="center"/>
    </xf>
    <xf numFmtId="0" fontId="115" fillId="483" borderId="483" xfId="0">
      <alignment vertical="center"/>
    </xf>
    <xf numFmtId="0" fontId="116" fillId="484" borderId="484" xfId="0">
      <alignment vertical="center"/>
    </xf>
    <xf numFmtId="0" fontId="116" fillId="485" borderId="485" xfId="0">
      <alignment vertical="center"/>
    </xf>
    <xf numFmtId="0" fontId="117" fillId="486" borderId="486" xfId="0">
      <alignment vertical="center"/>
    </xf>
    <xf numFmtId="0" fontId="117" fillId="487" borderId="487" xfId="0">
      <alignment vertical="center"/>
    </xf>
    <xf numFmtId="0" fontId="115" fillId="488" borderId="488" xfId="0">
      <alignment vertical="center"/>
    </xf>
    <xf numFmtId="0" fontId="115" fillId="489" borderId="489" xfId="0">
      <alignment vertical="center"/>
    </xf>
    <xf numFmtId="0" fontId="115" fillId="490" borderId="490" xfId="0">
      <alignment vertical="center"/>
    </xf>
    <xf numFmtId="0" fontId="115" fillId="491" borderId="491" xfId="0">
      <alignment vertical="center"/>
    </xf>
    <xf numFmtId="0" fontId="115" fillId="492" borderId="492" xfId="0">
      <alignment vertical="center"/>
    </xf>
    <xf numFmtId="0" fontId="115" fillId="493" borderId="493" xfId="0">
      <alignment vertical="center"/>
    </xf>
    <xf numFmtId="0" fontId="115" fillId="494" borderId="494" xfId="0">
      <alignment vertical="center"/>
    </xf>
    <xf numFmtId="0" fontId="115" fillId="495" borderId="495" xfId="0">
      <alignment vertical="center"/>
    </xf>
    <xf numFmtId="0" fontId="115" fillId="496" borderId="496" xfId="0">
      <alignment vertical="center"/>
    </xf>
    <xf numFmtId="0" fontId="115" fillId="497" borderId="497" xfId="0">
      <alignment vertical="center"/>
    </xf>
    <xf numFmtId="0" fontId="115" fillId="498" borderId="498" xfId="0">
      <alignment vertical="center"/>
    </xf>
    <xf numFmtId="43" fontId="115" fillId="499" borderId="499" xfId="0">
      <alignment vertical="center"/>
    </xf>
    <xf numFmtId="41" fontId="115" fillId="500" borderId="500" xfId="0">
      <alignment vertical="center"/>
    </xf>
    <xf numFmtId="44" fontId="115" fillId="501" borderId="501" xfId="0">
      <alignment vertical="center"/>
    </xf>
    <xf numFmtId="42" fontId="115" fillId="502" borderId="502" xfId="0">
      <alignment vertical="center"/>
    </xf>
    <xf numFmtId="9" fontId="115" fillId="503" borderId="503" xfId="0">
      <alignment vertical="center"/>
    </xf>
    <xf numFmtId="0" fontId="119" fillId="483" borderId="483" xfId="0">
      <alignment horizontal="center" vertical="center"/>
    </xf>
    <xf numFmtId="0" fontId="120" fillId="504" borderId="504" xfId="0">
      <alignment vertical="center"/>
    </xf>
    <xf numFmtId="0" fontId="121" fillId="505" borderId="505" xfId="0">
      <alignment vertical="center"/>
    </xf>
    <xf numFmtId="0" fontId="121" fillId="506" borderId="506" xfId="0">
      <alignment vertical="center"/>
    </xf>
    <xf numFmtId="0" fontId="122" fillId="507" borderId="507" xfId="0">
      <alignment vertical="center"/>
    </xf>
    <xf numFmtId="0" fontId="122" fillId="508" borderId="508" xfId="0">
      <alignment vertical="center"/>
    </xf>
    <xf numFmtId="0" fontId="120" fillId="509" borderId="509" xfId="0">
      <alignment vertical="center"/>
    </xf>
    <xf numFmtId="0" fontId="120" fillId="510" borderId="510" xfId="0">
      <alignment vertical="center"/>
    </xf>
    <xf numFmtId="0" fontId="120" fillId="511" borderId="511" xfId="0">
      <alignment vertical="center"/>
    </xf>
    <xf numFmtId="0" fontId="120" fillId="512" borderId="512" xfId="0">
      <alignment vertical="center"/>
    </xf>
    <xf numFmtId="0" fontId="120" fillId="513" borderId="513" xfId="0">
      <alignment vertical="center"/>
    </xf>
    <xf numFmtId="0" fontId="120" fillId="514" borderId="514" xfId="0">
      <alignment vertical="center"/>
    </xf>
    <xf numFmtId="0" fontId="120" fillId="515" borderId="515" xfId="0">
      <alignment vertical="center"/>
    </xf>
    <xf numFmtId="0" fontId="120" fillId="516" borderId="516" xfId="0">
      <alignment vertical="center"/>
    </xf>
    <xf numFmtId="0" fontId="120" fillId="517" borderId="517" xfId="0">
      <alignment vertical="center"/>
    </xf>
    <xf numFmtId="0" fontId="120" fillId="518" borderId="518" xfId="0">
      <alignment vertical="center"/>
    </xf>
    <xf numFmtId="0" fontId="120" fillId="519" borderId="519" xfId="0">
      <alignment vertical="center"/>
    </xf>
    <xf numFmtId="43" fontId="120" fillId="520" borderId="520" xfId="0">
      <alignment vertical="center"/>
    </xf>
    <xf numFmtId="41" fontId="120" fillId="521" borderId="521" xfId="0">
      <alignment vertical="center"/>
    </xf>
    <xf numFmtId="44" fontId="120" fillId="522" borderId="522" xfId="0">
      <alignment vertical="center"/>
    </xf>
    <xf numFmtId="42" fontId="120" fillId="523" borderId="523" xfId="0">
      <alignment vertical="center"/>
    </xf>
    <xf numFmtId="9" fontId="120" fillId="524" borderId="524" xfId="0">
      <alignment vertical="center"/>
    </xf>
    <xf numFmtId="0" fontId="124" fillId="504" borderId="504" xfId="0">
      <alignment horizontal="center" vertical="center"/>
    </xf>
    <xf numFmtId="0" fontId="125" fillId="525" borderId="525" xfId="0">
      <alignment vertical="center"/>
    </xf>
    <xf numFmtId="0" fontId="126" fillId="526" borderId="526" xfId="0">
      <alignment vertical="center"/>
    </xf>
    <xf numFmtId="0" fontId="126" fillId="527" borderId="527" xfId="0">
      <alignment vertical="center"/>
    </xf>
    <xf numFmtId="0" fontId="127" fillId="528" borderId="528" xfId="0">
      <alignment vertical="center"/>
    </xf>
    <xf numFmtId="0" fontId="127" fillId="529" borderId="529" xfId="0">
      <alignment vertical="center"/>
    </xf>
    <xf numFmtId="0" fontId="125" fillId="530" borderId="530" xfId="0">
      <alignment vertical="center"/>
    </xf>
    <xf numFmtId="0" fontId="125" fillId="531" borderId="531" xfId="0">
      <alignment vertical="center"/>
    </xf>
    <xf numFmtId="0" fontId="125" fillId="532" borderId="532" xfId="0">
      <alignment vertical="center"/>
    </xf>
    <xf numFmtId="0" fontId="125" fillId="533" borderId="533" xfId="0">
      <alignment vertical="center"/>
    </xf>
    <xf numFmtId="0" fontId="125" fillId="534" borderId="534" xfId="0">
      <alignment vertical="center"/>
    </xf>
    <xf numFmtId="0" fontId="125" fillId="535" borderId="535" xfId="0">
      <alignment vertical="center"/>
    </xf>
    <xf numFmtId="0" fontId="125" fillId="536" borderId="536" xfId="0">
      <alignment vertical="center"/>
    </xf>
    <xf numFmtId="0" fontId="125" fillId="537" borderId="537" xfId="0">
      <alignment vertical="center"/>
    </xf>
    <xf numFmtId="0" fontId="125" fillId="538" borderId="538" xfId="0">
      <alignment vertical="center"/>
    </xf>
    <xf numFmtId="0" fontId="125" fillId="539" borderId="539" xfId="0">
      <alignment vertical="center"/>
    </xf>
    <xf numFmtId="0" fontId="125" fillId="540" borderId="540" xfId="0">
      <alignment vertical="center"/>
    </xf>
    <xf numFmtId="43" fontId="125" fillId="541" borderId="541" xfId="0">
      <alignment vertical="center"/>
    </xf>
    <xf numFmtId="41" fontId="125" fillId="542" borderId="542" xfId="0">
      <alignment vertical="center"/>
    </xf>
    <xf numFmtId="44" fontId="125" fillId="543" borderId="543" xfId="0">
      <alignment vertical="center"/>
    </xf>
    <xf numFmtId="42" fontId="125" fillId="544" borderId="544" xfId="0">
      <alignment vertical="center"/>
    </xf>
    <xf numFmtId="9" fontId="125" fillId="545" borderId="545" xfId="0">
      <alignment vertical="center"/>
    </xf>
    <xf numFmtId="0" fontId="129" fillId="525" borderId="525" xfId="0">
      <alignment horizontal="center" vertical="center"/>
    </xf>
    <xf numFmtId="0" fontId="130" fillId="546" borderId="546" xfId="0">
      <alignment vertical="center"/>
    </xf>
    <xf numFmtId="0" fontId="131" fillId="547" borderId="547" xfId="0">
      <alignment vertical="center"/>
    </xf>
    <xf numFmtId="0" fontId="131" fillId="548" borderId="548" xfId="0">
      <alignment vertical="center"/>
    </xf>
    <xf numFmtId="0" fontId="132" fillId="549" borderId="549" xfId="0">
      <alignment vertical="center"/>
    </xf>
    <xf numFmtId="0" fontId="132" fillId="550" borderId="550" xfId="0">
      <alignment vertical="center"/>
    </xf>
    <xf numFmtId="0" fontId="130" fillId="551" borderId="551" xfId="0">
      <alignment vertical="center"/>
    </xf>
    <xf numFmtId="0" fontId="130" fillId="552" borderId="552" xfId="0">
      <alignment vertical="center"/>
    </xf>
    <xf numFmtId="0" fontId="130" fillId="553" borderId="553" xfId="0">
      <alignment vertical="center"/>
    </xf>
    <xf numFmtId="0" fontId="130" fillId="554" borderId="554" xfId="0">
      <alignment vertical="center"/>
    </xf>
    <xf numFmtId="0" fontId="130" fillId="555" borderId="555" xfId="0">
      <alignment vertical="center"/>
    </xf>
    <xf numFmtId="0" fontId="130" fillId="556" borderId="556" xfId="0">
      <alignment vertical="center"/>
    </xf>
    <xf numFmtId="0" fontId="130" fillId="557" borderId="557" xfId="0">
      <alignment vertical="center"/>
    </xf>
    <xf numFmtId="0" fontId="130" fillId="558" borderId="558" xfId="0">
      <alignment vertical="center"/>
    </xf>
    <xf numFmtId="0" fontId="130" fillId="559" borderId="559" xfId="0">
      <alignment vertical="center"/>
    </xf>
    <xf numFmtId="0" fontId="130" fillId="560" borderId="560" xfId="0">
      <alignment vertical="center"/>
    </xf>
    <xf numFmtId="0" fontId="130" fillId="561" borderId="561" xfId="0">
      <alignment vertical="center"/>
    </xf>
    <xf numFmtId="43" fontId="130" fillId="562" borderId="562" xfId="0">
      <alignment vertical="center"/>
    </xf>
    <xf numFmtId="41" fontId="130" fillId="563" borderId="563" xfId="0">
      <alignment vertical="center"/>
    </xf>
    <xf numFmtId="44" fontId="130" fillId="564" borderId="564" xfId="0">
      <alignment vertical="center"/>
    </xf>
    <xf numFmtId="42" fontId="130" fillId="565" borderId="565" xfId="0">
      <alignment vertical="center"/>
    </xf>
    <xf numFmtId="9" fontId="130" fillId="566" borderId="566" xfId="0">
      <alignment vertical="center"/>
    </xf>
    <xf numFmtId="0" fontId="134" fillId="546" borderId="546" xfId="0">
      <alignment horizontal="center" vertical="center"/>
    </xf>
    <xf numFmtId="0" fontId="135" fillId="567" borderId="567" xfId="0">
      <alignment vertical="center"/>
    </xf>
    <xf numFmtId="0" fontId="136" fillId="568" borderId="568" xfId="0">
      <alignment vertical="center"/>
    </xf>
    <xf numFmtId="0" fontId="136" fillId="569" borderId="569" xfId="0">
      <alignment vertical="center"/>
    </xf>
    <xf numFmtId="0" fontId="137" fillId="570" borderId="570" xfId="0">
      <alignment vertical="center"/>
    </xf>
    <xf numFmtId="0" fontId="137" fillId="571" borderId="571" xfId="0">
      <alignment vertical="center"/>
    </xf>
    <xf numFmtId="0" fontId="135" fillId="572" borderId="572" xfId="0">
      <alignment vertical="center"/>
    </xf>
    <xf numFmtId="0" fontId="135" fillId="573" borderId="573" xfId="0">
      <alignment vertical="center"/>
    </xf>
    <xf numFmtId="0" fontId="135" fillId="574" borderId="574" xfId="0">
      <alignment vertical="center"/>
    </xf>
    <xf numFmtId="0" fontId="135" fillId="575" borderId="575" xfId="0">
      <alignment vertical="center"/>
    </xf>
    <xf numFmtId="0" fontId="135" fillId="576" borderId="576" xfId="0">
      <alignment vertical="center"/>
    </xf>
    <xf numFmtId="0" fontId="135" fillId="577" borderId="577" xfId="0">
      <alignment vertical="center"/>
    </xf>
    <xf numFmtId="0" fontId="135" fillId="578" borderId="578" xfId="0">
      <alignment vertical="center"/>
    </xf>
    <xf numFmtId="0" fontId="135" fillId="579" borderId="579" xfId="0">
      <alignment vertical="center"/>
    </xf>
    <xf numFmtId="0" fontId="135" fillId="580" borderId="580" xfId="0">
      <alignment vertical="center"/>
    </xf>
    <xf numFmtId="0" fontId="135" fillId="581" borderId="581" xfId="0">
      <alignment vertical="center"/>
    </xf>
    <xf numFmtId="0" fontId="135" fillId="582" borderId="582" xfId="0">
      <alignment vertical="center"/>
    </xf>
    <xf numFmtId="43" fontId="135" fillId="583" borderId="583" xfId="0">
      <alignment vertical="center"/>
    </xf>
    <xf numFmtId="41" fontId="135" fillId="584" borderId="584" xfId="0">
      <alignment vertical="center"/>
    </xf>
    <xf numFmtId="44" fontId="135" fillId="585" borderId="585" xfId="0">
      <alignment vertical="center"/>
    </xf>
    <xf numFmtId="42" fontId="135" fillId="586" borderId="586" xfId="0">
      <alignment vertical="center"/>
    </xf>
    <xf numFmtId="9" fontId="135" fillId="587" borderId="587" xfId="0">
      <alignment vertical="center"/>
    </xf>
    <xf numFmtId="0" fontId="139" fillId="567" borderId="567" xfId="0">
      <alignment horizontal="center" vertical="center"/>
    </xf>
    <xf numFmtId="0" fontId="140" fillId="588" borderId="588" xfId="0">
      <alignment vertical="center"/>
    </xf>
    <xf numFmtId="0" fontId="141" fillId="589" borderId="589" xfId="0">
      <alignment vertical="center"/>
    </xf>
    <xf numFmtId="0" fontId="141" fillId="590" borderId="590" xfId="0">
      <alignment vertical="center"/>
    </xf>
    <xf numFmtId="0" fontId="142" fillId="591" borderId="591" xfId="0">
      <alignment vertical="center"/>
    </xf>
    <xf numFmtId="0" fontId="142" fillId="592" borderId="592" xfId="0">
      <alignment vertical="center"/>
    </xf>
    <xf numFmtId="0" fontId="140" fillId="593" borderId="593" xfId="0">
      <alignment vertical="center"/>
    </xf>
    <xf numFmtId="0" fontId="140" fillId="594" borderId="594" xfId="0">
      <alignment vertical="center"/>
    </xf>
    <xf numFmtId="0" fontId="140" fillId="595" borderId="595" xfId="0">
      <alignment vertical="center"/>
    </xf>
    <xf numFmtId="0" fontId="140" fillId="596" borderId="596" xfId="0">
      <alignment vertical="center"/>
    </xf>
    <xf numFmtId="0" fontId="140" fillId="597" borderId="597" xfId="0">
      <alignment vertical="center"/>
    </xf>
    <xf numFmtId="0" fontId="140" fillId="598" borderId="598" xfId="0">
      <alignment vertical="center"/>
    </xf>
    <xf numFmtId="0" fontId="140" fillId="599" borderId="599" xfId="0">
      <alignment vertical="center"/>
    </xf>
    <xf numFmtId="0" fontId="140" fillId="600" borderId="600" xfId="0">
      <alignment vertical="center"/>
    </xf>
    <xf numFmtId="0" fontId="140" fillId="601" borderId="601" xfId="0">
      <alignment vertical="center"/>
    </xf>
    <xf numFmtId="0" fontId="140" fillId="602" borderId="602" xfId="0">
      <alignment vertical="center"/>
    </xf>
    <xf numFmtId="0" fontId="140" fillId="603" borderId="603" xfId="0">
      <alignment vertical="center"/>
    </xf>
    <xf numFmtId="43" fontId="140" fillId="604" borderId="604" xfId="0">
      <alignment vertical="center"/>
    </xf>
    <xf numFmtId="41" fontId="140" fillId="605" borderId="605" xfId="0">
      <alignment vertical="center"/>
    </xf>
    <xf numFmtId="44" fontId="140" fillId="606" borderId="606" xfId="0">
      <alignment vertical="center"/>
    </xf>
    <xf numFmtId="42" fontId="140" fillId="607" borderId="607" xfId="0">
      <alignment vertical="center"/>
    </xf>
    <xf numFmtId="9" fontId="140" fillId="608" borderId="608" xfId="0">
      <alignment vertical="center"/>
    </xf>
    <xf numFmtId="0" fontId="144" fillId="588" borderId="588" xfId="0">
      <alignment horizontal="center" vertical="center"/>
    </xf>
    <xf numFmtId="0" fontId="145" fillId="609" borderId="609" xfId="0">
      <alignment vertical="center"/>
    </xf>
    <xf numFmtId="0" fontId="146" fillId="610" borderId="610" xfId="0">
      <alignment vertical="center"/>
    </xf>
    <xf numFmtId="0" fontId="146" fillId="611" borderId="611" xfId="0">
      <alignment vertical="center"/>
    </xf>
    <xf numFmtId="0" fontId="147" fillId="612" borderId="612" xfId="0">
      <alignment vertical="center"/>
    </xf>
    <xf numFmtId="0" fontId="147" fillId="613" borderId="613" xfId="0">
      <alignment vertical="center"/>
    </xf>
    <xf numFmtId="0" fontId="145" fillId="614" borderId="614" xfId="0">
      <alignment vertical="center"/>
    </xf>
    <xf numFmtId="0" fontId="145" fillId="615" borderId="615" xfId="0">
      <alignment vertical="center"/>
    </xf>
    <xf numFmtId="0" fontId="145" fillId="616" borderId="616" xfId="0">
      <alignment vertical="center"/>
    </xf>
    <xf numFmtId="0" fontId="145" fillId="617" borderId="617" xfId="0">
      <alignment vertical="center"/>
    </xf>
    <xf numFmtId="0" fontId="145" fillId="618" borderId="618" xfId="0">
      <alignment vertical="center"/>
    </xf>
    <xf numFmtId="0" fontId="145" fillId="619" borderId="619" xfId="0">
      <alignment vertical="center"/>
    </xf>
    <xf numFmtId="0" fontId="145" fillId="620" borderId="620" xfId="0">
      <alignment vertical="center"/>
    </xf>
    <xf numFmtId="0" fontId="145" fillId="621" borderId="621" xfId="0">
      <alignment vertical="center"/>
    </xf>
    <xf numFmtId="0" fontId="145" fillId="622" borderId="622" xfId="0">
      <alignment vertical="center"/>
    </xf>
    <xf numFmtId="0" fontId="145" fillId="623" borderId="623" xfId="0">
      <alignment vertical="center"/>
    </xf>
    <xf numFmtId="0" fontId="145" fillId="624" borderId="624" xfId="0">
      <alignment vertical="center"/>
    </xf>
    <xf numFmtId="43" fontId="145" fillId="625" borderId="625" xfId="0">
      <alignment vertical="center"/>
    </xf>
    <xf numFmtId="41" fontId="145" fillId="626" borderId="626" xfId="0">
      <alignment vertical="center"/>
    </xf>
    <xf numFmtId="44" fontId="145" fillId="627" borderId="627" xfId="0">
      <alignment vertical="center"/>
    </xf>
    <xf numFmtId="42" fontId="145" fillId="628" borderId="628" xfId="0">
      <alignment vertical="center"/>
    </xf>
    <xf numFmtId="9" fontId="145" fillId="629" borderId="629" xfId="0">
      <alignment vertical="center"/>
    </xf>
    <xf numFmtId="0" fontId="149" fillId="609" borderId="609" xfId="0">
      <alignment horizontal="center" vertical="center"/>
    </xf>
    <xf numFmtId="0" fontId="145" fillId="624" borderId="624" xfId="0">
      <alignment horizontal="center" vertical="center"/>
    </xf>
    <xf numFmtId="0" fontId="145" fillId="624" borderId="624" xfId="0">
      <alignment horizontal="center" vertical="top"/>
    </xf>
    <xf numFmtId="0" fontId="145" fillId="624" borderId="624" xfId="0">
      <alignment horizontal="center" vertical="top" wrapText="1"/>
    </xf>
    <xf numFmtId="64" fontId="145" fillId="624" borderId="624" xfId="0">
      <alignment horizontal="center" vertical="top"/>
    </xf>
    <xf numFmtId="0" fontId="145" fillId="609" borderId="609" xfId="0">
      <alignment horizontal="center" vertical="top"/>
    </xf>
    <xf numFmtId="64" fontId="145" fillId="609" borderId="609" xfId="0">
      <alignment horizontal="center" vertical="top"/>
    </xf>
    <xf numFmtId="0" fontId="145" fillId="588" borderId="588" xfId="0">
      <alignment horizontal="center" vertical="top"/>
    </xf>
    <xf numFmtId="64" fontId="145" fillId="609" borderId="609" xfId="0">
      <alignment horizontal="center" vertical="top"/>
    </xf>
    <xf numFmtId="64" fontId="145" fillId="588" borderId="588" xfId="0">
      <alignment horizontal="center" vertical="top"/>
    </xf>
    <xf numFmtId="65" fontId="145" fillId="609" borderId="609" xfId="0">
      <alignment horizontal="center" vertical="top"/>
    </xf>
    <xf numFmtId="65" fontId="145" fillId="624" borderId="624" xfId="0">
      <alignment horizontal="center" vertical="top"/>
    </xf>
    <xf numFmtId="66" fontId="145" fillId="609" borderId="609" xfId="0">
      <alignment horizontal="center" vertical="top"/>
    </xf>
    <xf numFmtId="66" fontId="145" fillId="624" borderId="624" xfId="0">
      <alignment horizontal="center" vertical="top"/>
    </xf>
    <xf numFmtId="64" fontId="145" fillId="624" borderId="624" xfId="0">
      <alignment horizontal="center" vertical="top"/>
    </xf>
    <xf numFmtId="0" fontId="145" fillId="525" borderId="525" xfId="0">
      <alignment horizontal="center" vertical="top"/>
    </xf>
    <xf numFmtId="64" fontId="145" fillId="525" borderId="525" xfId="0">
      <alignment horizontal="center" vertical="top"/>
    </xf>
    <xf numFmtId="64" fontId="120" fillId="519" borderId="519" xfId="0">
      <alignment vertical="center"/>
    </xf>
    <xf numFmtId="64" fontId="120" fillId="504" borderId="504" xfId="0">
      <alignment vertical="center"/>
    </xf>
    <xf numFmtId="64" fontId="115" fillId="498" borderId="498" xfId="0">
      <alignment vertical="center"/>
    </xf>
    <xf numFmtId="64" fontId="115" fillId="504" borderId="504" xfId="0">
      <alignment vertical="center"/>
    </xf>
    <xf numFmtId="65" fontId="145" fillId="624" borderId="624" xfId="0">
      <alignment horizontal="center" vertical="top"/>
    </xf>
    <xf numFmtId="65" fontId="145" fillId="525" borderId="525" xfId="0">
      <alignment horizontal="center" vertical="top"/>
    </xf>
    <xf numFmtId="66" fontId="145" fillId="525" borderId="525" xfId="0">
      <alignment horizontal="center" vertical="top"/>
    </xf>
    <xf numFmtId="66" fontId="145" fillId="624" borderId="624" xfId="0">
      <alignment horizontal="center" vertical="top"/>
    </xf>
    <xf numFmtId="0" fontId="145" fillId="483" borderId="483" xfId="0">
      <alignment horizontal="center" vertical="top"/>
    </xf>
    <xf numFmtId="64" fontId="145" fillId="624" borderId="624" xfId="0">
      <alignment horizontal="center" vertical="top"/>
    </xf>
    <xf numFmtId="66" fontId="145" fillId="624" borderId="624" xfId="0">
      <alignment horizontal="center" vertical="top"/>
    </xf>
    <xf numFmtId="66" fontId="145" fillId="525" borderId="525" xfId="0">
      <alignment horizontal="center" vertical="top"/>
    </xf>
    <xf numFmtId="0" fontId="145" fillId="420" borderId="420" xfId="0">
      <alignment horizontal="center" vertical="top"/>
    </xf>
    <xf numFmtId="64" fontId="120" fillId="420" borderId="420" xfId="0">
      <alignment vertical="center"/>
    </xf>
    <xf numFmtId="64" fontId="115" fillId="420" borderId="420" xfId="0">
      <alignment vertical="center"/>
    </xf>
    <xf numFmtId="0" fontId="145" fillId="399" borderId="399" xfId="0">
      <alignment horizontal="center" vertical="top"/>
    </xf>
    <xf numFmtId="0" fontId="80" fillId="351" borderId="351" xfId="0">
      <alignment horizontal="center" vertical="center"/>
    </xf>
    <xf numFmtId="64" fontId="145" fillId="624" borderId="624" xfId="0">
      <alignment horizontal="center" vertical="top"/>
    </xf>
    <xf numFmtId="0" fontId="145" fillId="357" borderId="357" xfId="0">
      <alignment horizontal="center" vertical="top"/>
    </xf>
    <xf numFmtId="0" fontId="145" fillId="357" borderId="357" xfId="0">
      <alignment horizontal="center" vertical="top"/>
    </xf>
    <xf numFmtId="0" fontId="145" fillId="624" borderId="624" xfId="0">
      <alignment horizontal="center" vertical="top"/>
    </xf>
    <xf numFmtId="0" fontId="80" fillId="351" borderId="351" xfId="0">
      <alignment horizontal="center" vertical="top"/>
    </xf>
    <xf numFmtId="66" fontId="80" fillId="351" borderId="351" xfId="0">
      <alignment horizontal="center" vertical="top"/>
    </xf>
    <xf numFmtId="66" fontId="145" fillId="624" borderId="624" xfId="0">
      <alignment horizontal="center" vertical="top"/>
    </xf>
    <xf numFmtId="66" fontId="145" fillId="357" borderId="357" xfId="0">
      <alignment horizontal="center" vertical="top"/>
    </xf>
    <xf numFmtId="67" fontId="80" fillId="351" borderId="351" xfId="0">
      <alignment horizontal="center" vertical="top"/>
    </xf>
    <xf numFmtId="67" fontId="145" fillId="357" borderId="357" xfId="0">
      <alignment horizontal="center" vertical="top"/>
    </xf>
    <xf numFmtId="67" fontId="145" fillId="624" borderId="624" xfId="0">
      <alignment horizontal="center" vertical="top"/>
    </xf>
    <xf numFmtId="67" fontId="145" fillId="357" borderId="357" xfId="0">
      <alignment horizontal="center" vertical="top"/>
    </xf>
    <xf numFmtId="67" fontId="145" fillId="624" borderId="624" xfId="0">
      <alignment horizontal="center" vertical="top"/>
    </xf>
    <xf numFmtId="0" fontId="85" fillId="357" borderId="357" xfId="0">
      <alignment horizontal="center" vertical="center"/>
    </xf>
    <xf numFmtId="0" fontId="80" fillId="357" borderId="357" xfId="0">
      <alignment horizontal="center" vertical="center"/>
    </xf>
    <xf numFmtId="0" fontId="80" fillId="357" borderId="357" xfId="0">
      <alignment horizontal="center" vertical="top"/>
    </xf>
    <xf numFmtId="0" fontId="85" fillId="357" borderId="357" xfId="0">
      <alignment horizontal="center" vertical="top"/>
    </xf>
    <xf numFmtId="0" fontId="145" fillId="624" borderId="630" xfId="0">
      <alignment horizontal="center" vertical="top"/>
    </xf>
    <xf numFmtId="0" fontId="145" fillId="624" borderId="631" xfId="0">
      <alignment horizontal="center" vertical="top"/>
    </xf>
    <xf numFmtId="0" fontId="145" fillId="624" borderId="632" xfId="0">
      <alignment horizontal="center" vertical="top"/>
    </xf>
    <xf numFmtId="0" fontId="145" fillId="624" borderId="629" xfId="0">
      <alignment horizontal="center" vertical="top"/>
    </xf>
    <xf numFmtId="66" fontId="145" fillId="525" borderId="629" xfId="0">
      <alignment horizontal="center" vertical="top"/>
    </xf>
    <xf numFmtId="64" fontId="120" fillId="519" borderId="629" xfId="0">
      <alignment vertical="center"/>
    </xf>
    <xf numFmtId="66" fontId="80" fillId="336" borderId="336" xfId="0">
      <alignment vertical="center"/>
    </xf>
    <xf numFmtId="0" fontId="145" fillId="315" borderId="315" xfId="0">
      <alignment horizontal="center" vertical="top"/>
    </xf>
    <xf numFmtId="66" fontId="145" fillId="624" borderId="624" xfId="0">
      <alignment horizontal="center" vertical="top"/>
    </xf>
    <xf numFmtId="66" fontId="145" fillId="357" borderId="357" xfId="0">
      <alignment horizontal="center" vertical="top"/>
    </xf>
    <xf numFmtId="66" fontId="145" fillId="525" borderId="525" xfId="0">
      <alignment horizontal="center" vertical="top"/>
    </xf>
    <xf numFmtId="66" fontId="145" fillId="624" borderId="624" xfId="0">
      <alignment horizontal="center" vertical="top"/>
    </xf>
    <xf numFmtId="0" fontId="145" fillId="624" borderId="633" xfId="0">
      <alignment horizontal="center" vertical="top"/>
    </xf>
    <xf numFmtId="66" fontId="145" fillId="624" borderId="633" xfId="0">
      <alignment horizontal="center" vertical="top"/>
    </xf>
    <xf numFmtId="0" fontId="145" fillId="525" borderId="629" xfId="0">
      <alignment horizontal="center" vertical="top"/>
    </xf>
    <xf numFmtId="66" fontId="145" fillId="525" borderId="629" xfId="0">
      <alignment horizontal="center" vertical="top"/>
    </xf>
    <xf numFmtId="64" fontId="120" fillId="519" borderId="519" xfId="0">
      <alignment horizontal="center" vertical="center"/>
    </xf>
    <xf numFmtId="64" fontId="120" fillId="519" borderId="519" xfId="0">
      <alignment horizontal="center" vertical="top"/>
    </xf>
    <xf numFmtId="66" fontId="145" fillId="624" borderId="629" xfId="0">
      <alignment horizontal="center" vertical="top"/>
    </xf>
    <xf numFmtId="0" fontId="145" fillId="629" borderId="629" xfId="0">
      <alignment horizontal="center" vertical="center"/>
    </xf>
    <xf numFmtId="0" fontId="80" fillId="351" borderId="629" xfId="0">
      <alignment horizontal="center" vertical="top"/>
    </xf>
    <xf numFmtId="0" fontId="145" fillId="629" borderId="629" xfId="0">
      <alignment vertical="center"/>
    </xf>
    <xf numFmtId="0" fontId="145" fillId="624" borderId="634" xfId="0">
      <alignment horizontal="center" vertical="top"/>
    </xf>
    <xf numFmtId="0" fontId="60" fillId="267" borderId="267" xfId="0">
      <alignment vertical="center"/>
    </xf>
    <xf numFmtId="0" fontId="80" fillId="231" borderId="231" xfId="0">
      <alignment horizontal="center" vertical="top"/>
    </xf>
    <xf numFmtId="0" fontId="145" fillId="231" borderId="231" xfId="0">
      <alignment horizontal="center" vertical="top"/>
    </xf>
    <xf numFmtId="64" fontId="120" fillId="231" borderId="231" xfId="0">
      <alignment vertical="center"/>
    </xf>
    <xf numFmtId="64" fontId="115" fillId="231" borderId="231" xfId="0">
      <alignment vertical="center"/>
    </xf>
    <xf numFmtId="0" fontId="75" fillId="231" borderId="231" xfId="0">
      <alignment vertical="center"/>
    </xf>
    <xf numFmtId="0" fontId="80" fillId="231" borderId="635" xfId="0">
      <alignment horizontal="center" vertical="top"/>
    </xf>
    <xf numFmtId="67" fontId="145" fillId="624" borderId="635" xfId="0">
      <alignment horizontal="center" vertical="top"/>
    </xf>
    <xf numFmtId="0" fontId="145" fillId="231" borderId="635" xfId="0">
      <alignment horizontal="center" vertical="top"/>
    </xf>
    <xf numFmtId="67" fontId="145" fillId="624" borderId="629" xfId="0">
      <alignment horizontal="center" vertical="top"/>
    </xf>
    <xf numFmtId="0" fontId="50" fillId="225" borderId="629" xfId="0">
      <alignment vertical="center"/>
    </xf>
    <xf numFmtId="66" fontId="145" fillId="525" borderId="525" xfId="0">
      <alignment horizontal="center" vertical="top"/>
    </xf>
    <xf numFmtId="0" fontId="50" fillId="225" borderId="225" xfId="0">
      <alignment horizontal="center" vertical="center"/>
    </xf>
    <xf numFmtId="0" fontId="50" fillId="225" borderId="225" xfId="0">
      <alignment horizontal="center" vertical="top"/>
    </xf>
    <xf numFmtId="0" fontId="145" fillId="629" borderId="629" xfId="0">
      <alignment horizontal="center" vertical="center"/>
    </xf>
    <xf numFmtId="0" fontId="145" fillId="231" borderId="629" xfId="0">
      <alignment horizontal="center" vertical="top"/>
    </xf>
    <xf numFmtId="0" fontId="145" fillId="315" borderId="629" xfId="0">
      <alignment horizontal="center" vertical="top"/>
    </xf>
    <xf numFmtId="68" fontId="145" fillId="624" borderId="631" xfId="0">
      <alignment horizontal="center" vertical="top"/>
    </xf>
    <xf numFmtId="68" fontId="145" fillId="624" borderId="632" xfId="0">
      <alignment horizontal="center" vertical="top"/>
    </xf>
    <xf numFmtId="0" fontId="145" fillId="189" borderId="189" xfId="0">
      <alignment horizontal="center" vertical="top"/>
    </xf>
    <xf numFmtId="69" fontId="145" fillId="189" borderId="189" xfId="0">
      <alignment horizontal="center" vertical="top"/>
    </xf>
    <xf numFmtId="64" fontId="120" fillId="168" borderId="168" xfId="0">
      <alignment vertical="center"/>
    </xf>
    <xf numFmtId="0" fontId="35" fillId="162" borderId="162" xfId="0">
      <alignment horizontal="center" vertical="center"/>
    </xf>
    <xf numFmtId="64" fontId="120" fillId="168" borderId="168" xfId="0">
      <alignment horizontal="center" vertical="center"/>
    </xf>
    <xf numFmtId="0" fontId="35" fillId="162" borderId="162" xfId="0">
      <alignment horizontal="center" vertical="top"/>
    </xf>
    <xf numFmtId="64" fontId="120" fillId="168" borderId="168" xfId="0">
      <alignment horizontal="center" vertical="top"/>
    </xf>
    <xf numFmtId="0" fontId="145" fillId="147" borderId="147" xfId="0">
      <alignment horizontal="center" vertical="top"/>
    </xf>
    <xf numFmtId="0" fontId="145" fillId="629" borderId="629" xfId="0">
      <alignment horizontal="center" vertical="center"/>
    </xf>
    <xf numFmtId="0" fontId="145" fillId="147" borderId="629" xfId="0">
      <alignment horizontal="center" vertical="top"/>
    </xf>
    <xf numFmtId="0" fontId="145" fillId="629" borderId="636" xfId="0">
      <alignment horizontal="center" vertical="center"/>
    </xf>
    <xf numFmtId="0" fontId="145" fillId="624" borderId="637" xfId="0">
      <alignment horizontal="center" vertical="top"/>
    </xf>
    <xf numFmtId="0" fontId="145" fillId="629" borderId="638" xfId="0">
      <alignment horizontal="center" vertical="center"/>
    </xf>
    <xf numFmtId="0" fontId="145" fillId="629" borderId="639" xfId="0">
      <alignment horizontal="center" vertical="center"/>
    </xf>
    <xf numFmtId="0" fontId="145" fillId="629" borderId="640" xfId="0">
      <alignment horizontal="center" vertical="center"/>
    </xf>
    <xf numFmtId="0" fontId="145" fillId="624" borderId="640" xfId="0">
      <alignment horizontal="center" vertical="top"/>
    </xf>
    <xf numFmtId="0" fontId="145" fillId="624" borderId="636" xfId="0">
      <alignment horizontal="center" vertical="top"/>
    </xf>
    <xf numFmtId="0" fontId="145" fillId="629" borderId="640" xfId="0">
      <alignment horizontal="center" vertical="center"/>
    </xf>
    <xf numFmtId="0" fontId="145" fillId="629" borderId="636" xfId="0">
      <alignment horizontal="center" vertical="center"/>
    </xf>
    <xf numFmtId="0" fontId="145" fillId="629" borderId="641" xfId="0">
      <alignment horizontal="center" vertical="center"/>
    </xf>
    <xf numFmtId="0" fontId="145" fillId="629" borderId="642" xfId="0">
      <alignment horizontal="center" vertical="center"/>
    </xf>
    <xf numFmtId="64" fontId="120" fillId="519" borderId="519" xfId="0">
      <alignment horizontal="center" vertical="center"/>
    </xf>
    <xf numFmtId="64" fontId="120" fillId="519" borderId="519" xfId="0">
      <alignment horizontal="center" vertical="top"/>
    </xf>
    <xf numFmtId="66" fontId="80" fillId="336" borderId="336" xfId="0">
      <alignment horizontal="center" vertical="center"/>
    </xf>
    <xf numFmtId="66" fontId="80" fillId="336" borderId="336" xfId="0">
      <alignment horizontal="center" vertical="top"/>
    </xf>
    <xf numFmtId="0" fontId="145" fillId="624" borderId="624" xfId="0">
      <alignment horizontal="center" vertical="top"/>
    </xf>
    <xf numFmtId="0" fontId="145" fillId="126" borderId="126" xfId="0">
      <alignment horizontal="center" vertical="top"/>
    </xf>
    <xf numFmtId="0" fontId="145" fillId="126" borderId="126" xfId="0">
      <alignment horizontal="center" vertical="top"/>
    </xf>
    <xf numFmtId="0" fontId="25" fillId="120" borderId="120" xfId="0">
      <alignment horizontal="center" vertical="center"/>
    </xf>
    <xf numFmtId="67" fontId="145" fillId="624" borderId="624" xfId="0">
      <alignment horizontal="center" vertical="top"/>
    </xf>
    <xf numFmtId="66" fontId="145" fillId="624" borderId="624" xfId="0">
      <alignment horizontal="center" vertical="top"/>
    </xf>
    <xf numFmtId="67" fontId="145" fillId="357" borderId="357" xfId="0">
      <alignment horizontal="center" vertical="top"/>
    </xf>
    <xf numFmtId="67" fontId="145" fillId="624" borderId="629" xfId="0">
      <alignment horizontal="center" vertical="top"/>
    </xf>
    <xf numFmtId="67" fontId="145" fillId="624" borderId="635" xfId="0">
      <alignment horizontal="center" vertical="top"/>
    </xf>
    <xf numFmtId="0" fontId="145" fillId="231" borderId="635" xfId="0">
      <alignment horizontal="center" vertical="top"/>
    </xf>
    <xf numFmtId="0" fontId="50" fillId="225" borderId="629" xfId="0">
      <alignment horizontal="center" vertical="center"/>
    </xf>
    <xf numFmtId="0" fontId="145" fillId="525" borderId="525" xfId="0">
      <alignment horizontal="center" vertical="top"/>
    </xf>
    <xf numFmtId="0" fontId="145" fillId="624" borderId="629" xfId="0">
      <alignment horizontal="center" vertical="top"/>
    </xf>
    <xf numFmtId="0" fontId="145" fillId="629" borderId="629" xfId="0">
      <alignment horizontal="center" vertical="center"/>
    </xf>
    <xf numFmtId="0" fontId="60" fillId="267" borderId="267" xfId="0">
      <alignment horizontal="center" vertical="center"/>
    </xf>
    <xf numFmtId="0" fontId="25" fillId="120" borderId="120" xfId="0">
      <alignment horizontal="center" vertical="top"/>
    </xf>
    <xf numFmtId="0" fontId="50" fillId="225" borderId="629" xfId="0">
      <alignment horizontal="center" vertical="top"/>
    </xf>
    <xf numFmtId="0" fontId="145" fillId="629" borderId="629" xfId="0">
      <alignment horizontal="center" vertical="top"/>
    </xf>
    <xf numFmtId="0" fontId="60" fillId="267" borderId="267" xfId="0">
      <alignment horizontal="center" vertical="top"/>
    </xf>
    <xf numFmtId="0" fontId="25" fillId="629" borderId="629" xfId="0">
      <alignment horizontal="center" vertical="center"/>
    </xf>
    <xf numFmtId="0" fontId="25" fillId="120" borderId="629" xfId="0">
      <alignment horizontal="center" vertical="top"/>
    </xf>
    <xf numFmtId="66" fontId="145" fillId="525" borderId="525" xfId="0">
      <alignment horizontal="center" vertical="top"/>
    </xf>
    <xf numFmtId="66" fontId="145" fillId="525" borderId="629" xfId="0">
      <alignment horizontal="center" vertical="top"/>
    </xf>
    <xf numFmtId="0" fontId="145" fillId="629" borderId="638" xfId="0">
      <alignment horizontal="center" vertical="center"/>
    </xf>
    <xf numFmtId="0" fontId="145" fillId="629" borderId="640" xfId="0">
      <alignment horizontal="center" vertical="center"/>
    </xf>
    <xf numFmtId="0" fontId="145" fillId="629" borderId="641" xfId="0">
      <alignment horizontal="center" vertical="center"/>
    </xf>
    <xf numFmtId="66" fontId="145" fillId="357" borderId="357" xfId="0">
      <alignment horizontal="center" vertical="top"/>
    </xf>
    <xf numFmtId="0" fontId="80" fillId="351" borderId="351" xfId="0">
      <alignment horizontal="center" vertical="top"/>
    </xf>
    <xf numFmtId="66" fontId="145" fillId="624" borderId="633" xfId="0">
      <alignment horizontal="center" vertical="top"/>
    </xf>
    <xf numFmtId="0" fontId="145" fillId="629" borderId="638" xfId="0">
      <alignment horizontal="center" vertical="top"/>
    </xf>
    <xf numFmtId="0" fontId="145" fillId="629" borderId="640" xfId="0">
      <alignment horizontal="center" vertical="top"/>
    </xf>
    <xf numFmtId="0" fontId="145" fillId="629" borderId="641" xfId="0">
      <alignment horizontal="center" vertical="top"/>
    </xf>
    <xf numFmtId="0" fontId="145" fillId="105" borderId="105" xfId="0">
      <alignment horizontal="center" vertical="top"/>
    </xf>
    <xf numFmtId="0" fontId="145" fillId="629" borderId="629" xfId="0">
      <alignment horizontal="center" vertical="center"/>
    </xf>
    <xf numFmtId="64" fontId="120" fillId="105" borderId="105" xfId="0">
      <alignment vertical="center"/>
    </xf>
    <xf numFmtId="0" fontId="145" fillId="105" borderId="629" xfId="0">
      <alignment horizontal="center" vertical="top"/>
    </xf>
    <xf numFmtId="64" fontId="120" fillId="105" borderId="629" xfId="0">
      <alignment vertical="center"/>
    </xf>
    <xf numFmtId="64" fontId="115" fillId="105" borderId="105" xfId="0">
      <alignment vertical="center"/>
    </xf>
    <xf numFmtId="64" fontId="115" fillId="105" borderId="629" xfId="0">
      <alignment vertical="center"/>
    </xf>
    <xf numFmtId="0" fontId="15" fillId="78" borderId="78" xfId="0">
      <alignment horizontal="center" vertical="center"/>
    </xf>
    <xf numFmtId="0" fontId="15" fillId="78" borderId="78" xfId="0">
      <alignment horizontal="center" vertical="top"/>
    </xf>
    <xf numFmtId="0" fontId="15" fillId="629" borderId="629" xfId="0">
      <alignment horizontal="center" vertical="center"/>
    </xf>
    <xf numFmtId="0" fontId="15" fillId="78" borderId="629" xfId="0">
      <alignment horizontal="center" vertical="top"/>
    </xf>
    <xf numFmtId="0" fontId="15" fillId="629" borderId="629" xfId="0">
      <alignment horizontal="center" vertical="center"/>
    </xf>
    <xf numFmtId="0" fontId="15" fillId="629" borderId="629" xfId="0">
      <alignment horizontal="center" vertical="center" wrapText="1"/>
    </xf>
    <xf numFmtId="0" fontId="10" fillId="57" borderId="57" xfId="0">
      <alignment horizontal="center" vertical="center"/>
    </xf>
    <xf numFmtId="0" fontId="10" fillId="42" borderId="42" xfId="0">
      <alignment horizontal="center" vertical="center"/>
    </xf>
    <xf numFmtId="0" fontId="15" fillId="629" borderId="629" xfId="0">
      <alignment horizontal="center" vertical="center" wrapText="1"/>
    </xf>
    <xf numFmtId="0" fontId="15" fillId="78" borderId="629" xfId="0">
      <alignment horizontal="center" vertical="top"/>
    </xf>
    <xf numFmtId="0" fontId="15" fillId="78" borderId="78" xfId="0">
      <alignment horizontal="center" vertical="top"/>
    </xf>
    <xf numFmtId="0" fontId="10" fillId="57" borderId="57" xfId="0">
      <alignment horizontal="center" vertical="top"/>
    </xf>
    <xf numFmtId="0" fontId="10" fillId="42" borderId="42" xfId="0">
      <alignment horizontal="center" vertical="top"/>
    </xf>
    <xf numFmtId="0" fontId="15" fillId="629" borderId="629" xfId="0">
      <alignment horizontal="center" vertical="top" wrapText="1"/>
    </xf>
  </cell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纔葆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蜈擎 堅蛐"/>
        <a:ea typeface=""/>
        <a:cs typeface=""/>
        <a:font script="Jpan" typeface="�� �契奐姻垢"/>
        <a:font script="Hang" typeface="蜈擎 堅蛐"/>
        <a:font script="Hant" typeface="蜪嶈晱鐎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蜈擎 堅蛐"/>
        <a:ea typeface=""/>
        <a:cs typeface=""/>
        <a:font script="Jpan" typeface="�� �契奐姻垢"/>
        <a:font script="Hang" typeface="蜈擎 堅蛐"/>
        <a:font script="Hant" typeface="蜪嶈晱鐎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Views>
    <sheetView topLeftCell="F42" tabSelected="1" workbookViewId="0">
      <selection activeCell="I49" sqref="I49"/>
    </sheetView>
  </sheetViews>
  <sheetFormatPr defaultRowHeight="15.000000"/>
  <cols>
    <col min="1" max="1" style="697" width="8.937500" customWidth="1"/>
    <col min="2" max="2" style="777" width="7.437500" customWidth="1"/>
    <col min="3" max="3" style="661" width="7.437500" customWidth="1"/>
    <col min="4" max="4" style="661" width="9.437500" customWidth="1"/>
    <col min="5" max="5" style="661" width="5.187500" customWidth="1"/>
    <col min="6" max="6" style="777" width="6.812500" customWidth="1"/>
    <col min="7" max="7" style="661" width="7.187500" customWidth="1"/>
    <col min="8" max="8" style="661" width="5.812500" customWidth="1"/>
    <col min="9" max="10" style="661" width="7.937500" customWidth="1"/>
    <col min="11" max="11" style="676" width="5.437500" customWidth="1"/>
    <col min="12" max="12" style="678" width="5.187500" customWidth="1"/>
    <col min="13" max="13" style="345" width="7.937500" customWidth="1"/>
    <col min="14" max="14" style="147" width="8.312500" customWidth="1"/>
  </cols>
  <sheetData>
    <row r="1" spans="1:14">
      <c r="A1" s="713" t="s">
        <v>0</v>
      </c>
      <c r="B1" s="796" t="s">
        <v>1</v>
      </c>
      <c r="C1" s="796"/>
      <c r="D1" s="796"/>
      <c r="E1" s="796" t="s">
        <v>2</v>
      </c>
      <c r="F1" s="796" t="s">
        <v>3</v>
      </c>
      <c r="G1" s="796" t="s">
        <v>4</v>
      </c>
      <c r="H1" s="812"/>
      <c r="I1" s="810" t="s">
        <v>5</v>
      </c>
      <c r="J1" s="810"/>
      <c r="K1" s="810"/>
      <c r="L1" s="815"/>
    </row>
    <row r="2" spans="1:13">
      <c r="A2"/>
      <c r="B2" s="797">
        <v>150</v>
      </c>
      <c r="C2" s="713">
        <v>12</v>
      </c>
      <c r="D2" s="713">
        <v>5</v>
      </c>
      <c r="E2" s="718">
        <f>B2+C2/60+D2/3600</f>
        <v>150.201388888889</v>
      </c>
      <c r="F2" s="792">
        <v>10.5</v>
      </c>
      <c r="G2" s="744">
        <f>F2*SIN(E2*PI()/180)</f>
        <v>5.21800574687897</v>
      </c>
      <c r="I2" s="812"/>
      <c r="J2" s="812"/>
      <c r="K2" s="813"/>
    </row>
    <row r="3" spans="1:11">
      <c r="A3"/>
      <c r="B3" s="792"/>
      <c r="D3" s="661">
        <v>1</v>
      </c>
      <c r="E3" s="718">
        <f>B3+C3/60+D3/3600</f>
        <v>0.000277777777777778</v>
      </c>
      <c r="F3" s="777">
        <v>315</v>
      </c>
      <c r="G3" s="744">
        <f>F3*SIN(E3*PI()/180)</f>
        <v>0.00152716308740017</v>
      </c>
      <c r="H3"/>
      <c r="I3"/>
    </row>
    <row r="4" spans="1:3">
      <c r="A4"/>
    </row>
    <row r="6" spans="1:15" ht="23.850000" customHeight="1">
      <c r="A6"/>
      <c r="B6" s="792"/>
      <c r="C6"/>
      <c r="D6"/>
      <c r="E6"/>
      <c r="F6" s="792"/>
      <c r="G6"/>
      <c r="H6"/>
      <c r="I6"/>
      <c r="J6"/>
      <c r="K6"/>
      <c r="L6"/>
      <c r="M6"/>
    </row>
    <row r="7" spans="1:15">
      <c r="A7"/>
      <c r="B7" s="792"/>
      <c r="C7"/>
      <c r="D7"/>
      <c r="E7"/>
      <c r="F7" s="792"/>
      <c r="G7"/>
      <c r="H7"/>
      <c r="I7"/>
      <c r="J7"/>
      <c r="K7"/>
      <c r="L7"/>
      <c r="M7"/>
    </row>
    <row r="8" spans="1:9">
      <c r="A8" s="661" t="s">
        <v>6</v>
      </c>
      <c r="B8" s="781"/>
      <c r="C8" s="703"/>
      <c r="D8" s="703"/>
      <c r="E8" s="699"/>
      <c r="F8" s="782" t="s">
        <v>7</v>
      </c>
      <c r="G8" s="661" t="s">
        <v>8</v>
      </c>
    </row>
    <row r="9" spans="1:13">
      <c r="A9" s="697" t="s">
        <v>9</v>
      </c>
      <c r="B9" s="782"/>
      <c r="C9" s="699"/>
      <c r="D9" s="699"/>
      <c r="E9" s="697" t="s">
        <v>10</v>
      </c>
      <c r="F9" s="792">
        <f>D24/3600</f>
        <v>0.0163888888888889</v>
      </c>
      <c r="G9">
        <f>F9/H36</f>
        <v>0.0000000319401162880085</v>
      </c>
      <c r="H9" s="661" t="s">
        <v>11</v>
      </c>
      <c r="I9" s="757" t="s">
        <v>12</v>
      </c>
      <c r="J9" s="757" t="s">
        <v>13</v>
      </c>
      <c r="K9" s="758" t="s">
        <v>14</v>
      </c>
    </row>
    <row r="10" spans="1:9">
      <c r="A10" s="697" t="s">
        <v>15</v>
      </c>
      <c r="B10" s="781">
        <v>51</v>
      </c>
      <c r="C10" s="703">
        <v>32</v>
      </c>
      <c r="D10" s="703">
        <v>9</v>
      </c>
      <c r="E10" s="699">
        <f>B10+C10/60+D10/3600</f>
        <v>51.5358333333333</v>
      </c>
      <c r="F10" s="782"/>
      <c r="G10" s="735" t="s">
        <v>16</v>
      </c>
    </row>
    <row r="11" spans="1:13">
      <c r="A11" s="709" t="s">
        <v>17</v>
      </c>
      <c r="B11" s="783">
        <v>97</v>
      </c>
      <c r="C11" s="704">
        <v>22</v>
      </c>
      <c r="D11" s="704">
        <v>43</v>
      </c>
      <c r="E11" s="718">
        <f>B11+C11/60+D11/3600</f>
        <v>97.3786111111111</v>
      </c>
      <c r="F11" s="782">
        <f>G$4*H26</f>
        <v>0</v>
      </c>
      <c r="G11" s="719">
        <f>E11+F11</f>
        <v>97.3786111111111</v>
      </c>
      <c r="H11" s="719">
        <f>G11+E10</f>
        <v>148.914444444444</v>
      </c>
      <c r="I11" s="752">
        <f>INT(H11)</f>
        <v>148</v>
      </c>
      <c r="J11" s="752">
        <f>INT((H11-I11)*60)</f>
        <v>54</v>
      </c>
      <c r="K11" s="753">
        <f>((H11-I11)*60-J11)*60</f>
        <v>51.9999999999391</v>
      </c>
    </row>
    <row r="12" spans="1:13">
      <c r="A12" s="697" t="s">
        <v>18</v>
      </c>
      <c r="B12" s="781">
        <v>163</v>
      </c>
      <c r="C12" s="705">
        <v>9</v>
      </c>
      <c r="D12" s="705">
        <v>24</v>
      </c>
      <c r="E12" s="718">
        <f>B12+C12/60+D12/3600</f>
        <v>163.156666666667</v>
      </c>
      <c r="F12" s="782">
        <f>G$4*H27</f>
        <v>0</v>
      </c>
      <c r="G12" s="719">
        <f>E12+F12</f>
        <v>163.156666666667</v>
      </c>
      <c r="H12" s="719">
        <f>G12-180+H11</f>
        <v>132.071111111111</v>
      </c>
      <c r="I12" s="752">
        <f>INT(H12)</f>
        <v>132</v>
      </c>
      <c r="J12" s="752">
        <f>INT((H12-I12)*60)</f>
        <v>4</v>
      </c>
      <c r="K12" s="753">
        <f>((H12-I12)*60-J12)*60</f>
        <v>15.9999999999377</v>
      </c>
    </row>
    <row r="13" spans="1:13">
      <c r="A13" s="697" t="s">
        <v>19</v>
      </c>
      <c r="B13" s="781">
        <v>139</v>
      </c>
      <c r="C13" s="705">
        <v>50</v>
      </c>
      <c r="D13" s="705">
        <v>12</v>
      </c>
      <c r="E13" s="718">
        <f>B13+C13/60+D13/3600</f>
        <v>139.836666666667</v>
      </c>
      <c r="F13" s="782">
        <f>G$4*H28</f>
        <v>0</v>
      </c>
      <c r="G13" s="719">
        <f>E13+F13</f>
        <v>139.836666666667</v>
      </c>
      <c r="H13" s="719">
        <f>G13-180+H12</f>
        <v>91.9077777777778</v>
      </c>
      <c r="I13" s="752">
        <f>INT(H13)</f>
        <v>91</v>
      </c>
      <c r="J13" s="752">
        <f>INT((H13-I13)*60)</f>
        <v>54</v>
      </c>
      <c r="K13" s="753">
        <f>((H13-I13)*60-J13)*60</f>
        <v>27.9999999999609</v>
      </c>
    </row>
    <row r="14" spans="1:13">
      <c r="A14" s="697" t="s">
        <v>20</v>
      </c>
      <c r="B14" s="781">
        <v>156</v>
      </c>
      <c r="C14" s="705">
        <v>26</v>
      </c>
      <c r="D14" s="705">
        <v>4</v>
      </c>
      <c r="E14" s="718">
        <f>B14+C14/60+D14/3600</f>
        <v>156.434444444444</v>
      </c>
      <c r="F14" s="782">
        <f>G$4*H29</f>
        <v>0</v>
      </c>
      <c r="G14" s="719">
        <f>E14+F14</f>
        <v>156.434444444444</v>
      </c>
      <c r="H14" s="719">
        <f>G14-180+H13</f>
        <v>68.3422222222222</v>
      </c>
      <c r="I14" s="752">
        <f>INT(H14)</f>
        <v>68</v>
      </c>
      <c r="J14" s="752">
        <f>INT((H14-I14)*60)</f>
        <v>20</v>
      </c>
      <c r="K14" s="753">
        <f>((H14-I14)*60-J14)*60</f>
        <v>31.9999999999368</v>
      </c>
    </row>
    <row r="15" spans="1:13">
      <c r="A15" s="697" t="s">
        <v>21</v>
      </c>
      <c r="B15" s="781">
        <v>148</v>
      </c>
      <c r="C15" s="705">
        <v>42</v>
      </c>
      <c r="D15" s="705">
        <v>38</v>
      </c>
      <c r="E15" s="718">
        <f>B15+C15/60+D15/3600</f>
        <v>148.710555555556</v>
      </c>
      <c r="F15" s="782">
        <f>G$4*H30</f>
        <v>0</v>
      </c>
      <c r="G15" s="719">
        <f>E15+F15</f>
        <v>148.710555555556</v>
      </c>
      <c r="H15" s="719">
        <f>G15-180+H14</f>
        <v>37.0527777777778</v>
      </c>
      <c r="I15" s="752">
        <f>INT(H15)</f>
        <v>37</v>
      </c>
      <c r="J15" s="752">
        <f>INT((H15-I15)*60)</f>
        <v>3</v>
      </c>
      <c r="K15" s="753">
        <f>((H15-I15)*60-J15)*60</f>
        <v>9.99999999989541</v>
      </c>
    </row>
    <row r="16" spans="1:13">
      <c r="A16" s="697" t="s">
        <v>22</v>
      </c>
      <c r="B16" s="781">
        <v>135</v>
      </c>
      <c r="C16" s="705">
        <v>13</v>
      </c>
      <c r="D16" s="705">
        <v>6</v>
      </c>
      <c r="E16" s="718">
        <f>B16+C16/60+D16/3600</f>
        <v>135.218333333333</v>
      </c>
      <c r="F16" s="782">
        <f>G$4*H31</f>
        <v>0</v>
      </c>
      <c r="G16" s="719">
        <f>E16+F16</f>
        <v>135.218333333333</v>
      </c>
      <c r="H16" s="719">
        <f>G16-180+H15</f>
        <v>-7.72888888888892</v>
      </c>
      <c r="I16" s="752">
        <f>INT(H16)</f>
        <v>-8</v>
      </c>
      <c r="J16" s="752">
        <f>INT((H16-I16)*60)</f>
        <v>16</v>
      </c>
      <c r="K16" s="753">
        <f>((H16-I16)*60-J16)*60</f>
        <v>15.9999999998968</v>
      </c>
    </row>
    <row r="17" spans="1:13">
      <c r="A17" s="697" t="s">
        <v>23</v>
      </c>
      <c r="B17" s="781">
        <v>146</v>
      </c>
      <c r="C17" s="705">
        <v>15</v>
      </c>
      <c r="D17" s="705">
        <v>58</v>
      </c>
      <c r="E17" s="718">
        <f>B17+C17/60+D17/3600</f>
        <v>146.266111111111</v>
      </c>
      <c r="F17" s="782">
        <f>G$4*H32</f>
        <v>0</v>
      </c>
      <c r="G17" s="719">
        <f>E17+F17</f>
        <v>146.266111111111</v>
      </c>
      <c r="H17" s="719">
        <f>G17-180+H16</f>
        <v>-41.4627777777778</v>
      </c>
      <c r="I17" s="752">
        <f>INT(H17)</f>
        <v>-42</v>
      </c>
      <c r="J17" s="752">
        <f>INT((H17-I17)*60)</f>
        <v>32</v>
      </c>
      <c r="K17" s="753">
        <f>((H17-I17)*60-J17)*60</f>
        <v>13.9999999999122</v>
      </c>
    </row>
    <row r="18" spans="1:13">
      <c r="A18" s="697" t="s">
        <v>24</v>
      </c>
      <c r="B18" s="781">
        <v>114</v>
      </c>
      <c r="C18" s="705">
        <v>28</v>
      </c>
      <c r="D18" s="705">
        <v>46</v>
      </c>
      <c r="E18" s="718">
        <f>B18+C18/60+D18/3600</f>
        <v>114.479444444444</v>
      </c>
      <c r="F18" s="782">
        <f>G$4*H33</f>
        <v>0</v>
      </c>
      <c r="G18" s="719">
        <f>E18+F18</f>
        <v>114.479444444444</v>
      </c>
      <c r="H18" s="719">
        <f>G18-180+H17</f>
        <v>-106.983333333333</v>
      </c>
      <c r="I18" s="752">
        <f>INT(H18)</f>
        <v>-107</v>
      </c>
      <c r="J18" s="752">
        <f>INT((H18-I18)*60)</f>
        <v>0</v>
      </c>
      <c r="K18" s="753">
        <f>((H18-I18)*60-J18)*60</f>
        <v>59.9999999998943</v>
      </c>
    </row>
    <row r="19" spans="1:13">
      <c r="A19" s="697" t="s">
        <v>25</v>
      </c>
      <c r="B19" s="781">
        <v>170</v>
      </c>
      <c r="C19" s="705">
        <v>12</v>
      </c>
      <c r="D19" s="705">
        <v>18</v>
      </c>
      <c r="E19" s="718">
        <f>B19+C19/60+D19/3600</f>
        <v>170.205</v>
      </c>
      <c r="F19" s="782">
        <f>G$4*H34</f>
        <v>0</v>
      </c>
      <c r="G19" s="719">
        <f>E19+F19</f>
        <v>170.205</v>
      </c>
      <c r="H19" s="719">
        <f>G19-180+H18</f>
        <v>-116.778333333333</v>
      </c>
      <c r="I19" s="752">
        <f>INT(H19)</f>
        <v>-117</v>
      </c>
      <c r="J19" s="752">
        <f>INT((H19-I19)*60)</f>
        <v>13</v>
      </c>
      <c r="K19" s="753">
        <f>((H19-I19)*60-J19)*60</f>
        <v>17.999999999837</v>
      </c>
    </row>
    <row r="20" spans="1:13">
      <c r="A20" s="730" t="s">
        <v>26</v>
      </c>
      <c r="B20" s="784">
        <v>168</v>
      </c>
      <c r="C20" s="742">
        <v>17</v>
      </c>
      <c r="D20" s="742">
        <v>52</v>
      </c>
      <c r="E20" s="718">
        <f>B20+C20/60+D20/3600</f>
        <v>168.297777777778</v>
      </c>
      <c r="F20" s="782">
        <f>G$4*H35</f>
        <v>0</v>
      </c>
      <c r="G20" s="719">
        <f>E20+F20</f>
        <v>168.297777777778</v>
      </c>
      <c r="H20" s="719">
        <f>G20-180+H19</f>
        <v>-128.480555555556</v>
      </c>
      <c r="I20" s="752">
        <f>INT(H20)</f>
        <v>-129</v>
      </c>
      <c r="J20" s="752">
        <f>INT((H20-I20)*60)</f>
        <v>31</v>
      </c>
      <c r="K20" s="753">
        <f>((H20-I20)*60-J20)*60</f>
        <v>9.99999999979991</v>
      </c>
    </row>
    <row r="21" spans="1:10">
      <c r="A21" s="739" t="s">
        <v>27</v>
      </c>
      <c r="B21" s="785">
        <f>SUM(B7:B20)</f>
        <v>1487</v>
      </c>
      <c r="C21" s="740">
        <f>SUM(C7:C20)</f>
        <v>266</v>
      </c>
      <c r="D21" s="740">
        <f>SUM(D7:D20)</f>
        <v>310</v>
      </c>
      <c r="E21" s="728"/>
      <c r="F21" s="782"/>
      <c r="G21" s="719"/>
      <c r="H21" s="719"/>
    </row>
    <row r="22" spans="1:10">
      <c r="A22" s="739"/>
      <c r="B22" s="785"/>
      <c r="C22" s="740">
        <f>C21+5</f>
        <v>271</v>
      </c>
      <c r="D22" s="740">
        <v>1</v>
      </c>
      <c r="E22" s="728"/>
      <c r="F22" s="782"/>
      <c r="G22" s="719"/>
      <c r="H22" s="719"/>
    </row>
    <row r="23" spans="1:10">
      <c r="A23" s="739"/>
      <c r="B23" s="785">
        <f>B21+3</f>
        <v>1490</v>
      </c>
      <c r="C23" s="740">
        <v>59</v>
      </c>
      <c r="D23" s="740">
        <v>1</v>
      </c>
      <c r="E23" s="728"/>
      <c r="F23" s="782"/>
      <c r="G23" s="719"/>
      <c r="H23" s="719"/>
    </row>
    <row r="24" spans="1:10">
      <c r="A24" s="739" t="s">
        <v>28</v>
      </c>
      <c r="B24" s="786"/>
      <c r="C24" s="741"/>
      <c r="D24" s="741">
        <v>59</v>
      </c>
      <c r="E24" s="728">
        <f>B24+C24/60+D24/3600</f>
        <v>0.0163888888888889</v>
      </c>
      <c r="F24" s="782">
        <f>G$51*H35</f>
        <v>0</v>
      </c>
      <c r="G24" s="719">
        <f>E24+F24</f>
        <v>0.0163888888888889</v>
      </c>
      <c r="H24" s="719">
        <f>H15-180+G24</f>
        <v>-142.930833333333</v>
      </c>
    </row>
    <row r="25" spans="1:16">
      <c r="A25" s="743"/>
      <c r="B25" s="793"/>
      <c r="C25" s="743"/>
      <c r="D25" s="743"/>
      <c r="E25" s="697" t="s">
        <v>29</v>
      </c>
      <c r="F25" s="777" t="s">
        <v>30</v>
      </c>
      <c r="G25" s="696" t="s">
        <v>31</v>
      </c>
      <c r="H25" s="696" t="s">
        <v>32</v>
      </c>
      <c r="I25" s="696" t="s">
        <v>33</v>
      </c>
      <c r="J25" s="697" t="s">
        <v>34</v>
      </c>
      <c r="M25" s="776">
        <v>827732.317</v>
      </c>
      <c r="N25" s="776">
        <v>840261.07</v>
      </c>
    </row>
    <row r="26" spans="1:16">
      <c r="A26"/>
      <c r="B26" s="792"/>
      <c r="C26"/>
      <c r="D26"/>
      <c r="E26" s="661">
        <f>H11</f>
        <v>148.914444444444</v>
      </c>
      <c r="F26" s="798">
        <f>COS(E26*PI()/180)</f>
        <v>-0.856397273358651</v>
      </c>
      <c r="G26" s="744">
        <f>SIN(E26*PI()/180)</f>
        <v>0.516317447507284</v>
      </c>
      <c r="H26" s="746">
        <v>34615</v>
      </c>
      <c r="I26" s="687">
        <f>H26*F26</f>
        <v>-29644.1916173097</v>
      </c>
      <c r="J26" s="687">
        <f>H26*G26</f>
        <v>17872.3284454646</v>
      </c>
      <c r="K26" s="774">
        <f>H$37*H26</f>
        <v>0.389514709364471</v>
      </c>
      <c r="L26" s="774">
        <f>I$37*H26</f>
        <v>-0.503636134601975</v>
      </c>
      <c r="M26" s="776">
        <f>M25+(I26-K26)/1000</f>
        <v>827702.672418868</v>
      </c>
      <c r="N26" s="776">
        <f>N25+(J26-L26)/1000</f>
        <v>840278.942832082</v>
      </c>
    </row>
    <row r="27" spans="1:16">
      <c r="A27"/>
      <c r="B27" s="792"/>
      <c r="C27"/>
      <c r="D27"/>
      <c r="E27" s="661">
        <f>H12</f>
        <v>132.071111111111</v>
      </c>
      <c r="F27" s="798">
        <f>COS(E27*PI()/180)</f>
        <v>-0.670052424973754</v>
      </c>
      <c r="G27" s="744">
        <f>SIN(E27*PI()/180)</f>
        <v>0.742313777315288</v>
      </c>
      <c r="H27" s="746">
        <v>47643</v>
      </c>
      <c r="I27" s="687">
        <f>H27*F27</f>
        <v>-31923.3076830246</v>
      </c>
      <c r="J27" s="687">
        <f>H27*G27</f>
        <v>35366.0552926323</v>
      </c>
      <c r="K27" s="774">
        <f>H$37*H27</f>
        <v>0.536115825458659</v>
      </c>
      <c r="L27" s="774">
        <f>I$37*H27</f>
        <v>-0.693188974746263</v>
      </c>
      <c r="M27" s="776">
        <f>M26+(I27-K27)/1000</f>
        <v>827670.748575069</v>
      </c>
      <c r="N27" s="776">
        <f>N26+(J27-L27)/1000</f>
        <v>840314.309580563</v>
      </c>
    </row>
    <row r="28" spans="1:16">
      <c r="A28"/>
      <c r="B28" s="792"/>
      <c r="C28"/>
      <c r="D28"/>
      <c r="E28" s="661">
        <f>H13</f>
        <v>91.9077777777778</v>
      </c>
      <c r="F28" s="798">
        <f>COS(E28*PI()/180)</f>
        <v>-0.0332908511086481</v>
      </c>
      <c r="G28" s="744">
        <f>SIN(E28*PI()/180)</f>
        <v>0.999445703074328</v>
      </c>
      <c r="H28" s="746">
        <v>45657</v>
      </c>
      <c r="I28" s="687">
        <f>H28*F28</f>
        <v>-1519.96038906755</v>
      </c>
      <c r="J28" s="687">
        <f>H28*G28</f>
        <v>45631.6924652646</v>
      </c>
      <c r="K28" s="774">
        <f>H$37*H28</f>
        <v>0.513767819888882</v>
      </c>
      <c r="L28" s="774">
        <f>I$37*H28</f>
        <v>-0.664293369854756</v>
      </c>
      <c r="M28" s="776">
        <f>M27+(I28-K28)/1000</f>
        <v>827669.228100912</v>
      </c>
      <c r="N28" s="776">
        <f>N27+(J28-L28)/1000</f>
        <v>840359.941937322</v>
      </c>
    </row>
    <row r="29" spans="5:16">
      <c r="E29" s="661">
        <f>H14</f>
        <v>68.3422222222222</v>
      </c>
      <c r="F29" s="798">
        <f>COS(E29*PI()/180)</f>
        <v>0.369061964898493</v>
      </c>
      <c r="G29" s="744">
        <f>SIN(E29*PI()/180)</f>
        <v>0.929404794390679</v>
      </c>
      <c r="H29" s="746">
        <v>61785</v>
      </c>
      <c r="I29" s="687">
        <f>H29*F29</f>
        <v>22802.4935012534</v>
      </c>
      <c r="J29" s="687">
        <f>H29*G29</f>
        <v>57423.2752214281</v>
      </c>
      <c r="K29" s="774">
        <f>H$37*H29</f>
        <v>0.695252529772752</v>
      </c>
      <c r="L29" s="774">
        <f>I$37*H29</f>
        <v>-0.898950124985788</v>
      </c>
      <c r="M29" s="776">
        <f>M28+(I29-K29)/1000</f>
        <v>827692.029899161</v>
      </c>
      <c r="N29" s="776">
        <f>N28+(J29-L29)/1000</f>
        <v>840417.366111493</v>
      </c>
    </row>
    <row r="30" spans="5:16">
      <c r="E30" s="661">
        <f>H15</f>
        <v>37.0527777777778</v>
      </c>
      <c r="F30" s="798">
        <f>COS(E30*PI()/180)</f>
        <v>0.798080807606165</v>
      </c>
      <c r="G30" s="744">
        <f>SIN(E30*PI()/180)</f>
        <v>0.602550429489338</v>
      </c>
      <c r="H30" s="746">
        <v>52382</v>
      </c>
      <c r="I30" s="687">
        <f>H30*F30</f>
        <v>41805.0688640262</v>
      </c>
      <c r="J30" s="687">
        <f>H30*G30</f>
        <v>31562.7965975105</v>
      </c>
      <c r="K30" s="774">
        <f>H$37*H30</f>
        <v>0.589442712868112</v>
      </c>
      <c r="L30" s="774">
        <f>I$37*H30</f>
        <v>-0.762139766075998</v>
      </c>
      <c r="M30" s="776">
        <f>M29+(I30-K30)/1000</f>
        <v>827733.834378583</v>
      </c>
      <c r="N30" s="776">
        <f>N29+(J30-L30)/1000</f>
        <v>840448.929670231</v>
      </c>
    </row>
    <row r="31" spans="5:16">
      <c r="E31" s="661">
        <f>H16</f>
        <v>-7.72888888888892</v>
      </c>
      <c r="F31" s="798">
        <f>COS(E31*PI()/180)</f>
        <v>0.990915515192174</v>
      </c>
      <c r="G31" s="744">
        <f>SIN(E31*PI()/180)</f>
        <v>-0.134485827784122</v>
      </c>
      <c r="H31" s="746">
        <v>51069</v>
      </c>
      <c r="I31" s="687">
        <f>H31*F31</f>
        <v>50605.0644453491</v>
      </c>
      <c r="J31" s="687">
        <f>H31*G31</f>
        <v>-6868.05673910733</v>
      </c>
      <c r="K31" s="774">
        <f>H$37*H31</f>
        <v>0.574667822982353</v>
      </c>
      <c r="L31" s="774">
        <f>I$37*H31</f>
        <v>-0.743036075631613</v>
      </c>
      <c r="M31" s="776">
        <f>M30+(I31-K31)/1000</f>
        <v>827784.43886836</v>
      </c>
      <c r="N31" s="776">
        <f>N30+(J31-L31)/1000</f>
        <v>840442.062356528</v>
      </c>
    </row>
    <row r="32" spans="5:16">
      <c r="E32" s="661">
        <f>H17</f>
        <v>-41.4627777777778</v>
      </c>
      <c r="F32" s="798">
        <f>COS(E32*PI()/180)</f>
        <v>0.749386031184092</v>
      </c>
      <c r="G32" s="744">
        <f>SIN(E32*PI()/180)</f>
        <v>-0.662133349408646</v>
      </c>
      <c r="H32" s="746">
        <v>43705</v>
      </c>
      <c r="I32" s="687">
        <f>H32*F32</f>
        <v>32751.9164929007</v>
      </c>
      <c r="J32" s="687">
        <f>H32*G32</f>
        <v>-28938.5380359049</v>
      </c>
      <c r="K32" s="774">
        <f>H$37*H32</f>
        <v>0.491802408573572</v>
      </c>
      <c r="L32" s="774">
        <f>I$37*H32</f>
        <v>-0.635892453063104</v>
      </c>
      <c r="M32" s="776">
        <f>M31+(I32-K32)/1000</f>
        <v>827817.190293051</v>
      </c>
      <c r="N32" s="776">
        <f>N31+(J32-L32)/1000</f>
        <v>840413.124454384</v>
      </c>
    </row>
    <row r="33" spans="5:16">
      <c r="E33" s="661">
        <f>H18</f>
        <v>-106.983333333333</v>
      </c>
      <c r="F33" s="798">
        <f>COS(E33*PI()/180)</f>
        <v>-0.292093514966546</v>
      </c>
      <c r="G33" s="744">
        <f>SIN(E33*PI()/180)</f>
        <v>-0.956389767980576</v>
      </c>
      <c r="H33" s="746">
        <v>47642</v>
      </c>
      <c r="I33" s="687">
        <f>H33*F33</f>
        <v>-13915.9192400362</v>
      </c>
      <c r="J33" s="687">
        <f>H33*G33</f>
        <v>-45564.3213261306</v>
      </c>
      <c r="K33" s="774">
        <f>H$37*H33</f>
        <v>0.536104572686469</v>
      </c>
      <c r="L33" s="774">
        <f>I$37*H33</f>
        <v>-0.693174425096268</v>
      </c>
      <c r="M33" s="776">
        <f>M32+(I33-K33)/1000</f>
        <v>827803.273837706</v>
      </c>
      <c r="N33" s="776">
        <f>N32+(J33-L33)/1000</f>
        <v>840367.560826232</v>
      </c>
    </row>
    <row r="34" spans="5:16">
      <c r="E34" s="661">
        <f>H19</f>
        <v>-116.778333333333</v>
      </c>
      <c r="F34" s="798">
        <f>COS(E34*PI()/180)</f>
        <v>-0.450539975285566</v>
      </c>
      <c r="G34" s="744">
        <f>SIN(E34*PI()/180)</f>
        <v>-0.89275625471622</v>
      </c>
      <c r="H34" s="746">
        <v>52852</v>
      </c>
      <c r="I34" s="687">
        <f>H34*F34</f>
        <v>-23811.9387737927</v>
      </c>
      <c r="J34" s="687">
        <f>H34*G34</f>
        <v>-47183.9535742617</v>
      </c>
      <c r="K34" s="774">
        <f>H$37*H34</f>
        <v>0.594731515797516</v>
      </c>
      <c r="L34" s="774">
        <f>I$37*H34</f>
        <v>-0.768978101573988</v>
      </c>
      <c r="M34" s="776">
        <f>M33+(I34-K34)/1000</f>
        <v>827779.461304201</v>
      </c>
      <c r="N34" s="776">
        <f>N33+(J34-L34)/1000</f>
        <v>840320.377641636</v>
      </c>
    </row>
    <row r="35" spans="5:16">
      <c r="E35" s="661">
        <f>H20</f>
        <v>-128.480555555556</v>
      </c>
      <c r="F35" s="799">
        <f>COS(E35*PI()/180)</f>
        <v>-0.622249008838112</v>
      </c>
      <c r="G35" s="725">
        <f>SIN(E35*PI()/180)</f>
        <v>-0.782819370424269</v>
      </c>
      <c r="H35" s="746">
        <v>75763</v>
      </c>
      <c r="I35" s="687">
        <f>H35*F35</f>
        <v>-47143.4516566019</v>
      </c>
      <c r="J35" s="687">
        <f>H35*G35</f>
        <v>-59308.7439614539</v>
      </c>
      <c r="K35" s="774">
        <f>H$37*H35</f>
        <v>0.852543779447649</v>
      </c>
      <c r="L35" s="774">
        <f>I$37*H35</f>
        <v>-1.10232513262601</v>
      </c>
      <c r="M35" s="776">
        <f>M34+(I35-K35)/1000</f>
        <v>827732.317</v>
      </c>
      <c r="N35" s="776">
        <f>N34+(J35-L35)/1000</f>
        <v>840261.07</v>
      </c>
    </row>
    <row r="36" spans="5:13">
      <c r="E36" s="761"/>
      <c r="F36" s="806" t="s">
        <v>35</v>
      </c>
      <c r="G36" s="765"/>
      <c r="H36" s="763">
        <f>SUM(H26:H35)</f>
        <v>513113</v>
      </c>
      <c r="I36" s="750">
        <f>SUM(I26:I35)</f>
        <v>5.77394369684043</v>
      </c>
      <c r="J36" s="751">
        <f>SUM(J26:J35)</f>
        <v>-7.46561455825577</v>
      </c>
      <c r="K36" s="715"/>
    </row>
    <row r="37" spans="5:12">
      <c r="E37" s="761"/>
      <c r="F37" s="807" t="s">
        <v>36</v>
      </c>
      <c r="G37" s="762"/>
      <c r="H37" s="713">
        <f>I36/H$36</f>
        <v>0.0000112527721902202</v>
      </c>
      <c r="I37" s="713">
        <f>J36/H$36</f>
        <v>-0.0000145496499957237</v>
      </c>
      <c r="J37" s="713"/>
    </row>
    <row r="38" spans="5:10">
      <c r="E38" s="761"/>
      <c r="F38" s="807"/>
      <c r="G38" s="762"/>
      <c r="H38" s="761"/>
    </row>
    <row r="39" spans="5:10">
      <c r="E39" s="748"/>
      <c r="F39" s="807" t="s">
        <v>37</v>
      </c>
      <c r="G39" s="770"/>
      <c r="H39" s="713">
        <f>SQRT(I36*I36+J36*J36)/1000</f>
        <v>0.00943789312011552</v>
      </c>
    </row>
    <row r="40" spans="5:11">
      <c r="E40" s="748"/>
      <c r="F40" s="807" t="s">
        <v>38</v>
      </c>
      <c r="G40" s="770"/>
      <c r="H40" s="713">
        <f>H39*1000/H36</f>
        <v>0.0000183934009080174</v>
      </c>
      <c r="I40"/>
    </row>
    <row r="41" spans="5:10">
      <c r="E41" s="761"/>
      <c r="F41" s="808" t="s">
        <v>39</v>
      </c>
      <c r="G41" s="772"/>
      <c r="H41" s="761">
        <f>1/H40</f>
        <v>54367.3247269958</v>
      </c>
    </row>
    <row r="42" spans="6:9">
      <c r="F42" s="789"/>
      <c r="G42" s="713"/>
    </row>
    <row r="45" spans="1:8">
      <c r="A45" s="709"/>
      <c r="B45" s="783"/>
      <c r="C45" s="702"/>
      <c r="D45" s="702"/>
      <c r="E45" s="700"/>
      <c r="F45" s="803"/>
    </row>
    <row r="46" spans="2:7">
      <c r="B46" s="781"/>
      <c r="C46" s="703"/>
      <c r="D46" s="703"/>
      <c r="E46" s="699"/>
      <c r="F46" s="782" t="s">
        <v>40</v>
      </c>
      <c r="G46"/>
    </row>
    <row r="47" spans="1:11">
      <c r="A47" s="697" t="s">
        <v>41</v>
      </c>
      <c r="B47" s="782"/>
      <c r="C47" s="699"/>
      <c r="D47" s="699"/>
      <c r="E47" s="697" t="s">
        <v>42</v>
      </c>
      <c r="F47" s="777">
        <f>27/3600/D68</f>
        <v>0.0000307663276901051</v>
      </c>
      <c r="G47"/>
      <c r="H47" t="s">
        <v>43</v>
      </c>
      <c r="I47" s="661" t="s">
        <v>44</v>
      </c>
    </row>
    <row r="48" spans="1:8">
      <c r="A48" s="697" t="s">
        <v>45</v>
      </c>
      <c r="B48" s="781">
        <v>47</v>
      </c>
      <c r="C48" s="703">
        <v>25</v>
      </c>
      <c r="D48" s="703">
        <v>51</v>
      </c>
      <c r="E48" s="699">
        <f>B48+C48/60+D48/3600</f>
        <v>47.4308333333333</v>
      </c>
      <c r="F48" s="792"/>
    </row>
    <row r="49" spans="1:9">
      <c r="A49" s="709" t="s">
        <v>46</v>
      </c>
      <c r="B49" s="783">
        <v>103</v>
      </c>
      <c r="C49" s="704">
        <v>56</v>
      </c>
      <c r="D49" s="704">
        <v>36</v>
      </c>
      <c r="E49" s="699">
        <f>B49+C49/60+D49/3600</f>
        <v>103.943333333333</v>
      </c>
      <c r="F49" s="782">
        <f>F$47*D61</f>
        <v>0.00155523786473481</v>
      </c>
      <c r="G49"/>
      <c r="H49" s="719">
        <f>E49+F49</f>
        <v>103.944888571198</v>
      </c>
      <c r="I49" s="661">
        <f>E48+H49</f>
        <v>151.375721904531</v>
      </c>
    </row>
    <row r="50" spans="1:9">
      <c r="A50" s="697" t="s">
        <v>47</v>
      </c>
      <c r="B50" s="777">
        <v>121</v>
      </c>
      <c r="C50" s="661">
        <v>0</v>
      </c>
      <c r="D50" s="661">
        <v>0</v>
      </c>
      <c r="E50" s="699">
        <f>B50+C50/60+D50/3600</f>
        <v>121</v>
      </c>
      <c r="F50" s="782">
        <f>F$47*D62</f>
        <v>0.0012284994646659</v>
      </c>
      <c r="G50"/>
      <c r="H50" s="719">
        <f>E50+F50</f>
        <v>121.001228499465</v>
      </c>
      <c r="I50" s="661">
        <f>I49+H50-180</f>
        <v>92.3769504039961</v>
      </c>
    </row>
    <row r="51" spans="1:9">
      <c r="A51" s="697" t="s">
        <v>48</v>
      </c>
      <c r="B51" s="777">
        <v>141</v>
      </c>
      <c r="C51" s="661">
        <v>13</v>
      </c>
      <c r="D51" s="661">
        <v>6</v>
      </c>
      <c r="E51" s="699">
        <f>B51+C51/60+D51/3600</f>
        <v>141.218333333333</v>
      </c>
      <c r="F51" s="782">
        <f>F$47*D63</f>
        <v>0.000849796737128394</v>
      </c>
      <c r="G51"/>
      <c r="H51" s="719">
        <f>E51+F51</f>
        <v>141.21918313007</v>
      </c>
      <c r="I51" s="661">
        <f>I50+H51-180</f>
        <v>53.5961335340666</v>
      </c>
    </row>
    <row r="52" spans="1:9">
      <c r="A52" s="697" t="s">
        <v>49</v>
      </c>
      <c r="B52" s="777">
        <v>122</v>
      </c>
      <c r="C52" s="661">
        <v>12</v>
      </c>
      <c r="D52" s="661">
        <v>0</v>
      </c>
      <c r="E52" s="699">
        <f>B52+C52/60+D52/3600</f>
        <v>122.2</v>
      </c>
      <c r="F52" s="782">
        <f>F$47*D64</f>
        <v>0.000905022295332133</v>
      </c>
      <c r="G52"/>
      <c r="H52" s="719">
        <f>E52+F52</f>
        <v>122.200905022295</v>
      </c>
      <c r="I52" s="661">
        <f>I51+H52-180</f>
        <v>-4.20296144363812</v>
      </c>
    </row>
    <row r="53" spans="1:9">
      <c r="A53" s="697" t="s">
        <v>50</v>
      </c>
      <c r="B53" s="777">
        <v>123</v>
      </c>
      <c r="C53" s="661">
        <v>51</v>
      </c>
      <c r="D53" s="661">
        <v>47</v>
      </c>
      <c r="E53" s="699">
        <f>B53+C53/60+D53/3600</f>
        <v>123.863055555556</v>
      </c>
      <c r="F53" s="782">
        <f>F$47*D65</f>
        <v>0.00102491867434047</v>
      </c>
      <c r="G53"/>
      <c r="H53" s="719">
        <f>E53+F53</f>
        <v>123.86408047423</v>
      </c>
      <c r="I53" s="661">
        <f>I52+H53+180</f>
        <v>299.661119030592</v>
      </c>
    </row>
    <row r="54" spans="1:9">
      <c r="A54" s="697" t="s">
        <v>51</v>
      </c>
      <c r="B54" s="777">
        <v>155</v>
      </c>
      <c r="C54" s="661">
        <v>48</v>
      </c>
      <c r="D54" s="661">
        <v>34</v>
      </c>
      <c r="E54" s="699">
        <f>B54+C54/60+D54/3600</f>
        <v>155.809444444444</v>
      </c>
      <c r="F54" s="782">
        <f>F$47*D66</f>
        <v>0.00105233147231236</v>
      </c>
      <c r="G54"/>
      <c r="H54" s="719">
        <f>E54+F54</f>
        <v>155.810496775917</v>
      </c>
      <c r="I54" s="661">
        <f>I53+H54-180</f>
        <v>275.471615806509</v>
      </c>
    </row>
    <row r="55" spans="1:9">
      <c r="A55" s="697" t="s">
        <v>52</v>
      </c>
      <c r="B55" s="777">
        <v>131</v>
      </c>
      <c r="C55" s="661">
        <v>57</v>
      </c>
      <c r="D55" s="661">
        <v>30</v>
      </c>
      <c r="E55" s="699">
        <f>B55+C55/60+D55/3600</f>
        <v>131.958333333333</v>
      </c>
      <c r="F55" s="782">
        <f>F$47*D67</f>
        <v>0.000884193491485932</v>
      </c>
      <c r="G55"/>
      <c r="H55" s="719">
        <f>E55+F55</f>
        <v>131.959217526825</v>
      </c>
      <c r="I55" s="661">
        <f>I54+H55-180</f>
        <v>227.430833333333</v>
      </c>
    </row>
    <row r="56" spans="1:6">
      <c r="A56" s="697" t="s">
        <v>53</v>
      </c>
      <c r="B56" s="777">
        <f>SUM(B49:B55)</f>
        <v>896</v>
      </c>
      <c r="C56" s="661">
        <f>SUM(C49:C55)</f>
        <v>237</v>
      </c>
      <c r="D56" s="661">
        <f>SUM(D49:D55)</f>
        <v>153</v>
      </c>
    </row>
    <row r="57" spans="2:6">
      <c r="B57" s="777">
        <f>B56+3</f>
        <v>899</v>
      </c>
      <c r="C57" s="661">
        <f>C56+2-180</f>
        <v>59</v>
      </c>
      <c r="D57" s="661">
        <f>D56-120</f>
        <v>33</v>
      </c>
    </row>
    <row r="60" spans="1:12">
      <c r="A60" s="697" t="s">
        <v>54</v>
      </c>
      <c r="B60" s="777" t="s">
        <v>55</v>
      </c>
      <c r="C60" s="696" t="s">
        <v>56</v>
      </c>
      <c r="D60" s="696" t="s">
        <v>57</v>
      </c>
      <c r="E60" s="696" t="s">
        <v>58</v>
      </c>
      <c r="F60" s="804" t="s">
        <v>59</v>
      </c>
      <c r="G60" s="661" t="s">
        <v>60</v>
      </c>
      <c r="H60" s="661" t="s">
        <v>61</v>
      </c>
      <c r="I60" s="716">
        <v>827787.093</v>
      </c>
      <c r="J60" s="716">
        <v>840090.596</v>
      </c>
    </row>
    <row r="61" spans="1:12">
      <c r="A61" s="661">
        <f>I49</f>
        <v>151.375721904531</v>
      </c>
      <c r="B61" s="788">
        <f>COS(A61*PI()/180)</f>
        <v>-0.87778005667999</v>
      </c>
      <c r="C61" s="674">
        <f>SIN(A61*PI()/180)</f>
        <v>0.479063847593144</v>
      </c>
      <c r="D61" s="721">
        <v>50.55</v>
      </c>
      <c r="E61" s="720">
        <f>D61*B61</f>
        <v>-44.3717818651735</v>
      </c>
      <c r="F61" s="798">
        <f>D61*C61</f>
        <v>24.2166774958334</v>
      </c>
      <c r="G61" s="727">
        <f>-1*E$69*D61</f>
        <v>-0.00146222145865562</v>
      </c>
      <c r="H61" s="727">
        <f>-1*F$69*D61</f>
        <v>-0.00540590826487062</v>
      </c>
      <c r="I61" s="716">
        <f>I60+E61+G61</f>
        <v>827742.719755913</v>
      </c>
      <c r="J61" s="716">
        <f>J60+F61+H61</f>
        <v>840114.807271588</v>
      </c>
    </row>
    <row r="62" spans="1:12">
      <c r="A62" s="661">
        <f>I50</f>
        <v>92.3769504039961</v>
      </c>
      <c r="B62" s="788">
        <f>COS(A62*PI()/180)</f>
        <v>-0.0414737116751773</v>
      </c>
      <c r="C62" s="674">
        <f>SIN(A62*PI()/180)</f>
        <v>0.999139591543849</v>
      </c>
      <c r="D62" s="721">
        <v>39.93</v>
      </c>
      <c r="E62" s="720">
        <f>D62*B62</f>
        <v>-1.65604530718983</v>
      </c>
      <c r="F62" s="798">
        <f>D62*C62</f>
        <v>39.8956438903459</v>
      </c>
      <c r="G62" s="727">
        <f>-1*E$69*D62</f>
        <v>-0.00115502478425556</v>
      </c>
      <c r="H62" s="727">
        <f>-1*F$69*D62</f>
        <v>-0.00427018629112332</v>
      </c>
      <c r="I62" s="716">
        <f>I61+E62+G62</f>
        <v>827741.062555582</v>
      </c>
      <c r="J62" s="716">
        <f>J61+F62+H62</f>
        <v>840154.698645292</v>
      </c>
    </row>
    <row r="63" spans="1:12">
      <c r="A63" s="661">
        <f>I51</f>
        <v>53.5961335340666</v>
      </c>
      <c r="B63" s="788">
        <f>COS(A63*PI()/180)</f>
        <v>0.593473203573516</v>
      </c>
      <c r="C63" s="674">
        <f>SIN(A63*PI()/180)</f>
        <v>0.804853745807046</v>
      </c>
      <c r="D63" s="721">
        <v>27.621</v>
      </c>
      <c r="E63" s="720">
        <f>D63*B63</f>
        <v>16.3923233559041</v>
      </c>
      <c r="F63" s="798">
        <f>D63*C63</f>
        <v>22.2308653129364</v>
      </c>
      <c r="G63" s="727">
        <f>-1*E$69*D63</f>
        <v>-0.000798971689604882</v>
      </c>
      <c r="H63" s="727">
        <f>-1*F$69*D63</f>
        <v>-0.00295383960799192</v>
      </c>
      <c r="I63" s="716">
        <f>I62+E63+G63</f>
        <v>827757.454079966</v>
      </c>
      <c r="J63" s="716">
        <f>J62+F63+H63</f>
        <v>840176.926556765</v>
      </c>
    </row>
    <row r="64" spans="1:12">
      <c r="A64" s="661">
        <f>I52</f>
        <v>-4.20296144363812</v>
      </c>
      <c r="B64" s="788">
        <f>COS(A64*PI()/180)</f>
        <v>0.997310685161444</v>
      </c>
      <c r="C64" s="674">
        <f>SIN(A64*PI()/180)</f>
        <v>-0.0732897448155823</v>
      </c>
      <c r="D64" s="721">
        <v>29.416</v>
      </c>
      <c r="E64" s="720">
        <f>D64*B64</f>
        <v>29.3368911147091</v>
      </c>
      <c r="F64" s="798">
        <f>D64*C64</f>
        <v>-2.15589113349517</v>
      </c>
      <c r="G64" s="727">
        <f>-1*E$69*D64</f>
        <v>-0.000850894291351407</v>
      </c>
      <c r="H64" s="727">
        <f>-1*F$69*D64</f>
        <v>-0.00314580014875241</v>
      </c>
      <c r="I64" s="716">
        <f>I63+E64+G64</f>
        <v>827786.790120186</v>
      </c>
      <c r="J64" s="716">
        <f>J63+F64+H64</f>
        <v>840174.767519831</v>
      </c>
    </row>
    <row r="65" spans="1:12">
      <c r="A65" s="661">
        <f>I53</f>
        <v>299.661119030592</v>
      </c>
      <c r="B65" s="788">
        <f>COS(A65*PI()/180)</f>
        <v>0.494869102856598</v>
      </c>
      <c r="C65" s="674">
        <f>SIN(A65*PI()/180)</f>
        <v>-0.868967530036383</v>
      </c>
      <c r="D65" s="721">
        <v>33.313</v>
      </c>
      <c r="E65" s="720">
        <f>D65*B65</f>
        <v>16.4855744234619</v>
      </c>
      <c r="F65" s="798">
        <f>D65*C65</f>
        <v>-28.947915328102</v>
      </c>
      <c r="G65" s="727">
        <f>-1*E$69*D65</f>
        <v>-0.000963619850686342</v>
      </c>
      <c r="H65" s="727">
        <f>-1*F$69*D65</f>
        <v>-0.00356255236454273</v>
      </c>
      <c r="I65" s="716">
        <f>I64+E65+G65</f>
        <v>827803.27473099</v>
      </c>
      <c r="J65" s="716">
        <f>J64+F65+H65</f>
        <v>840145.816041951</v>
      </c>
    </row>
    <row r="66" spans="1:12">
      <c r="A66" s="661">
        <f>I54</f>
        <v>275.471615806509</v>
      </c>
      <c r="B66" s="788">
        <f>COS(A66*PI()/180)</f>
        <v>0.09535262343829</v>
      </c>
      <c r="C66" s="674">
        <f>SIN(A66*PI()/180)</f>
        <v>-0.995443553381099</v>
      </c>
      <c r="D66" s="721">
        <v>34.204</v>
      </c>
      <c r="E66" s="720">
        <f>D66*B66</f>
        <v>3.26144113208327</v>
      </c>
      <c r="F66" s="798">
        <f>D66*C66</f>
        <v>-34.0481512998471</v>
      </c>
      <c r="G66" s="727">
        <f>-1*E$69*D66</f>
        <v>-0.000989393130996177</v>
      </c>
      <c r="H66" s="727">
        <f>-1*F$69*D66</f>
        <v>-0.00365783751318763</v>
      </c>
      <c r="I66" s="716">
        <f>I65+E66+G66</f>
        <v>827806.535182729</v>
      </c>
      <c r="J66" s="716">
        <f>J65+F66+H66</f>
        <v>840111.764232814</v>
      </c>
    </row>
    <row r="67" spans="1:12">
      <c r="A67" s="661">
        <f>I55</f>
        <v>227.430833333333</v>
      </c>
      <c r="B67" s="788">
        <f>COS(A67*PI()/180)</f>
        <v>-0.676479745898009</v>
      </c>
      <c r="C67" s="724">
        <f>SIN(A67*PI()/180)</f>
        <v>-0.736461234313459</v>
      </c>
      <c r="D67" s="728">
        <v>28.739</v>
      </c>
      <c r="E67" s="725">
        <f>D67*B67</f>
        <v>-19.4413514173629</v>
      </c>
      <c r="F67" s="799">
        <f>D67*C67</f>
        <v>-21.1651594129345</v>
      </c>
      <c r="G67" s="727">
        <f>-1*E$69*D67</f>
        <v>-0.000831311226514417</v>
      </c>
      <c r="H67" s="727">
        <f>-1*F$69*D67</f>
        <v>-0.00307340054647116</v>
      </c>
      <c r="I67" s="716">
        <f>I66+E67+G67</f>
        <v>827787.093</v>
      </c>
      <c r="J67" s="716">
        <f>J66+F67+H67</f>
        <v>840090.596</v>
      </c>
    </row>
    <row r="68" spans="2:9">
      <c r="B68" s="789"/>
      <c r="C68" s="722" t="s">
        <v>62</v>
      </c>
      <c r="D68" s="723">
        <f>SUM(D61:D67)</f>
        <v>243.773</v>
      </c>
      <c r="E68" s="723">
        <f>SUM(E61:E67)</f>
        <v>0.00705143643206441</v>
      </c>
      <c r="F68" s="805">
        <f>SUM(F61:F67)</f>
        <v>0.0260695247369398</v>
      </c>
      <c r="G68" s="713"/>
    </row>
    <row r="69" spans="2:9">
      <c r="B69" s="789"/>
      <c r="C69" s="732" t="s">
        <v>63</v>
      </c>
      <c r="D69" s="722"/>
      <c r="E69" s="723">
        <f>E68/D68</f>
        <v>0.0000289262405273119</v>
      </c>
      <c r="F69" s="805">
        <f>F68/D68</f>
        <v>0.000106941805437599</v>
      </c>
      <c r="G69" s="713"/>
    </row>
    <row r="70" spans="1:8">
      <c r="A70" s="730"/>
      <c r="B70" s="794" t="s">
        <v>64</v>
      </c>
      <c r="C70" s="729"/>
      <c r="D70" s="728">
        <f>SQRT(E68*E68+F68*F68)</f>
        <v>0.0270063488047785</v>
      </c>
      <c r="E70" s="713"/>
      <c r="F70" s="789"/>
    </row>
    <row r="71" spans="1:6">
      <c r="A71" s="730"/>
      <c r="B71" s="795"/>
      <c r="C71" s="733" t="s">
        <v>65</v>
      </c>
      <c r="D71" s="713">
        <f>D68/D70</f>
        <v>9026.50712845962</v>
      </c>
    </row>
    <row r="72" spans="2:5">
      <c r="B72" s="789"/>
      <c r="C72" s="713"/>
    </row>
  </sheetData>
  <mergeCells count="9">
    <mergeCell ref="B1:D1"/>
    <mergeCell ref="I1:K1"/>
    <mergeCell ref="F36:G36"/>
    <mergeCell ref="F37:G37"/>
    <mergeCell ref="F38:G38"/>
    <mergeCell ref="F39:G39"/>
    <mergeCell ref="F40:G40"/>
    <mergeCell ref="F41:G41"/>
    <mergeCell ref="B70:C7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Views>
    <sheetView topLeftCell="A10" workbookViewId="0">
      <selection activeCell="F14" sqref="F14"/>
    </sheetView>
  </sheetViews>
  <sheetFormatPr defaultRowHeight="15.000000"/>
  <cols>
    <col min="2" max="2" style="59" width="5.187500" customWidth="1"/>
    <col min="3" max="3" style="59" width="4.812500" customWidth="1"/>
    <col min="4" max="4" style="59" width="3.812500" customWidth="1"/>
    <col min="5" max="5" style="59" width="4.812500" customWidth="1"/>
    <col min="6" max="6" style="59" width="6.062500" customWidth="1"/>
    <col min="7" max="7" style="827" width="4.812500" customWidth="1"/>
    <col min="8" max="8" style="59" width="4.812500" customWidth="1"/>
    <col min="10" max="10" style="59" width="5.562500" customWidth="1"/>
    <col min="11" max="11" style="59" width="3.312500" customWidth="1"/>
    <col min="12" max="12" style="59" width="5.937500" customWidth="1"/>
    <col min="13" max="14" style="59" width="6.062500" customWidth="1"/>
    <col min="15" max="15" style="59" width="4.437500" customWidth="1"/>
    <col min="16" max="16" style="59" width="6.062500" customWidth="1"/>
  </cols>
  <sheetData>
    <row r="1" spans="1:18">
      <c r="A1" s="817" t="s">
        <v>66</v>
      </c>
      <c r="B1" s="819" t="s">
        <v>67</v>
      </c>
      <c r="C1" s="818" t="s">
        <v>68</v>
      </c>
      <c r="D1" s="818"/>
      <c r="E1" s="818"/>
      <c r="F1" s="820" t="s">
        <v>69</v>
      </c>
      <c r="G1" s="829" t="s">
        <v>70</v>
      </c>
      <c r="H1" s="821" t="s">
        <v>71</v>
      </c>
      <c r="I1" s="819" t="s">
        <v>72</v>
      </c>
      <c r="J1" s="817" t="s">
        <v>73</v>
      </c>
      <c r="K1" s="817"/>
      <c r="L1" s="817" t="s">
        <v>74</v>
      </c>
      <c r="M1" s="817" t="s">
        <v>75</v>
      </c>
      <c r="N1" s="817" t="s">
        <v>76</v>
      </c>
      <c r="O1" s="817"/>
      <c r="P1" s="817"/>
    </row>
    <row r="2" spans="1:18">
      <c r="A2" s="817" t="s">
        <v>77</v>
      </c>
      <c r="B2" s="817">
        <v>1518</v>
      </c>
      <c r="C2" s="819">
        <v>0</v>
      </c>
      <c r="D2" s="819">
        <v>0</v>
      </c>
      <c r="E2" s="819">
        <v>0</v>
      </c>
      <c r="F2" s="699">
        <f>C2+D2/60+E2/3600</f>
        <v>0</v>
      </c>
      <c r="G2" s="825">
        <f>(F3-F2-180)/2</f>
        <v>-0.00444444444444514</v>
      </c>
      <c r="H2" s="819">
        <f>F2+G2</f>
        <v>-0.00444444444444514</v>
      </c>
      <c r="I2" s="817" t="s">
        <v>78</v>
      </c>
      <c r="J2" s="817">
        <v>8250</v>
      </c>
      <c r="K2" s="817"/>
      <c r="L2" s="817">
        <v>1479</v>
      </c>
      <c r="M2" s="817" t="s">
        <v>79</v>
      </c>
      <c r="N2" s="817">
        <v>100</v>
      </c>
      <c r="O2" s="817">
        <v>100</v>
      </c>
      <c r="P2" s="817">
        <v>3.655</v>
      </c>
    </row>
    <row r="3" spans="1:18">
      <c r="A3" s="817" t="s">
        <v>80</v>
      </c>
      <c r="B3" s="817">
        <v>1518</v>
      </c>
      <c r="C3" s="817">
        <v>179</v>
      </c>
      <c r="D3" s="817">
        <v>59</v>
      </c>
      <c r="E3" s="817">
        <v>28</v>
      </c>
      <c r="F3" s="699">
        <f>C3+D3/60+E3/3600</f>
        <v>179.991111111111</v>
      </c>
      <c r="G3" s="826"/>
      <c r="H3" s="819">
        <f>F3-G2</f>
        <v>179.995555555556</v>
      </c>
      <c r="I3" s="817" t="s">
        <v>81</v>
      </c>
      <c r="J3" s="817">
        <v>8250</v>
      </c>
      <c r="K3" s="817"/>
      <c r="L3" s="817"/>
      <c r="M3" s="817" t="s">
        <v>82</v>
      </c>
      <c r="N3" s="817">
        <v>200</v>
      </c>
      <c r="O3" s="817">
        <v>200</v>
      </c>
      <c r="P3" s="817">
        <v>3.471</v>
      </c>
    </row>
    <row r="4" spans="1:18">
      <c r="A4" s="817" t="s">
        <v>83</v>
      </c>
      <c r="B4" s="817">
        <v>1518</v>
      </c>
      <c r="C4" s="817">
        <v>88</v>
      </c>
      <c r="D4" s="817">
        <v>7</v>
      </c>
      <c r="E4" s="817">
        <v>30</v>
      </c>
      <c r="F4" s="699">
        <f>C4+D4/60+E4/3600</f>
        <v>88.125</v>
      </c>
      <c r="G4" s="826"/>
      <c r="H4" s="817"/>
      <c r="I4" s="817" t="s">
        <v>84</v>
      </c>
      <c r="J4" s="817">
        <v>4005</v>
      </c>
      <c r="K4" s="817"/>
      <c r="L4" s="817"/>
      <c r="M4" s="817"/>
      <c r="N4" s="817"/>
      <c r="O4" s="817"/>
      <c r="P4" s="817"/>
    </row>
    <row r="5" spans="1:18">
      <c r="A5" s="817" t="s">
        <v>85</v>
      </c>
      <c r="B5" s="817">
        <v>1518</v>
      </c>
      <c r="C5" s="817">
        <v>268</v>
      </c>
      <c r="D5" s="817">
        <v>6</v>
      </c>
      <c r="E5" s="817">
        <v>10</v>
      </c>
      <c r="F5" s="699">
        <f>C5+D5/60+E5/3600</f>
        <v>268.102777777778</v>
      </c>
      <c r="G5" s="826"/>
      <c r="H5" s="817"/>
      <c r="I5" s="817" t="s">
        <v>86</v>
      </c>
      <c r="J5" s="817">
        <v>4005</v>
      </c>
      <c r="K5" s="817"/>
      <c r="L5" s="817"/>
      <c r="M5" s="817"/>
      <c r="N5" s="817"/>
      <c r="O5" s="817"/>
      <c r="P5" s="817"/>
    </row>
    <row r="6" spans="1:18">
      <c r="A6" s="817" t="s">
        <v>87</v>
      </c>
      <c r="B6" s="817">
        <v>1566</v>
      </c>
      <c r="C6" s="817">
        <v>0</v>
      </c>
      <c r="D6" s="817">
        <v>0</v>
      </c>
      <c r="E6" s="817">
        <v>0</v>
      </c>
      <c r="F6" s="699">
        <f>C6+D6/60+E6/3600</f>
        <v>0</v>
      </c>
      <c r="G6" s="826"/>
      <c r="H6" s="817"/>
      <c r="I6" s="817" t="s">
        <v>88</v>
      </c>
      <c r="J6" s="817">
        <v>3884</v>
      </c>
      <c r="K6" s="817"/>
      <c r="L6" s="817"/>
      <c r="M6" s="817"/>
      <c r="N6" s="817"/>
      <c r="O6" s="817"/>
      <c r="P6" s="817"/>
    </row>
    <row r="7" spans="1:18">
      <c r="A7" s="817" t="s">
        <v>89</v>
      </c>
      <c r="B7" s="817">
        <v>1566</v>
      </c>
      <c r="C7" s="817">
        <v>179</v>
      </c>
      <c r="D7" s="817">
        <v>59</v>
      </c>
      <c r="E7" s="817">
        <v>19</v>
      </c>
      <c r="F7" s="699">
        <f>C7+D7/60+E7/3600</f>
        <v>179.988611111111</v>
      </c>
      <c r="G7" s="826"/>
      <c r="H7" s="817"/>
      <c r="I7" s="817" t="s">
        <v>90</v>
      </c>
      <c r="J7" s="817">
        <v>3884</v>
      </c>
      <c r="K7" s="817"/>
      <c r="L7" s="817"/>
      <c r="M7" s="817"/>
      <c r="N7" s="817"/>
      <c r="O7" s="817"/>
      <c r="P7" s="817"/>
    </row>
    <row r="8" spans="1:18">
      <c r="A8" s="817" t="s">
        <v>91</v>
      </c>
      <c r="B8" s="817">
        <v>1566</v>
      </c>
      <c r="C8" s="817">
        <v>142</v>
      </c>
      <c r="D8" s="817">
        <v>25</v>
      </c>
      <c r="E8" s="817">
        <v>8</v>
      </c>
      <c r="F8" s="699">
        <f>C8+D8/60+E8/3600</f>
        <v>142.418888888889</v>
      </c>
      <c r="G8" s="826"/>
      <c r="H8" s="817"/>
      <c r="I8" s="817" t="s">
        <v>92</v>
      </c>
      <c r="J8" s="817">
        <v>8273</v>
      </c>
      <c r="K8" s="817"/>
      <c r="L8" s="817"/>
      <c r="M8" s="817"/>
      <c r="N8" s="817"/>
      <c r="O8" s="817"/>
      <c r="P8" s="817"/>
    </row>
    <row r="9" spans="1:18">
      <c r="A9" s="817" t="s">
        <v>93</v>
      </c>
      <c r="B9" s="817">
        <v>1566</v>
      </c>
      <c r="C9" s="817">
        <v>322</v>
      </c>
      <c r="D9" s="817">
        <v>23</v>
      </c>
      <c r="E9" s="817">
        <v>52</v>
      </c>
      <c r="F9" s="699">
        <f>C9+D9/60+E9/3600</f>
        <v>322.397777777778</v>
      </c>
      <c r="G9" s="826"/>
      <c r="H9" s="817"/>
      <c r="I9" s="817" t="s">
        <v>94</v>
      </c>
      <c r="J9" s="817">
        <v>8273</v>
      </c>
      <c r="K9" s="817"/>
      <c r="L9" s="817"/>
      <c r="M9" s="817"/>
      <c r="N9" s="817"/>
      <c r="O9" s="817"/>
      <c r="P9" s="817"/>
    </row>
    <row r="10" spans="1:18">
      <c r="A10" s="817" t="s">
        <v>95</v>
      </c>
      <c r="B10" s="817">
        <v>1551</v>
      </c>
      <c r="C10" s="817">
        <v>0</v>
      </c>
      <c r="D10" s="817">
        <v>0</v>
      </c>
      <c r="E10" s="817">
        <v>0</v>
      </c>
      <c r="F10" s="699">
        <f>C10+D10/60+E10/3600</f>
        <v>0</v>
      </c>
      <c r="G10" s="826"/>
      <c r="H10" s="817"/>
      <c r="I10" s="817" t="s">
        <v>96</v>
      </c>
      <c r="J10" s="817">
        <v>5953</v>
      </c>
      <c r="K10" s="817"/>
      <c r="L10" s="817"/>
      <c r="M10" s="817"/>
      <c r="N10" s="817"/>
      <c r="O10" s="817"/>
      <c r="P10" s="817"/>
    </row>
    <row r="11" spans="1:18">
      <c r="A11" s="817" t="s">
        <v>97</v>
      </c>
      <c r="B11" s="817">
        <v>1551</v>
      </c>
      <c r="C11" s="817">
        <v>180</v>
      </c>
      <c r="D11" s="817">
        <v>0</v>
      </c>
      <c r="E11" s="817">
        <v>0</v>
      </c>
      <c r="F11" s="699">
        <f>C11+D11/60+E11/3600</f>
        <v>180</v>
      </c>
      <c r="G11" s="826"/>
      <c r="H11" s="817"/>
      <c r="I11" s="817" t="s">
        <v>98</v>
      </c>
      <c r="J11" s="817">
        <v>5953</v>
      </c>
      <c r="K11" s="817"/>
      <c r="L11" s="817"/>
      <c r="M11" s="817"/>
      <c r="N11" s="817"/>
      <c r="O11" s="817"/>
      <c r="P11" s="817"/>
    </row>
    <row r="12" spans="1:18">
      <c r="A12" s="817" t="s">
        <v>99</v>
      </c>
      <c r="B12" s="817">
        <v>1551</v>
      </c>
      <c r="C12" s="817">
        <v>103</v>
      </c>
      <c r="D12" s="817">
        <v>41</v>
      </c>
      <c r="E12" s="817">
        <v>52</v>
      </c>
      <c r="F12" s="699">
        <f>C12+D12/60+E12/3600</f>
        <v>103.697777777778</v>
      </c>
      <c r="G12" s="826"/>
      <c r="H12" s="817"/>
      <c r="I12" s="817" t="s">
        <v>100</v>
      </c>
      <c r="J12" s="817">
        <v>3833</v>
      </c>
      <c r="K12" s="817"/>
      <c r="L12" s="817"/>
      <c r="M12" s="817"/>
      <c r="N12" s="817"/>
      <c r="O12" s="817"/>
      <c r="P12" s="817"/>
    </row>
    <row r="13" spans="1:18">
      <c r="A13" s="817" t="s">
        <v>101</v>
      </c>
      <c r="B13" s="817">
        <v>1551</v>
      </c>
      <c r="C13" s="817">
        <v>283</v>
      </c>
      <c r="D13" s="817">
        <v>41</v>
      </c>
      <c r="E13" s="817">
        <v>36</v>
      </c>
      <c r="F13" s="699">
        <f>C13+D13/60+E13/3600</f>
        <v>283.693333333333</v>
      </c>
      <c r="G13" s="826"/>
      <c r="H13" s="817"/>
      <c r="I13" s="817" t="s">
        <v>102</v>
      </c>
      <c r="J13" s="817">
        <v>3833</v>
      </c>
      <c r="K13" s="817"/>
      <c r="L13" s="817"/>
      <c r="M13" s="817"/>
      <c r="N13" s="817"/>
      <c r="O13" s="817"/>
      <c r="P13" s="817"/>
    </row>
    <row r="14" spans="1:18">
      <c r="A14" s="817" t="s">
        <v>103</v>
      </c>
      <c r="B14" s="817">
        <v>1374</v>
      </c>
      <c r="C14" s="817">
        <v>0</v>
      </c>
      <c r="D14" s="817">
        <v>0</v>
      </c>
      <c r="E14" s="817">
        <v>0</v>
      </c>
      <c r="F14" s="699">
        <f>C14+D14/60+E14/3600</f>
        <v>0</v>
      </c>
      <c r="G14" s="826"/>
      <c r="H14" s="817"/>
      <c r="I14" s="817" t="s">
        <v>104</v>
      </c>
      <c r="J14" s="817">
        <v>3915</v>
      </c>
      <c r="K14" s="817"/>
      <c r="L14" s="817"/>
      <c r="M14" s="817"/>
      <c r="N14" s="817"/>
      <c r="O14" s="817"/>
      <c r="P14" s="817"/>
    </row>
    <row r="15" spans="1:18">
      <c r="A15" s="817" t="s">
        <v>105</v>
      </c>
      <c r="B15" s="817">
        <v>1374</v>
      </c>
      <c r="C15" s="817">
        <v>179</v>
      </c>
      <c r="D15" s="817">
        <v>58</v>
      </c>
      <c r="E15" s="817">
        <v>48</v>
      </c>
      <c r="F15" s="699">
        <f>C15+D15/60+E15/3600</f>
        <v>179.98</v>
      </c>
      <c r="G15" s="826"/>
      <c r="H15" s="817"/>
      <c r="I15" s="817" t="s">
        <v>106</v>
      </c>
      <c r="J15" s="817">
        <v>3915</v>
      </c>
      <c r="K15" s="817"/>
      <c r="L15" s="817"/>
      <c r="M15" s="817"/>
      <c r="N15" s="817"/>
      <c r="O15" s="817"/>
      <c r="P15" s="817"/>
    </row>
    <row r="16" spans="1:18">
      <c r="A16" s="817" t="s">
        <v>107</v>
      </c>
      <c r="B16" s="817">
        <v>1374</v>
      </c>
      <c r="C16" s="817">
        <v>115</v>
      </c>
      <c r="D16" s="817">
        <v>31</v>
      </c>
      <c r="E16" s="817">
        <v>18</v>
      </c>
      <c r="F16" s="699">
        <f>C16+D16/60+E16/3600</f>
        <v>115.521666666667</v>
      </c>
      <c r="G16" s="826"/>
      <c r="H16" s="817"/>
      <c r="I16" s="817" t="s">
        <v>108</v>
      </c>
      <c r="J16" s="817">
        <v>9357</v>
      </c>
      <c r="K16" s="817"/>
      <c r="L16" s="817"/>
      <c r="M16" s="817"/>
      <c r="N16" s="817"/>
      <c r="O16" s="817"/>
      <c r="P16" s="817"/>
    </row>
    <row r="17" spans="1:18">
      <c r="A17" s="817" t="s">
        <v>109</v>
      </c>
      <c r="B17" s="817">
        <v>1374</v>
      </c>
      <c r="C17" s="817">
        <v>295</v>
      </c>
      <c r="D17" s="817">
        <v>30</v>
      </c>
      <c r="E17" s="817">
        <v>12</v>
      </c>
      <c r="F17" s="699">
        <f>C17+D17/60+E17/3600</f>
        <v>295.503333333333</v>
      </c>
      <c r="G17" s="826"/>
      <c r="H17" s="817"/>
      <c r="I17" s="817" t="s">
        <v>110</v>
      </c>
      <c r="J17" s="817">
        <v>9357</v>
      </c>
      <c r="K17" s="817"/>
      <c r="L17" s="817"/>
      <c r="M17" s="817"/>
      <c r="N17" s="817"/>
      <c r="O17" s="817"/>
      <c r="P17" s="817"/>
    </row>
    <row r="18" spans="1:18">
      <c r="A18" s="817" t="s">
        <v>111</v>
      </c>
      <c r="B18" s="817">
        <v>1558</v>
      </c>
      <c r="C18" s="817">
        <v>0</v>
      </c>
      <c r="D18" s="817">
        <v>0</v>
      </c>
      <c r="E18" s="817">
        <v>0</v>
      </c>
      <c r="F18" s="699">
        <f>C18+D18/60+E18/3600</f>
        <v>0</v>
      </c>
      <c r="G18" s="826"/>
      <c r="H18" s="817"/>
      <c r="I18" s="817" t="s">
        <v>112</v>
      </c>
      <c r="J18" s="817">
        <v>9370</v>
      </c>
      <c r="K18" s="817"/>
      <c r="L18" s="817"/>
      <c r="M18" s="817"/>
      <c r="N18" s="817"/>
      <c r="O18" s="817"/>
      <c r="P18" s="817"/>
    </row>
    <row r="19" spans="1:18">
      <c r="A19" s="817" t="s">
        <v>113</v>
      </c>
      <c r="B19" s="817">
        <v>1558</v>
      </c>
      <c r="C19" s="817">
        <v>180</v>
      </c>
      <c r="D19" s="817">
        <v>1</v>
      </c>
      <c r="E19" s="817">
        <v>18</v>
      </c>
      <c r="F19" s="699">
        <f>C19+D19/60+E19/3600</f>
        <v>180.021666666667</v>
      </c>
      <c r="G19" s="826"/>
      <c r="H19" s="817"/>
      <c r="I19" s="817" t="s">
        <v>114</v>
      </c>
      <c r="J19" s="817">
        <v>9370</v>
      </c>
      <c r="K19" s="817"/>
      <c r="L19" s="817"/>
      <c r="M19" s="817"/>
      <c r="N19" s="817"/>
      <c r="O19" s="817"/>
      <c r="P19" s="817"/>
    </row>
    <row r="20" spans="1:18">
      <c r="A20" s="817" t="s">
        <v>115</v>
      </c>
      <c r="B20" s="817">
        <v>1558</v>
      </c>
      <c r="C20" s="817">
        <v>90</v>
      </c>
      <c r="D20" s="817">
        <v>16</v>
      </c>
      <c r="E20" s="817">
        <v>50</v>
      </c>
      <c r="F20" s="699">
        <f>C20+D20/60+E20/3600</f>
        <v>90.2805555555556</v>
      </c>
      <c r="G20" s="826"/>
      <c r="H20" s="817"/>
      <c r="I20" s="817" t="s">
        <v>116</v>
      </c>
      <c r="J20" s="817">
        <v>7724</v>
      </c>
      <c r="K20" s="817"/>
      <c r="L20" s="817"/>
      <c r="M20" s="817"/>
      <c r="N20" s="817"/>
      <c r="O20" s="817"/>
      <c r="P20" s="817"/>
    </row>
    <row r="21" spans="1:18">
      <c r="A21" s="817" t="s">
        <v>117</v>
      </c>
      <c r="B21" s="817">
        <v>1558</v>
      </c>
      <c r="C21" s="817">
        <v>270</v>
      </c>
      <c r="D21" s="817">
        <v>17</v>
      </c>
      <c r="E21" s="817">
        <v>57</v>
      </c>
      <c r="F21" s="699">
        <f>C21+D21/60+E21/3600</f>
        <v>270.299166666667</v>
      </c>
      <c r="G21" s="826"/>
      <c r="H21" s="817"/>
      <c r="I21" s="817" t="s">
        <v>118</v>
      </c>
      <c r="J21" s="817">
        <v>7724</v>
      </c>
      <c r="K21" s="817"/>
      <c r="L21" s="817"/>
      <c r="M21" s="817"/>
      <c r="N21" s="817"/>
      <c r="O21" s="817"/>
      <c r="P21" s="817"/>
    </row>
  </sheetData>
  <mergeCells count="1">
    <mergeCell ref="C1:E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Views>
    <sheetView workbookViewId="0">
      <selection activeCell="A1" sqref="A1"/>
    </sheetView>
  </sheetViews>
  <sheetFormatPr defaultRowHeight="15.000000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</Application>
  <DocSecurity>0</DocSecurity>
  <ScaleCrop>false</ScaleCrop>
  <HeadingPairs>
    <vt:vector size="2" baseType="variant">
      <vt:variant>
        <vt:lpstr>WorkSheet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INFRAWARE,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2010-06-21T07:17:39Z</dcterms:created>
  <dcterms:modified xsi:type="dcterms:W3CDTF">2010-06-21T07:17:39Z</dcterms:modified>
</cp:coreProperties>
</file>