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esults - Retail Weight" sheetId="1" state="visible" r:id="rId2"/>
    <sheet name="Results - Nutritional Units" sheetId="2" state="visible" r:id="rId3"/>
    <sheet name="Results - Global Totals" sheetId="3" state="visible" r:id="rId4"/>
    <sheet name="Results - Skew" sheetId="4" state="visible" r:id="rId5"/>
    <sheet name="Sample Sizes" sheetId="5" state="visible" r:id="rId6"/>
    <sheet name="Regression Details (fig. S4)" sheetId="6" state="visible" r:id="rId7"/>
    <sheet name="Regression Details (fig. S5)" sheetId="7" state="visible" r:id="rId8"/>
    <sheet name="ecodata" sheetId="8" state="visible" r:id="rId9"/>
  </sheets>
  <definedNames>
    <definedName function="false" hidden="true" localSheetId="0" name="_xlnm._FilterDatabase" vbProcedure="false">'Results - Retail Weight'!$A$1:$BC$46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<sst xmlns="http://schemas.openxmlformats.org/spreadsheetml/2006/main" count="604" uniqueCount="161">
  <si>
    <t xml:space="preserve">Resampled, Randomized Data</t>
  </si>
  <si>
    <t xml:space="preserve">Data Without Resampling or Randomization (original study data, after harmonizing methodology)</t>
  </si>
  <si>
    <r>
      <rPr>
        <b val="true"/>
        <sz val="11"/>
        <color rgb="FF000000"/>
        <rFont val="Calibri"/>
        <family val="2"/>
        <charset val="1"/>
      </rPr>
      <t xml:space="preserve"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/FU)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</si>
  <si>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IPCC 2013 incl. CC feedbacks)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</si>
  <si>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IPCC 2007)</t>
    </r>
  </si>
  <si>
    <r>
      <rPr>
        <b val="true"/>
        <sz val="11"/>
        <color rgb="FF000000"/>
        <rFont val="Calibri"/>
        <family val="2"/>
        <charset val="1"/>
      </rPr>
      <t xml:space="preserve">Acidifying Emissions</t>
    </r>
    <r>
      <rPr>
        <sz val="11"/>
        <color rgb="FF000000"/>
        <rFont val="Calibri"/>
        <family val="2"/>
        <charset val="1"/>
      </rPr>
      <t xml:space="preserve"> (g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</si>
  <si>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Eutrophying Emissions</t>
    </r>
    <r>
      <rPr>
        <sz val="11"/>
        <color rgb="FF000000"/>
        <rFont val="Calibri"/>
        <family val="2"/>
        <charset val="1"/>
      </rPr>
      <t xml:space="preserve"> (g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</si>
  <si>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Freshwater Withdrawals </t>
    </r>
    <r>
      <rPr>
        <sz val="11"/>
        <color rgb="FF000000"/>
        <rFont val="Calibri"/>
        <family val="2"/>
        <charset val="1"/>
      </rPr>
      <t xml:space="preserve">(L/FU)</t>
    </r>
  </si>
  <si>
    <r>
      <rPr>
        <b val="true"/>
        <sz val="11"/>
        <color rgb="FF000000"/>
        <rFont val="Calibri"/>
        <family val="2"/>
        <charset val="1"/>
      </rPr>
      <t xml:space="preserve">Stress-Weighted Water Use </t>
    </r>
    <r>
      <rPr>
        <sz val="11"/>
        <color rgb="FF000000"/>
        <rFont val="Calibri"/>
        <family val="2"/>
        <charset val="1"/>
      </rPr>
      <t xml:space="preserve">(L/FU)</t>
    </r>
  </si>
  <si>
    <r>
      <rPr>
        <b val="true"/>
        <sz val="11"/>
        <color rgb="FF000000"/>
        <rFont val="Calibri"/>
        <family val="2"/>
        <charset val="1"/>
      </rPr>
      <t xml:space="preserve">GHG </t>
    </r>
    <r>
      <rPr>
        <sz val="11"/>
        <color rgb="FF000000"/>
        <rFont val="Calibri"/>
        <family val="2"/>
        <charset val="1"/>
      </rPr>
      <t xml:space="preserve">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IPCC 2013 incl. CC feedbacks)</t>
    </r>
  </si>
  <si>
    <r>
      <rPr>
        <b val="true"/>
        <sz val="11"/>
        <color rgb="FF000000"/>
        <rFont val="Calibri"/>
        <family val="2"/>
        <charset val="1"/>
      </rPr>
      <t xml:space="preserve">Acid.</t>
    </r>
    <r>
      <rPr>
        <sz val="11"/>
        <color rgb="FF000000"/>
        <rFont val="Calibri"/>
        <family val="2"/>
        <charset val="1"/>
      </rPr>
      <t xml:space="preserve"> (kg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</si>
  <si>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Eutr.</t>
    </r>
    <r>
      <rPr>
        <sz val="11"/>
        <color rgb="FF000000"/>
        <rFont val="Calibri"/>
        <family val="2"/>
        <charset val="1"/>
      </rPr>
      <t xml:space="preserve"> (kg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</si>
  <si>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Fresh W. </t>
    </r>
    <r>
      <rPr>
        <sz val="11"/>
        <color rgb="FF000000"/>
        <rFont val="Calibri"/>
        <family val="2"/>
        <charset val="1"/>
      </rPr>
      <t xml:space="preserve">(L/FU)</t>
    </r>
  </si>
  <si>
    <r>
      <rPr>
        <b val="true"/>
        <sz val="11"/>
        <color rgb="FF000000"/>
        <rFont val="Calibri"/>
        <family val="2"/>
        <charset val="1"/>
      </rPr>
      <t xml:space="preserve">Strs. W. WU </t>
    </r>
    <r>
      <rPr>
        <sz val="11"/>
        <color rgb="FF000000"/>
        <rFont val="Calibri"/>
        <family val="2"/>
        <charset val="1"/>
      </rPr>
      <t xml:space="preserve">(L/FU)</t>
    </r>
  </si>
  <si>
    <t xml:space="preserve">Product</t>
  </si>
  <si>
    <t xml:space="preserve">5th pctl</t>
  </si>
  <si>
    <t xml:space="preserve">10th pctl</t>
  </si>
  <si>
    <t xml:space="preserve">Mean</t>
  </si>
  <si>
    <t xml:space="preserve">Median</t>
  </si>
  <si>
    <t xml:space="preserve">90th pctl</t>
  </si>
  <si>
    <t xml:space="preserve">95th pctl</t>
  </si>
  <si>
    <t xml:space="preserve">Min</t>
  </si>
  <si>
    <t xml:space="preserve">Max</t>
  </si>
  <si>
    <t xml:space="preserve">Wheat &amp; Rye (Bread)</t>
  </si>
  <si>
    <t xml:space="preserve">Maize (Meal)</t>
  </si>
  <si>
    <t xml:space="preserve">Barley (Beer)</t>
  </si>
  <si>
    <t xml:space="preserve">Oatmeal</t>
  </si>
  <si>
    <t xml:space="preserve">Rice</t>
  </si>
  <si>
    <t xml:space="preserve">Potatoes</t>
  </si>
  <si>
    <t xml:space="preserve">Cassava</t>
  </si>
  <si>
    <t xml:space="preserve">Cane Sugar</t>
  </si>
  <si>
    <t xml:space="preserve">Beet Sugar</t>
  </si>
  <si>
    <t xml:space="preserve">Other Pulses</t>
  </si>
  <si>
    <t xml:space="preserve">Peas</t>
  </si>
  <si>
    <t xml:space="preserve">Nuts</t>
  </si>
  <si>
    <t xml:space="preserve">Groundnuts</t>
  </si>
  <si>
    <t xml:space="preserve">Soymilk</t>
  </si>
  <si>
    <t xml:space="preserve">Tofu</t>
  </si>
  <si>
    <t xml:space="preserve">Soybean Oil</t>
  </si>
  <si>
    <t xml:space="preserve">Palm Oil</t>
  </si>
  <si>
    <t xml:space="preserve">Sunflower Oil</t>
  </si>
  <si>
    <t xml:space="preserve">Rapeseed Oil</t>
  </si>
  <si>
    <t xml:space="preserve">Olive Oil</t>
  </si>
  <si>
    <t xml:space="preserve">Tomatoes</t>
  </si>
  <si>
    <t xml:space="preserve">Onions &amp; Leeks</t>
  </si>
  <si>
    <t xml:space="preserve">Root Vegetables</t>
  </si>
  <si>
    <t xml:space="preserve">Brassicas</t>
  </si>
  <si>
    <t xml:space="preserve">Other Vegetables</t>
  </si>
  <si>
    <t xml:space="preserve">Citrus Fruit</t>
  </si>
  <si>
    <t xml:space="preserve">Bananas</t>
  </si>
  <si>
    <t xml:space="preserve">Apples</t>
  </si>
  <si>
    <t xml:space="preserve">Berries &amp; Grapes</t>
  </si>
  <si>
    <t xml:space="preserve">Wine</t>
  </si>
  <si>
    <t xml:space="preserve">Other Fruit</t>
  </si>
  <si>
    <t xml:space="preserve">Coffee</t>
  </si>
  <si>
    <t xml:space="preserve">Dark Chocolate</t>
  </si>
  <si>
    <t xml:space="preserve">Bovine Meat (beef herd)</t>
  </si>
  <si>
    <t xml:space="preserve">Bovine Meat (dairy herd)</t>
  </si>
  <si>
    <t xml:space="preserve">Lamb &amp; Mutton</t>
  </si>
  <si>
    <t xml:space="preserve">Pig Meat</t>
  </si>
  <si>
    <t xml:space="preserve">Poultry Meat</t>
  </si>
  <si>
    <t xml:space="preserve">Milk</t>
  </si>
  <si>
    <t xml:space="preserve">Cheese</t>
  </si>
  <si>
    <t xml:space="preserve">Eggs</t>
  </si>
  <si>
    <t xml:space="preserve">Fish (farmed)</t>
  </si>
  <si>
    <t xml:space="preserve">Crustaceans (farmed)</t>
  </si>
  <si>
    <t xml:space="preserve">Note: See table S1 for definitions of retail weight functional units; table S2 for definitions of indicators; Materials and Methods Section 9 for a summary of the resampling and randomization; and 'LCA Meta-Analysis of Food Products - Full Model v0' available from the link in the manuscript</t>
  </si>
  <si>
    <t xml:space="preserve">Nutr. Units / FU</t>
  </si>
  <si>
    <r>
      <rPr>
        <b val="true"/>
        <sz val="11"/>
        <color rgb="FF000000"/>
        <rFont val="Calibri"/>
        <family val="2"/>
        <charset val="1"/>
      </rPr>
      <t xml:space="preserve"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/nutritional unit)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</si>
  <si>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eq/NU, IPCC 2013 incl CC feedbacks)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</si>
  <si>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eq/NU, IPCC 2007)</t>
    </r>
  </si>
  <si>
    <r>
      <rPr>
        <b val="true"/>
        <sz val="11"/>
        <color rgb="FF000000"/>
        <rFont val="Calibri"/>
        <family val="2"/>
        <charset val="1"/>
      </rPr>
      <t xml:space="preserve">Acidifying Emissions</t>
    </r>
    <r>
      <rPr>
        <sz val="11"/>
        <color rgb="FF000000"/>
        <rFont val="Calibri"/>
        <family val="2"/>
        <charset val="1"/>
      </rPr>
      <t xml:space="preserve"> (g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eq/NU, CML2 Baseline)</t>
    </r>
  </si>
  <si>
    <r>
      <rPr>
        <b val="true"/>
        <sz val="11"/>
        <color rgb="FF000000"/>
        <rFont val="Calibri"/>
        <family val="2"/>
        <charset val="1"/>
      </rPr>
      <t xml:space="preserve">Eutrophying Emissions</t>
    </r>
    <r>
      <rPr>
        <sz val="11"/>
        <color rgb="FF000000"/>
        <rFont val="Calibri"/>
        <family val="2"/>
        <charset val="1"/>
      </rPr>
      <t xml:space="preserve"> (g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eq/NU, CML2 Baseline)</t>
    </r>
  </si>
  <si>
    <r>
      <rPr>
        <b val="true"/>
        <sz val="11"/>
        <color rgb="FF000000"/>
        <rFont val="Calibri"/>
        <family val="2"/>
        <charset val="1"/>
      </rPr>
      <t xml:space="preserve">Freshwater Withdrawals </t>
    </r>
    <r>
      <rPr>
        <sz val="11"/>
        <color rgb="FF000000"/>
        <rFont val="Calibri"/>
        <family val="2"/>
        <charset val="1"/>
      </rPr>
      <t xml:space="preserve">(L/NU)</t>
    </r>
  </si>
  <si>
    <r>
      <rPr>
        <b val="true"/>
        <sz val="11"/>
        <color rgb="FF000000"/>
        <rFont val="Calibri"/>
        <family val="2"/>
        <charset val="1"/>
      </rPr>
      <t xml:space="preserve">Stress-Weighted Water Use </t>
    </r>
    <r>
      <rPr>
        <sz val="11"/>
        <color rgb="FF000000"/>
        <rFont val="Calibri"/>
        <family val="2"/>
        <charset val="1"/>
      </rPr>
      <t xml:space="preserve">(L/NU)</t>
    </r>
  </si>
  <si>
    <t xml:space="preserve">-</t>
  </si>
  <si>
    <t xml:space="preserve">Min Animal Proteins</t>
  </si>
  <si>
    <t xml:space="preserve">Max. Av. Veg. Pr. (ex. nuts)</t>
  </si>
  <si>
    <t xml:space="preserve">Max. Average Veg. Protein</t>
  </si>
  <si>
    <t xml:space="preserve">Impact / kg Food Balance Sheet functional unit (ex. waste)</t>
  </si>
  <si>
    <r>
      <rPr>
        <b val="true"/>
        <sz val="11"/>
        <color rgb="FF000000"/>
        <rFont val="Calibri"/>
        <family val="2"/>
        <charset val="1"/>
      </rPr>
      <t xml:space="preserve">Food, Waste and Non-Food </t>
    </r>
    <r>
      <rPr>
        <sz val="11"/>
        <color rgb="FF000000"/>
        <rFont val="Calibri"/>
        <family val="2"/>
        <charset val="1"/>
      </rPr>
      <t xml:space="preserve">('000 t, 2009-11 avg.)</t>
    </r>
  </si>
  <si>
    <t xml:space="preserve">Impact / kg Food Balance Sheet functional unit (ex. waste and non-food allocations)</t>
  </si>
  <si>
    <r>
      <rPr>
        <b val="true"/>
        <sz val="11"/>
        <color rgb="FF000000"/>
        <rFont val="Calibri"/>
        <family val="2"/>
        <charset val="1"/>
      </rPr>
      <t xml:space="preserve">Food and Waste </t>
    </r>
    <r>
      <rPr>
        <sz val="11"/>
        <color rgb="FF000000"/>
        <rFont val="Calibri"/>
        <family val="2"/>
        <charset val="1"/>
      </rPr>
      <t xml:space="preserve">('000 t, 2009-11 avg.)</t>
    </r>
  </si>
  <si>
    <r>
      <rPr>
        <b val="true"/>
        <sz val="11"/>
        <color rgb="FF000000"/>
        <rFont val="Calibri"/>
        <family val="2"/>
        <charset val="1"/>
      </rPr>
      <t xml:space="preserve"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</si>
  <si>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GHG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eq, IPCC 2013)</t>
    </r>
  </si>
  <si>
    <r>
      <rPr>
        <b val="true"/>
        <sz val="11"/>
        <color rgb="FF000000"/>
        <rFont val="Calibri"/>
        <family val="2"/>
        <charset val="1"/>
      </rPr>
      <t xml:space="preserve">Acid.</t>
    </r>
    <r>
      <rPr>
        <sz val="11"/>
        <color rgb="FF000000"/>
        <rFont val="Calibri"/>
        <family val="2"/>
        <charset val="1"/>
      </rPr>
      <t xml:space="preserve">(kg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eq)</t>
    </r>
  </si>
  <si>
    <r>
      <rPr>
        <b val="true"/>
        <sz val="11"/>
        <color rgb="FF000000"/>
        <rFont val="Calibri"/>
        <family val="2"/>
        <charset val="1"/>
      </rPr>
      <t xml:space="preserve">Eutr.</t>
    </r>
    <r>
      <rPr>
        <sz val="11"/>
        <color rgb="FF000000"/>
        <rFont val="Calibri"/>
        <family val="2"/>
        <charset val="1"/>
      </rPr>
      <t xml:space="preserve"> (kg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eq)</t>
    </r>
  </si>
  <si>
    <r>
      <rPr>
        <b val="true"/>
        <sz val="11"/>
        <color rgb="FF000000"/>
        <rFont val="Calibri"/>
        <family val="2"/>
        <charset val="1"/>
      </rPr>
      <t xml:space="preserve">Freshwater</t>
    </r>
    <r>
      <rPr>
        <sz val="11"/>
        <color rgb="FF000000"/>
        <rFont val="Calibri"/>
        <family val="2"/>
        <charset val="1"/>
      </rPr>
      <t xml:space="preserve"> (L)</t>
    </r>
  </si>
  <si>
    <r>
      <rPr>
        <b val="true"/>
        <sz val="11"/>
        <color rgb="FF000000"/>
        <rFont val="Calibri"/>
        <family val="2"/>
        <charset val="1"/>
      </rPr>
      <t xml:space="preserve">Str-Wt WU</t>
    </r>
    <r>
      <rPr>
        <sz val="11"/>
        <color rgb="FF000000"/>
        <rFont val="Calibri"/>
        <family val="2"/>
        <charset val="1"/>
      </rPr>
      <t xml:space="preserve"> (L eq)</t>
    </r>
  </si>
  <si>
    <t xml:space="preserve">Arable</t>
  </si>
  <si>
    <t xml:space="preserve">Fallow</t>
  </si>
  <si>
    <t xml:space="preserve">Perm Past</t>
  </si>
  <si>
    <t xml:space="preserve">LUC</t>
  </si>
  <si>
    <t xml:space="preserve">Feed</t>
  </si>
  <si>
    <t xml:space="preserve">Farm</t>
  </si>
  <si>
    <t xml:space="preserve">Processing</t>
  </si>
  <si>
    <t xml:space="preserve">Transport</t>
  </si>
  <si>
    <t xml:space="preserve">Packging</t>
  </si>
  <si>
    <t xml:space="preserve">Retail</t>
  </si>
  <si>
    <t xml:space="preserve">Total</t>
  </si>
  <si>
    <t xml:space="preserve">Cereals &amp; Oilcrops Misc.</t>
  </si>
  <si>
    <t xml:space="preserve">Oils Misc.</t>
  </si>
  <si>
    <t xml:space="preserve">Sweeteners &amp; Honey</t>
  </si>
  <si>
    <t xml:space="preserve">Stimulants &amp; Spices Misc.</t>
  </si>
  <si>
    <t xml:space="preserve">Animal Fats</t>
  </si>
  <si>
    <t xml:space="preserve">Buffalo</t>
  </si>
  <si>
    <t xml:space="preserve">Butter, Cream &amp; Ghee</t>
  </si>
  <si>
    <t xml:space="preserve">Fish &amp; Crustaceans (capture)</t>
  </si>
  <si>
    <t xml:space="preserve">Aquatic Plants</t>
  </si>
  <si>
    <r>
      <rPr>
        <b val="true"/>
        <sz val="11"/>
        <color rgb="FF000000"/>
        <rFont val="Calibri"/>
        <family val="2"/>
        <charset val="1"/>
      </rPr>
      <t xml:space="preserve">Food Total</t>
    </r>
    <r>
      <rPr>
        <sz val="11"/>
        <color rgb="FF000000"/>
        <rFont val="Calibri"/>
        <family val="2"/>
        <charset val="1"/>
      </rPr>
      <t xml:space="preserve"> (M ha; Gg; km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</si>
  <si>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FAOSTAT Pasture Area Difference (M ha)</t>
  </si>
  <si>
    <r>
      <rPr>
        <sz val="11"/>
        <color rgb="FF000000"/>
        <rFont val="Calibri"/>
        <family val="2"/>
        <charset val="1"/>
      </rPr>
      <t xml:space="preserve">FAOSTAT Savanna Burning (Gg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,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O)</t>
    </r>
  </si>
  <si>
    <r>
      <rPr>
        <sz val="11"/>
        <color rgb="FF000000"/>
        <rFont val="Calibri"/>
        <family val="2"/>
        <charset val="1"/>
      </rPr>
      <t xml:space="preserve">EDGAR Forest and Grassland Burning (Gg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, NH</t>
    </r>
    <r>
      <rPr>
        <vertAlign val="sub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, NO</t>
    </r>
    <r>
      <rPr>
        <vertAlign val="subscript"/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Calibri"/>
        <family val="2"/>
        <charset val="1"/>
      </rPr>
      <t xml:space="preserve">)</t>
    </r>
  </si>
  <si>
    <t xml:space="preserve">Adjusted Total</t>
  </si>
  <si>
    <t xml:space="preserve">Note: See ref. 129 for definitions of Food Balance Sheet functional units; table S2 for definitions of indicators; ref. 4 for FAOSTAT data; ref. 77 for EDGAR</t>
  </si>
  <si>
    <t xml:space="preserve">Skew</t>
  </si>
  <si>
    <t xml:space="preserve">Land Use</t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</si>
  <si>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(IPCC 2013)</t>
    </r>
  </si>
  <si>
    <t xml:space="preserve">Acidifying Emissions</t>
  </si>
  <si>
    <t xml:space="preserve">Eutrophying Emissions</t>
  </si>
  <si>
    <t xml:space="preserve">Impact Caused by 25% of producers</t>
  </si>
  <si>
    <t xml:space="preserve">Fisher-Pearson coefficient</t>
  </si>
  <si>
    <t xml:space="preserve">Impact Caused by 5% of producers</t>
  </si>
  <si>
    <t xml:space="preserve">* 90% confident that sample is not from a normal distribution</t>
  </si>
  <si>
    <t xml:space="preserve">N = observations</t>
  </si>
  <si>
    <t xml:space="preserve">N = farms or regional inventories</t>
  </si>
  <si>
    <t xml:space="preserve">LU / GHG</t>
  </si>
  <si>
    <t xml:space="preserve">Acid.</t>
  </si>
  <si>
    <t xml:space="preserve">Eutr.</t>
  </si>
  <si>
    <t xml:space="preserve">Freshwater</t>
  </si>
  <si>
    <t xml:space="preserve">GHG : 
Land Use</t>
  </si>
  <si>
    <t xml:space="preserve">GHG : 
Acid</t>
  </si>
  <si>
    <t xml:space="preserve">GHG : 
Eutr</t>
  </si>
  <si>
    <t xml:space="preserve">Acid : 
Eutr</t>
  </si>
  <si>
    <t xml:space="preserve">GHG : 
X1</t>
  </si>
  <si>
    <t xml:space="preserve">Acid : 
X1</t>
  </si>
  <si>
    <t xml:space="preserve">Eutr : 
X1</t>
  </si>
  <si>
    <t xml:space="preserve">GHG : 
X2</t>
  </si>
  <si>
    <t xml:space="preserve">Acid : 
X2</t>
  </si>
  <si>
    <t xml:space="preserve">Eutr : 
X2</t>
  </si>
  <si>
    <t xml:space="preserve">Product Group</t>
  </si>
  <si>
    <t xml:space="preserve">Wheat, rye, barley, and oats</t>
  </si>
  <si>
    <t xml:space="preserve">Maize</t>
  </si>
  <si>
    <t xml:space="preserve">Sunflower and rapeseed</t>
  </si>
  <si>
    <t xml:space="preserve">Soybeans and groundnuts</t>
  </si>
  <si>
    <t xml:space="preserve">Beef and lamb</t>
  </si>
  <si>
    <t xml:space="preserve">Pork and poultry</t>
  </si>
  <si>
    <t xml:space="preserve">Aquaculture</t>
  </si>
  <si>
    <r>
      <rPr>
        <b val="true"/>
        <sz val="11"/>
        <color rgb="FF000000"/>
        <rFont val="Calibri"/>
        <family val="2"/>
        <charset val="1"/>
      </rPr>
      <t xml:space="preserve">R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</si>
  <si>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r>
      <rPr>
        <b val="true"/>
        <i val="true"/>
        <sz val="11"/>
        <color rgb="FF000000"/>
        <rFont val="Calibri"/>
        <family val="2"/>
        <charset val="1"/>
      </rPr>
      <t xml:space="preserve">p</t>
    </r>
    <r>
      <rPr>
        <b val="true"/>
        <sz val="11"/>
        <color rgb="FF000000"/>
        <rFont val="Calibri"/>
        <family val="2"/>
        <charset val="1"/>
      </rPr>
      <t xml:space="preserve">-value on coefficient</t>
    </r>
  </si>
  <si>
    <t xml:space="preserve">ǂ polynomial regression used if p-value on quadratic term &gt; 0.05; ǂ p-value on quadratic term; see fig. S4 for additional details</t>
  </si>
  <si>
    <t xml:space="preserve">Land Use : GHG</t>
  </si>
  <si>
    <t xml:space="preserve">Land Use : Acidification</t>
  </si>
  <si>
    <t xml:space="preserve">Land Use : Eutrophication</t>
  </si>
  <si>
    <t xml:space="preserve">Northern European wheat</t>
  </si>
  <si>
    <t xml:space="preserve">Northern European barley</t>
  </si>
  <si>
    <t xml:space="preserve">Northern European potatoes</t>
  </si>
  <si>
    <t xml:space="preserve">Greenhouse tomatoes</t>
  </si>
  <si>
    <t xml:space="preserve">Grapes</t>
  </si>
  <si>
    <r>
      <rPr>
        <b val="true"/>
        <i val="true"/>
        <sz val="11"/>
        <color rgb="FF000000"/>
        <rFont val="Calibri"/>
        <family val="2"/>
        <charset val="1"/>
      </rPr>
      <t xml:space="preserve">p</t>
    </r>
    <r>
      <rPr>
        <b val="true"/>
        <sz val="11"/>
        <color rgb="FF000000"/>
        <rFont val="Calibri"/>
        <family val="2"/>
        <charset val="1"/>
      </rPr>
      <t xml:space="preserve">-value on quadratic term</t>
    </r>
  </si>
  <si>
    <r>
      <rPr>
        <b val="true"/>
        <sz val="10"/>
        <color rgb="FF000000"/>
        <rFont val="Calibri"/>
        <family val="2"/>
        <charset val="1"/>
      </rPr>
      <t xml:space="preserve">S</t>
    </r>
    <r>
      <rPr>
        <b val="true"/>
        <i val="true"/>
        <sz val="10"/>
        <color rgb="FF000000"/>
        <rFont val="Calibri"/>
        <family val="2"/>
        <charset val="1"/>
      </rPr>
      <t xml:space="preserve">ee fig. S5 for additional details</t>
    </r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</si>
</sst>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"/>
    <numFmt numFmtId="166" formatCode="0"/>
    <numFmt numFmtId="167" formatCode="[&gt;9.5]0;[&lt;0.05]0.00;0.0"/>
    <numFmt numFmtId="168" formatCode="#,##0"/>
    <numFmt numFmtId="169" formatCode="[&gt;9.5]0;[&lt;0.05]0.0;0"/>
    <numFmt numFmtId="170" formatCode="0.000"/>
    <numFmt numFmtId="171" formatCode="0\ %"/>
    <numFmt numFmtId="172" formatCode="0.00\*"/>
    <numFmt numFmtId="173" formatCode="0.00"/>
    <numFmt numFmtId="174" formatCode="0%\ǂ"/>
    <numFmt numFmtId="175" formatCode="[&lt;0.005]0.00E+00;0.000"/>
    <numFmt numFmtId="176" formatCode="[&lt;0.005]0.00E+00\ǂ;0.000\ǂ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/>
      <right/>
      <top style="dashed"/>
      <bottom style="dashed"/>
      <diagonal/>
    </border>
    <border diagonalUp="false" diagonalDown="false">
      <left/>
      <right/>
      <top style="dashed"/>
      <bottom style="thin"/>
      <diagonal/>
    </border>
    <border diagonalUp="false" diagonalDown="false">
      <left style="dashed"/>
      <right style="dashed"/>
      <top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/>
      <right style="dashed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AD29" activePane="bottomRight" state="frozen"/>
      <selection pane="topLeft" activeCell="A1" activeCellId="0" sqref="A1"/>
      <selection pane="topRight" activeCell="AD1" activeCellId="0" sqref="AD1"/>
      <selection pane="bottomLeft" activeCell="A29" activeCellId="0" sqref="A29"/>
      <selection pane="bottomRight" activeCell="A37" activeCellId="0" sqref="A37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27.5"/>
    <col collapsed="false" customWidth="false" hidden="false" outlineLevel="0" max="1024" min="2" style="1" width="9.16"/>
  </cols>
  <sheetData>
    <row r="1" customFormat="false" ht="18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 t="s">
        <v>1</v>
      </c>
      <c r="BC1" s="5"/>
    </row>
    <row r="2" customFormat="false" ht="17" hidden="false" customHeight="false" outlineLevel="0" collapsed="false">
      <c r="A2" s="2"/>
      <c r="B2" s="6" t="s">
        <v>2</v>
      </c>
      <c r="C2" s="6"/>
      <c r="D2" s="6"/>
      <c r="E2" s="6"/>
      <c r="F2" s="6"/>
      <c r="G2" s="6"/>
      <c r="H2" s="7" t="s">
        <v>3</v>
      </c>
      <c r="I2" s="6"/>
      <c r="J2" s="6"/>
      <c r="K2" s="6"/>
      <c r="L2" s="6"/>
      <c r="M2" s="8"/>
      <c r="N2" s="6" t="s">
        <v>4</v>
      </c>
      <c r="O2" s="6"/>
      <c r="P2" s="6"/>
      <c r="Q2" s="6"/>
      <c r="R2" s="6"/>
      <c r="S2" s="6"/>
      <c r="T2" s="7" t="s">
        <v>5</v>
      </c>
      <c r="U2" s="6"/>
      <c r="V2" s="6"/>
      <c r="W2" s="6"/>
      <c r="X2" s="6"/>
      <c r="Y2" s="8"/>
      <c r="Z2" s="7" t="s">
        <v>6</v>
      </c>
      <c r="AA2" s="6"/>
      <c r="AB2" s="6"/>
      <c r="AC2" s="6"/>
      <c r="AD2" s="6"/>
      <c r="AE2" s="8"/>
      <c r="AF2" s="6" t="s">
        <v>7</v>
      </c>
      <c r="AG2" s="6"/>
      <c r="AH2" s="6"/>
      <c r="AI2" s="6"/>
      <c r="AJ2" s="6"/>
      <c r="AK2" s="6"/>
      <c r="AL2" s="7" t="s">
        <v>8</v>
      </c>
      <c r="AM2" s="6"/>
      <c r="AN2" s="6"/>
      <c r="AO2" s="6"/>
      <c r="AP2" s="6"/>
      <c r="AQ2" s="8"/>
      <c r="AR2" s="3" t="s">
        <v>2</v>
      </c>
      <c r="AS2" s="8"/>
      <c r="AT2" s="7" t="s">
        <v>9</v>
      </c>
      <c r="AU2" s="8"/>
      <c r="AV2" s="7" t="s">
        <v>10</v>
      </c>
      <c r="AW2" s="8"/>
      <c r="AX2" s="7" t="s">
        <v>11</v>
      </c>
      <c r="AY2" s="8"/>
      <c r="AZ2" s="7" t="s">
        <v>12</v>
      </c>
      <c r="BA2" s="8"/>
      <c r="BB2" s="7" t="s">
        <v>13</v>
      </c>
      <c r="BC2" s="8"/>
    </row>
    <row r="3" customFormat="false" ht="15" hidden="false" customHeight="true" outlineLevel="0" collapsed="false">
      <c r="A3" s="3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10" t="s">
        <v>15</v>
      </c>
      <c r="I3" s="9" t="s">
        <v>16</v>
      </c>
      <c r="J3" s="9" t="s">
        <v>17</v>
      </c>
      <c r="K3" s="9" t="s">
        <v>18</v>
      </c>
      <c r="L3" s="9" t="s">
        <v>19</v>
      </c>
      <c r="M3" s="11" t="s">
        <v>20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10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1" t="s">
        <v>20</v>
      </c>
      <c r="Z3" s="10" t="s">
        <v>15</v>
      </c>
      <c r="AA3" s="9" t="s">
        <v>16</v>
      </c>
      <c r="AB3" s="9" t="s">
        <v>17</v>
      </c>
      <c r="AC3" s="9" t="s">
        <v>18</v>
      </c>
      <c r="AD3" s="9" t="s">
        <v>19</v>
      </c>
      <c r="AE3" s="11" t="s">
        <v>20</v>
      </c>
      <c r="AF3" s="9" t="s">
        <v>15</v>
      </c>
      <c r="AG3" s="9" t="s">
        <v>16</v>
      </c>
      <c r="AH3" s="9" t="s">
        <v>17</v>
      </c>
      <c r="AI3" s="9" t="s">
        <v>18</v>
      </c>
      <c r="AJ3" s="9" t="s">
        <v>19</v>
      </c>
      <c r="AK3" s="9" t="s">
        <v>20</v>
      </c>
      <c r="AL3" s="10" t="s">
        <v>15</v>
      </c>
      <c r="AM3" s="9" t="s">
        <v>16</v>
      </c>
      <c r="AN3" s="9" t="s">
        <v>17</v>
      </c>
      <c r="AO3" s="9" t="s">
        <v>18</v>
      </c>
      <c r="AP3" s="9" t="s">
        <v>19</v>
      </c>
      <c r="AQ3" s="11" t="s">
        <v>20</v>
      </c>
      <c r="AR3" s="9" t="s">
        <v>21</v>
      </c>
      <c r="AS3" s="12" t="s">
        <v>22</v>
      </c>
      <c r="AT3" s="9" t="s">
        <v>21</v>
      </c>
      <c r="AU3" s="12" t="s">
        <v>22</v>
      </c>
      <c r="AV3" s="9" t="s">
        <v>21</v>
      </c>
      <c r="AW3" s="12" t="s">
        <v>22</v>
      </c>
      <c r="AX3" s="9" t="s">
        <v>21</v>
      </c>
      <c r="AY3" s="12" t="s">
        <v>22</v>
      </c>
      <c r="AZ3" s="9" t="s">
        <v>21</v>
      </c>
      <c r="BA3" s="12" t="s">
        <v>22</v>
      </c>
      <c r="BB3" s="9" t="s">
        <v>21</v>
      </c>
      <c r="BC3" s="12" t="s">
        <v>22</v>
      </c>
    </row>
    <row r="4" customFormat="false" ht="15" hidden="false" customHeight="false" outlineLevel="0" collapsed="false">
      <c r="A4" s="1" t="s">
        <v>23</v>
      </c>
      <c r="B4" s="13" t="n">
        <v>0.98</v>
      </c>
      <c r="C4" s="13" t="n">
        <v>1.11</v>
      </c>
      <c r="D4" s="13" t="n">
        <v>3.85</v>
      </c>
      <c r="E4" s="13" t="n">
        <v>2.7</v>
      </c>
      <c r="F4" s="13" t="n">
        <v>7.87</v>
      </c>
      <c r="G4" s="13" t="n">
        <v>9.96</v>
      </c>
      <c r="H4" s="14" t="n">
        <v>0.71</v>
      </c>
      <c r="I4" s="15" t="n">
        <v>0.79</v>
      </c>
      <c r="J4" s="15" t="n">
        <v>1.57</v>
      </c>
      <c r="K4" s="15" t="n">
        <v>1.27</v>
      </c>
      <c r="L4" s="15" t="n">
        <v>2.31</v>
      </c>
      <c r="M4" s="16" t="n">
        <v>3.07</v>
      </c>
      <c r="N4" s="13" t="n">
        <v>0.72</v>
      </c>
      <c r="O4" s="13" t="n">
        <v>0.79</v>
      </c>
      <c r="P4" s="13" t="n">
        <v>1.58</v>
      </c>
      <c r="Q4" s="13" t="n">
        <v>1.28</v>
      </c>
      <c r="R4" s="13" t="n">
        <v>2.38</v>
      </c>
      <c r="S4" s="13" t="n">
        <v>3.11</v>
      </c>
      <c r="T4" s="14" t="n">
        <v>5.85</v>
      </c>
      <c r="U4" s="15" t="n">
        <v>6.68</v>
      </c>
      <c r="V4" s="15" t="n">
        <v>13.35</v>
      </c>
      <c r="W4" s="15" t="n">
        <v>13.28</v>
      </c>
      <c r="X4" s="15" t="n">
        <v>20.24</v>
      </c>
      <c r="Y4" s="16" t="n">
        <v>25.03</v>
      </c>
      <c r="Z4" s="14" t="n">
        <v>1.02</v>
      </c>
      <c r="AA4" s="15" t="n">
        <v>2.27</v>
      </c>
      <c r="AB4" s="15" t="n">
        <v>7.16</v>
      </c>
      <c r="AC4" s="15" t="n">
        <v>5.37</v>
      </c>
      <c r="AD4" s="15" t="n">
        <v>13.41</v>
      </c>
      <c r="AE4" s="16" t="n">
        <v>18.15</v>
      </c>
      <c r="AF4" s="17" t="n">
        <v>2.2</v>
      </c>
      <c r="AG4" s="17" t="n">
        <v>2.2</v>
      </c>
      <c r="AH4" s="17" t="n">
        <v>647.5</v>
      </c>
      <c r="AI4" s="18" t="n">
        <v>419.2</v>
      </c>
      <c r="AJ4" s="17" t="n">
        <v>1081</v>
      </c>
      <c r="AK4" s="17" t="n">
        <v>3368.5</v>
      </c>
      <c r="AL4" s="19" t="n">
        <v>2.7</v>
      </c>
      <c r="AM4" s="20" t="n">
        <v>4.5</v>
      </c>
      <c r="AN4" s="20" t="n">
        <v>33385.6</v>
      </c>
      <c r="AO4" s="21" t="n">
        <v>12821.7</v>
      </c>
      <c r="AP4" s="20" t="n">
        <v>54985.7</v>
      </c>
      <c r="AQ4" s="22" t="n">
        <v>225767.7</v>
      </c>
      <c r="AR4" s="13" t="n">
        <v>0.412942577402132</v>
      </c>
      <c r="AS4" s="13" t="n">
        <v>36.4932630786982</v>
      </c>
      <c r="AT4" s="14" t="n">
        <v>0.417098309446806</v>
      </c>
      <c r="AU4" s="16" t="n">
        <v>56.0436267164099</v>
      </c>
      <c r="AV4" s="14" t="n">
        <v>3.40787591999683</v>
      </c>
      <c r="AW4" s="16" t="n">
        <v>33.4772918251938</v>
      </c>
      <c r="AX4" s="14" t="n">
        <v>0.168949669398137</v>
      </c>
      <c r="AY4" s="16" t="n">
        <v>77.3772905807266</v>
      </c>
      <c r="AZ4" s="17" t="n">
        <v>1.14070229983669</v>
      </c>
      <c r="BA4" s="17" t="n">
        <v>8675.35904702825</v>
      </c>
      <c r="BB4" s="19" t="n">
        <v>1.39502230958078</v>
      </c>
      <c r="BC4" s="22" t="n">
        <v>333260.436228382</v>
      </c>
    </row>
    <row r="5" customFormat="false" ht="15" hidden="false" customHeight="false" outlineLevel="0" collapsed="false">
      <c r="A5" s="1" t="s">
        <v>24</v>
      </c>
      <c r="B5" s="13" t="n">
        <v>0.99</v>
      </c>
      <c r="C5" s="13" t="n">
        <v>1.14</v>
      </c>
      <c r="D5" s="13" t="n">
        <v>2.94</v>
      </c>
      <c r="E5" s="13" t="n">
        <v>1.84</v>
      </c>
      <c r="F5" s="13" t="n">
        <v>5.7</v>
      </c>
      <c r="G5" s="13" t="n">
        <v>9.01</v>
      </c>
      <c r="H5" s="14" t="n">
        <v>0.66</v>
      </c>
      <c r="I5" s="15" t="n">
        <v>0.73</v>
      </c>
      <c r="J5" s="15" t="n">
        <v>1.7</v>
      </c>
      <c r="K5" s="15" t="n">
        <v>1.18</v>
      </c>
      <c r="L5" s="15" t="n">
        <v>2.31</v>
      </c>
      <c r="M5" s="16" t="n">
        <v>3.52</v>
      </c>
      <c r="N5" s="13" t="n">
        <v>0.67</v>
      </c>
      <c r="O5" s="13" t="n">
        <v>0.74</v>
      </c>
      <c r="P5" s="13" t="n">
        <v>1.68</v>
      </c>
      <c r="Q5" s="13" t="n">
        <v>1.19</v>
      </c>
      <c r="R5" s="13" t="n">
        <v>2.3</v>
      </c>
      <c r="S5" s="13" t="n">
        <v>3.53</v>
      </c>
      <c r="T5" s="14" t="n">
        <v>5.63</v>
      </c>
      <c r="U5" s="15" t="n">
        <v>5.93</v>
      </c>
      <c r="V5" s="15" t="n">
        <v>11.68</v>
      </c>
      <c r="W5" s="15" t="n">
        <v>10.15</v>
      </c>
      <c r="X5" s="15" t="n">
        <v>20.89</v>
      </c>
      <c r="Y5" s="16" t="n">
        <v>22.83</v>
      </c>
      <c r="Z5" s="14" t="n">
        <v>1.2</v>
      </c>
      <c r="AA5" s="15" t="n">
        <v>1.31</v>
      </c>
      <c r="AB5" s="15" t="n">
        <v>4.03</v>
      </c>
      <c r="AC5" s="15" t="n">
        <v>2.4</v>
      </c>
      <c r="AD5" s="15" t="n">
        <v>8.12</v>
      </c>
      <c r="AE5" s="16" t="n">
        <v>12.58</v>
      </c>
      <c r="AF5" s="17" t="n">
        <v>0</v>
      </c>
      <c r="AG5" s="17" t="n">
        <v>0</v>
      </c>
      <c r="AH5" s="17" t="n">
        <v>215.7</v>
      </c>
      <c r="AI5" s="18" t="n">
        <v>43.9</v>
      </c>
      <c r="AJ5" s="17" t="n">
        <v>530.8</v>
      </c>
      <c r="AK5" s="17" t="n">
        <v>598.3</v>
      </c>
      <c r="AL5" s="19" t="n">
        <v>0</v>
      </c>
      <c r="AM5" s="20" t="n">
        <v>0</v>
      </c>
      <c r="AN5" s="20" t="n">
        <v>10863.3</v>
      </c>
      <c r="AO5" s="21" t="n">
        <v>349.6</v>
      </c>
      <c r="AP5" s="20" t="n">
        <v>24375.4</v>
      </c>
      <c r="AQ5" s="22" t="n">
        <v>28214.7</v>
      </c>
      <c r="AR5" s="13" t="n">
        <v>0.492814424819562</v>
      </c>
      <c r="AS5" s="13" t="n">
        <v>28.9496678278045</v>
      </c>
      <c r="AT5" s="14" t="n">
        <v>0.453814071338226</v>
      </c>
      <c r="AU5" s="16" t="n">
        <v>72.2763845755937</v>
      </c>
      <c r="AV5" s="14" t="n">
        <v>2.92380720342518</v>
      </c>
      <c r="AW5" s="16" t="n">
        <v>25.4764666772702</v>
      </c>
      <c r="AX5" s="14" t="n">
        <v>0.780146846188012</v>
      </c>
      <c r="AY5" s="16" t="n">
        <v>20.8076810515844</v>
      </c>
      <c r="AZ5" s="17" t="n">
        <v>0</v>
      </c>
      <c r="BA5" s="17" t="n">
        <v>7190.94876717486</v>
      </c>
      <c r="BB5" s="19" t="n">
        <v>0</v>
      </c>
      <c r="BC5" s="22" t="n">
        <v>461216.164137031</v>
      </c>
    </row>
    <row r="6" customFormat="false" ht="15" hidden="false" customHeight="false" outlineLevel="0" collapsed="false">
      <c r="A6" s="1" t="s">
        <v>25</v>
      </c>
      <c r="B6" s="13" t="n">
        <v>0.21</v>
      </c>
      <c r="C6" s="13" t="n">
        <v>0.26</v>
      </c>
      <c r="D6" s="13" t="n">
        <v>1.11</v>
      </c>
      <c r="E6" s="13" t="n">
        <v>0.88</v>
      </c>
      <c r="F6" s="13" t="n">
        <v>2.37</v>
      </c>
      <c r="G6" s="13" t="n">
        <v>2.87</v>
      </c>
      <c r="H6" s="14" t="n">
        <v>0.59</v>
      </c>
      <c r="I6" s="15" t="n">
        <v>0.7</v>
      </c>
      <c r="J6" s="15" t="n">
        <v>1.18</v>
      </c>
      <c r="K6" s="15" t="n">
        <v>1.18</v>
      </c>
      <c r="L6" s="15" t="n">
        <v>1.64</v>
      </c>
      <c r="M6" s="16" t="n">
        <v>1.77</v>
      </c>
      <c r="N6" s="13" t="n">
        <v>0.59</v>
      </c>
      <c r="O6" s="13" t="n">
        <v>0.7</v>
      </c>
      <c r="P6" s="13" t="n">
        <v>1.18</v>
      </c>
      <c r="Q6" s="13" t="n">
        <v>1.17</v>
      </c>
      <c r="R6" s="13" t="n">
        <v>1.64</v>
      </c>
      <c r="S6" s="13" t="n">
        <v>1.78</v>
      </c>
      <c r="T6" s="14" t="n">
        <v>5.22</v>
      </c>
      <c r="U6" s="15" t="n">
        <v>5.36</v>
      </c>
      <c r="V6" s="15" t="n">
        <v>6.59</v>
      </c>
      <c r="W6" s="15" t="n">
        <v>6.06</v>
      </c>
      <c r="X6" s="15" t="n">
        <v>7.45</v>
      </c>
      <c r="Y6" s="16" t="n">
        <v>8.17</v>
      </c>
      <c r="Z6" s="14" t="n">
        <v>1.07</v>
      </c>
      <c r="AA6" s="15" t="n">
        <v>1.18</v>
      </c>
      <c r="AB6" s="15" t="n">
        <v>2.33</v>
      </c>
      <c r="AC6" s="15" t="n">
        <v>1.83</v>
      </c>
      <c r="AD6" s="15" t="n">
        <v>3.75</v>
      </c>
      <c r="AE6" s="16" t="n">
        <v>4.82</v>
      </c>
      <c r="AF6" s="17" t="n">
        <v>6.2</v>
      </c>
      <c r="AG6" s="17" t="n">
        <v>7</v>
      </c>
      <c r="AH6" s="17" t="n">
        <v>17.1</v>
      </c>
      <c r="AI6" s="18" t="n">
        <v>7</v>
      </c>
      <c r="AJ6" s="17" t="n">
        <v>11.2</v>
      </c>
      <c r="AK6" s="17" t="n">
        <v>47.8</v>
      </c>
      <c r="AL6" s="19" t="n">
        <v>7.7</v>
      </c>
      <c r="AM6" s="20" t="n">
        <v>9.8</v>
      </c>
      <c r="AN6" s="20" t="n">
        <v>696.4</v>
      </c>
      <c r="AO6" s="21" t="n">
        <v>27.3</v>
      </c>
      <c r="AP6" s="20" t="n">
        <v>290.8</v>
      </c>
      <c r="AQ6" s="22" t="n">
        <v>1620.9</v>
      </c>
      <c r="AR6" s="13" t="n">
        <v>0.214828220710429</v>
      </c>
      <c r="AS6" s="13" t="n">
        <v>3.75717679207196</v>
      </c>
      <c r="AT6" s="14" t="n">
        <v>0.439197149808063</v>
      </c>
      <c r="AU6" s="16" t="n">
        <v>2.63928511974374</v>
      </c>
      <c r="AV6" s="14" t="n">
        <v>4.8229386428958</v>
      </c>
      <c r="AW6" s="16" t="n">
        <v>38.3612767783581</v>
      </c>
      <c r="AX6" s="14" t="n">
        <v>1.0448543747156</v>
      </c>
      <c r="AY6" s="16" t="n">
        <v>12.3719968717392</v>
      </c>
      <c r="AZ6" s="17" t="n">
        <v>6.23009188208617</v>
      </c>
      <c r="BA6" s="17" t="n">
        <v>568.804917964883</v>
      </c>
      <c r="BB6" s="19" t="n">
        <v>4.42270431084422</v>
      </c>
      <c r="BC6" s="22" t="n">
        <v>41483.8039822266</v>
      </c>
    </row>
    <row r="7" customFormat="false" ht="15" hidden="false" customHeight="false" outlineLevel="0" collapsed="false">
      <c r="A7" s="1" t="s">
        <v>26</v>
      </c>
      <c r="B7" s="13" t="n">
        <v>2.64</v>
      </c>
      <c r="C7" s="13" t="n">
        <v>2.85</v>
      </c>
      <c r="D7" s="13" t="n">
        <v>7.6</v>
      </c>
      <c r="E7" s="13" t="n">
        <v>7.72</v>
      </c>
      <c r="F7" s="13" t="n">
        <v>12.88</v>
      </c>
      <c r="G7" s="13" t="n">
        <v>13.98</v>
      </c>
      <c r="H7" s="14" t="n">
        <v>0.8</v>
      </c>
      <c r="I7" s="15" t="n">
        <v>0.85</v>
      </c>
      <c r="J7" s="15" t="n">
        <v>2.48</v>
      </c>
      <c r="K7" s="15" t="n">
        <v>2.59</v>
      </c>
      <c r="L7" s="15" t="n">
        <v>4.08</v>
      </c>
      <c r="M7" s="16" t="n">
        <v>4.3</v>
      </c>
      <c r="N7" s="13" t="n">
        <v>0.79</v>
      </c>
      <c r="O7" s="13" t="n">
        <v>0.85</v>
      </c>
      <c r="P7" s="13" t="n">
        <v>2.47</v>
      </c>
      <c r="Q7" s="13" t="n">
        <v>2.58</v>
      </c>
      <c r="R7" s="13" t="n">
        <v>4.1</v>
      </c>
      <c r="S7" s="13" t="n">
        <v>4.32</v>
      </c>
      <c r="T7" s="14" t="n">
        <v>6.16</v>
      </c>
      <c r="U7" s="15" t="n">
        <v>7.52</v>
      </c>
      <c r="V7" s="15" t="n">
        <v>10.68</v>
      </c>
      <c r="W7" s="15" t="n">
        <v>9.61</v>
      </c>
      <c r="X7" s="15" t="n">
        <v>14.83</v>
      </c>
      <c r="Y7" s="16" t="n">
        <v>17.36</v>
      </c>
      <c r="Z7" s="14" t="n">
        <v>5.78</v>
      </c>
      <c r="AA7" s="15" t="n">
        <v>6.67</v>
      </c>
      <c r="AB7" s="15" t="n">
        <v>11.23</v>
      </c>
      <c r="AC7" s="15" t="n">
        <v>10.06</v>
      </c>
      <c r="AD7" s="15" t="n">
        <v>16.26</v>
      </c>
      <c r="AE7" s="16" t="n">
        <v>24.25</v>
      </c>
      <c r="AF7" s="17" t="n">
        <v>0</v>
      </c>
      <c r="AG7" s="17" t="n">
        <v>0</v>
      </c>
      <c r="AH7" s="17" t="n">
        <v>482.4</v>
      </c>
      <c r="AI7" s="17" t="n">
        <v>670.3</v>
      </c>
      <c r="AJ7" s="17" t="n">
        <v>804.4</v>
      </c>
      <c r="AK7" s="17" t="n">
        <v>850</v>
      </c>
      <c r="AL7" s="19" t="n">
        <v>0</v>
      </c>
      <c r="AM7" s="20" t="n">
        <v>0</v>
      </c>
      <c r="AN7" s="20" t="n">
        <v>18786.2</v>
      </c>
      <c r="AO7" s="20" t="n">
        <v>24456.3</v>
      </c>
      <c r="AP7" s="20" t="n">
        <v>29352.2</v>
      </c>
      <c r="AQ7" s="22" t="n">
        <v>31014.5</v>
      </c>
      <c r="AR7" s="13" t="n">
        <v>2.64845165282193</v>
      </c>
      <c r="AS7" s="13" t="n">
        <v>12.3921999523399</v>
      </c>
      <c r="AT7" s="14" t="n">
        <v>0.768920959371415</v>
      </c>
      <c r="AU7" s="16" t="n">
        <v>4.26391589469284</v>
      </c>
      <c r="AV7" s="14" t="n">
        <v>4.77349207554731</v>
      </c>
      <c r="AW7" s="16" t="n">
        <v>28.5923306676405</v>
      </c>
      <c r="AX7" s="14" t="n">
        <v>3.4029888295445</v>
      </c>
      <c r="AY7" s="16" t="n">
        <v>25.382344479669</v>
      </c>
      <c r="AZ7" s="17" t="n">
        <v>0</v>
      </c>
      <c r="BA7" s="17" t="n">
        <v>1791.10046575524</v>
      </c>
      <c r="BB7" s="19" t="n">
        <v>0</v>
      </c>
      <c r="BC7" s="22" t="n">
        <v>105303.865196068</v>
      </c>
    </row>
    <row r="8" customFormat="false" ht="15" hidden="false" customHeight="false" outlineLevel="0" collapsed="false">
      <c r="A8" s="1" t="s">
        <v>27</v>
      </c>
      <c r="B8" s="13" t="n">
        <v>0.99</v>
      </c>
      <c r="C8" s="13" t="n">
        <v>1.1</v>
      </c>
      <c r="D8" s="13" t="n">
        <v>2.8</v>
      </c>
      <c r="E8" s="13" t="n">
        <v>2.15</v>
      </c>
      <c r="F8" s="13" t="n">
        <v>6.21</v>
      </c>
      <c r="G8" s="13" t="n">
        <v>7.21</v>
      </c>
      <c r="H8" s="14" t="n">
        <v>1.15</v>
      </c>
      <c r="I8" s="15" t="n">
        <v>1.46</v>
      </c>
      <c r="J8" s="15" t="n">
        <v>4.45</v>
      </c>
      <c r="K8" s="15" t="n">
        <v>3.73</v>
      </c>
      <c r="L8" s="15" t="n">
        <v>8.77</v>
      </c>
      <c r="M8" s="16" t="n">
        <v>10.26</v>
      </c>
      <c r="N8" s="13" t="n">
        <v>1.05</v>
      </c>
      <c r="O8" s="13" t="n">
        <v>1.28</v>
      </c>
      <c r="P8" s="13" t="n">
        <v>3.81</v>
      </c>
      <c r="Q8" s="13" t="n">
        <v>3.14</v>
      </c>
      <c r="R8" s="13" t="n">
        <v>7.39</v>
      </c>
      <c r="S8" s="13" t="n">
        <v>8.51</v>
      </c>
      <c r="T8" s="14" t="n">
        <v>8.83</v>
      </c>
      <c r="U8" s="15" t="n">
        <v>9.78</v>
      </c>
      <c r="V8" s="15" t="n">
        <v>27.19</v>
      </c>
      <c r="W8" s="15" t="n">
        <v>18.58</v>
      </c>
      <c r="X8" s="15" t="n">
        <v>62.84</v>
      </c>
      <c r="Y8" s="16" t="n">
        <v>75.03</v>
      </c>
      <c r="Z8" s="14" t="n">
        <v>2.86</v>
      </c>
      <c r="AA8" s="15" t="n">
        <v>3.38</v>
      </c>
      <c r="AB8" s="15" t="n">
        <v>35.07</v>
      </c>
      <c r="AC8" s="15" t="n">
        <v>9.33</v>
      </c>
      <c r="AD8" s="15" t="n">
        <v>135.79</v>
      </c>
      <c r="AE8" s="16" t="n">
        <v>156.01</v>
      </c>
      <c r="AF8" s="17" t="n">
        <v>0</v>
      </c>
      <c r="AG8" s="17" t="n">
        <v>0.2</v>
      </c>
      <c r="AH8" s="17" t="n">
        <v>2248.4</v>
      </c>
      <c r="AI8" s="17" t="n">
        <v>1574.9</v>
      </c>
      <c r="AJ8" s="17" t="n">
        <v>3936.1</v>
      </c>
      <c r="AK8" s="17" t="n">
        <v>10573.8</v>
      </c>
      <c r="AL8" s="19" t="n">
        <v>0</v>
      </c>
      <c r="AM8" s="20" t="n">
        <v>1.5</v>
      </c>
      <c r="AN8" s="20" t="n">
        <v>49576.3</v>
      </c>
      <c r="AO8" s="20" t="n">
        <v>4625.6</v>
      </c>
      <c r="AP8" s="20" t="n">
        <v>115317.4</v>
      </c>
      <c r="AQ8" s="22" t="n">
        <v>191274.2</v>
      </c>
      <c r="AR8" s="13" t="n">
        <v>0.999859068048243</v>
      </c>
      <c r="AS8" s="13" t="n">
        <v>8.09470628356824</v>
      </c>
      <c r="AT8" s="14" t="n">
        <v>1.1272043185507</v>
      </c>
      <c r="AU8" s="16" t="n">
        <v>14.3947581082648</v>
      </c>
      <c r="AV8" s="14" t="n">
        <v>5.86422528158807</v>
      </c>
      <c r="AW8" s="16" t="n">
        <v>88.8740146854771</v>
      </c>
      <c r="AX8" s="14" t="n">
        <v>2.08944230605999</v>
      </c>
      <c r="AY8" s="16" t="n">
        <v>172.102962217858</v>
      </c>
      <c r="AZ8" s="17" t="n">
        <v>0</v>
      </c>
      <c r="BA8" s="17" t="n">
        <v>12406.6110915699</v>
      </c>
      <c r="BB8" s="19" t="n">
        <v>0</v>
      </c>
      <c r="BC8" s="22" t="n">
        <v>832397.387121365</v>
      </c>
    </row>
    <row r="9" customFormat="false" ht="15" hidden="false" customHeight="false" outlineLevel="0" collapsed="false">
      <c r="A9" s="1" t="s">
        <v>28</v>
      </c>
      <c r="B9" s="13" t="n">
        <v>0.37</v>
      </c>
      <c r="C9" s="13" t="n">
        <v>0.44</v>
      </c>
      <c r="D9" s="13" t="n">
        <v>0.88</v>
      </c>
      <c r="E9" s="13" t="n">
        <v>0.82</v>
      </c>
      <c r="F9" s="13" t="n">
        <v>1.4</v>
      </c>
      <c r="G9" s="13" t="n">
        <v>1.66</v>
      </c>
      <c r="H9" s="14" t="n">
        <v>0.09</v>
      </c>
      <c r="I9" s="15" t="n">
        <v>0.16</v>
      </c>
      <c r="J9" s="15" t="n">
        <v>0.46</v>
      </c>
      <c r="K9" s="15" t="n">
        <v>0.47</v>
      </c>
      <c r="L9" s="15" t="n">
        <v>0.63</v>
      </c>
      <c r="M9" s="16" t="n">
        <v>0.7</v>
      </c>
      <c r="N9" s="13" t="n">
        <v>0.08</v>
      </c>
      <c r="O9" s="13" t="n">
        <v>0.15</v>
      </c>
      <c r="P9" s="13" t="n">
        <v>0.45</v>
      </c>
      <c r="Q9" s="13" t="n">
        <v>0.47</v>
      </c>
      <c r="R9" s="13" t="n">
        <v>0.63</v>
      </c>
      <c r="S9" s="13" t="n">
        <v>0.69</v>
      </c>
      <c r="T9" s="14" t="n">
        <v>2.33</v>
      </c>
      <c r="U9" s="15" t="n">
        <v>2.55</v>
      </c>
      <c r="V9" s="15" t="n">
        <v>3.87</v>
      </c>
      <c r="W9" s="15" t="n">
        <v>3.6</v>
      </c>
      <c r="X9" s="15" t="n">
        <v>5.33</v>
      </c>
      <c r="Y9" s="16" t="n">
        <v>6.89</v>
      </c>
      <c r="Z9" s="14" t="n">
        <v>0.62</v>
      </c>
      <c r="AA9" s="15" t="n">
        <v>0.64</v>
      </c>
      <c r="AB9" s="15" t="n">
        <v>3.48</v>
      </c>
      <c r="AC9" s="15" t="n">
        <v>4.43</v>
      </c>
      <c r="AD9" s="15" t="n">
        <v>6.13</v>
      </c>
      <c r="AE9" s="16" t="n">
        <v>6.17</v>
      </c>
      <c r="AF9" s="17" t="n">
        <v>0</v>
      </c>
      <c r="AG9" s="17" t="n">
        <v>0.9</v>
      </c>
      <c r="AH9" s="17" t="n">
        <v>59.1</v>
      </c>
      <c r="AI9" s="17" t="n">
        <v>2.6</v>
      </c>
      <c r="AJ9" s="17" t="n">
        <v>133.4</v>
      </c>
      <c r="AK9" s="17" t="n">
        <v>235.8</v>
      </c>
      <c r="AL9" s="19" t="n">
        <v>0</v>
      </c>
      <c r="AM9" s="20" t="n">
        <v>8.4</v>
      </c>
      <c r="AN9" s="20" t="n">
        <v>2754.2</v>
      </c>
      <c r="AO9" s="20" t="n">
        <v>78.3</v>
      </c>
      <c r="AP9" s="20" t="n">
        <v>8909.9</v>
      </c>
      <c r="AQ9" s="22" t="n">
        <v>8977.9</v>
      </c>
      <c r="AR9" s="13" t="n">
        <v>0.202548745279107</v>
      </c>
      <c r="AS9" s="13" t="n">
        <v>4.04560182679041</v>
      </c>
      <c r="AT9" s="14" t="n">
        <v>0.0997753018626399</v>
      </c>
      <c r="AU9" s="16" t="n">
        <v>1.6273269539589</v>
      </c>
      <c r="AV9" s="14" t="n">
        <v>2.058</v>
      </c>
      <c r="AW9" s="16" t="n">
        <v>10.9321671491246</v>
      </c>
      <c r="AX9" s="14" t="n">
        <v>0.633825184322959</v>
      </c>
      <c r="AY9" s="16" t="n">
        <v>12.0562133291805</v>
      </c>
      <c r="AZ9" s="17" t="n">
        <v>0</v>
      </c>
      <c r="BA9" s="17" t="n">
        <v>834.365164554397</v>
      </c>
      <c r="BB9" s="19" t="n">
        <v>0</v>
      </c>
      <c r="BC9" s="22" t="n">
        <v>40553.9963596745</v>
      </c>
    </row>
    <row r="10" customFormat="false" ht="15" hidden="false" customHeight="false" outlineLevel="0" collapsed="false">
      <c r="A10" s="1" t="s">
        <v>29</v>
      </c>
      <c r="B10" s="13" t="n">
        <v>0.73</v>
      </c>
      <c r="C10" s="13" t="n">
        <v>0.76</v>
      </c>
      <c r="D10" s="13" t="n">
        <v>1.81</v>
      </c>
      <c r="E10" s="13" t="n">
        <v>1.32</v>
      </c>
      <c r="F10" s="13" t="n">
        <v>3.19</v>
      </c>
      <c r="G10" s="13" t="n">
        <v>3.28</v>
      </c>
      <c r="H10" s="14" t="n">
        <v>0.26</v>
      </c>
      <c r="I10" s="15" t="n">
        <v>0.35</v>
      </c>
      <c r="J10" s="15" t="n">
        <v>1.32</v>
      </c>
      <c r="K10" s="15" t="n">
        <v>1.05</v>
      </c>
      <c r="L10" s="15" t="n">
        <v>2.11</v>
      </c>
      <c r="M10" s="16" t="n">
        <v>2.24</v>
      </c>
      <c r="N10" s="13" t="n">
        <v>0.25</v>
      </c>
      <c r="O10" s="13" t="n">
        <v>0.34</v>
      </c>
      <c r="P10" s="13" t="n">
        <v>1.3</v>
      </c>
      <c r="Q10" s="13" t="n">
        <v>1.01</v>
      </c>
      <c r="R10" s="13" t="n">
        <v>2.09</v>
      </c>
      <c r="S10" s="13" t="n">
        <v>2.2</v>
      </c>
      <c r="T10" s="14" t="n">
        <v>2.57</v>
      </c>
      <c r="U10" s="15" t="n">
        <v>2.69</v>
      </c>
      <c r="V10" s="15" t="n">
        <v>3.42</v>
      </c>
      <c r="W10" s="15" t="n">
        <v>3.16</v>
      </c>
      <c r="X10" s="15" t="n">
        <v>4.79</v>
      </c>
      <c r="Y10" s="16" t="n">
        <v>5.05</v>
      </c>
      <c r="Z10" s="14" t="n">
        <v>0.45</v>
      </c>
      <c r="AA10" s="15" t="n">
        <v>0.47</v>
      </c>
      <c r="AB10" s="15" t="n">
        <v>0.69</v>
      </c>
      <c r="AC10" s="15" t="n">
        <v>0.7</v>
      </c>
      <c r="AD10" s="15" t="n">
        <v>0.95</v>
      </c>
      <c r="AE10" s="16" t="n">
        <v>0.99</v>
      </c>
      <c r="AF10" s="17" t="n">
        <v>0</v>
      </c>
      <c r="AG10" s="17" t="n">
        <v>0</v>
      </c>
      <c r="AH10" s="17" t="n">
        <v>0</v>
      </c>
      <c r="AI10" s="17" t="n">
        <v>0</v>
      </c>
      <c r="AJ10" s="17" t="n">
        <v>0</v>
      </c>
      <c r="AK10" s="17" t="n">
        <v>0</v>
      </c>
      <c r="AL10" s="19" t="n">
        <v>0</v>
      </c>
      <c r="AM10" s="20" t="n">
        <v>0</v>
      </c>
      <c r="AN10" s="20" t="n">
        <v>0</v>
      </c>
      <c r="AO10" s="20" t="n">
        <v>0</v>
      </c>
      <c r="AP10" s="20" t="n">
        <v>0</v>
      </c>
      <c r="AQ10" s="22" t="n">
        <v>0</v>
      </c>
      <c r="AR10" s="13" t="n">
        <v>0.34641165556673</v>
      </c>
      <c r="AS10" s="13" t="n">
        <v>9.25821937875056</v>
      </c>
      <c r="AT10" s="14" t="n">
        <v>0.21423918531933</v>
      </c>
      <c r="AU10" s="16" t="n">
        <v>36.1814016617928</v>
      </c>
      <c r="AV10" s="14" t="n">
        <v>2.64172055517519</v>
      </c>
      <c r="AW10" s="16" t="n">
        <v>5.81841620805238</v>
      </c>
      <c r="AX10" s="14" t="n">
        <v>0.494759062456926</v>
      </c>
      <c r="AY10" s="16" t="n">
        <v>0.834219006457537</v>
      </c>
      <c r="AZ10" s="17" t="n">
        <v>0</v>
      </c>
      <c r="BA10" s="17" t="n">
        <v>0</v>
      </c>
      <c r="BB10" s="19" t="n">
        <v>0</v>
      </c>
      <c r="BC10" s="22" t="n">
        <v>0</v>
      </c>
    </row>
    <row r="11" customFormat="false" ht="15" hidden="false" customHeight="false" outlineLevel="0" collapsed="false">
      <c r="A11" s="1" t="s">
        <v>30</v>
      </c>
      <c r="B11" s="13" t="n">
        <v>1.14</v>
      </c>
      <c r="C11" s="13" t="n">
        <v>1.17</v>
      </c>
      <c r="D11" s="13" t="n">
        <v>2.04</v>
      </c>
      <c r="E11" s="13" t="n">
        <v>1.78</v>
      </c>
      <c r="F11" s="13" t="n">
        <v>3.11</v>
      </c>
      <c r="G11" s="13" t="n">
        <v>3.53</v>
      </c>
      <c r="H11" s="14" t="n">
        <v>0.62</v>
      </c>
      <c r="I11" s="15" t="n">
        <v>0.92</v>
      </c>
      <c r="J11" s="15" t="n">
        <v>3.2</v>
      </c>
      <c r="K11" s="15" t="n">
        <v>3.17</v>
      </c>
      <c r="L11" s="15" t="n">
        <v>5.1</v>
      </c>
      <c r="M11" s="16" t="n">
        <v>5.59</v>
      </c>
      <c r="N11" s="13" t="n">
        <v>0.63</v>
      </c>
      <c r="O11" s="13" t="n">
        <v>0.92</v>
      </c>
      <c r="P11" s="13" t="n">
        <v>3.16</v>
      </c>
      <c r="Q11" s="13" t="n">
        <v>3.21</v>
      </c>
      <c r="R11" s="13" t="n">
        <v>5.05</v>
      </c>
      <c r="S11" s="13" t="n">
        <v>5.57</v>
      </c>
      <c r="T11" s="14" t="n">
        <v>5.35</v>
      </c>
      <c r="U11" s="15" t="n">
        <v>7.85</v>
      </c>
      <c r="V11" s="15" t="n">
        <v>18.02</v>
      </c>
      <c r="W11" s="15" t="n">
        <v>18.03</v>
      </c>
      <c r="X11" s="15" t="n">
        <v>28.07</v>
      </c>
      <c r="Y11" s="16" t="n">
        <v>30.83</v>
      </c>
      <c r="Z11" s="14" t="n">
        <v>3.26</v>
      </c>
      <c r="AA11" s="15" t="n">
        <v>4.02</v>
      </c>
      <c r="AB11" s="15" t="n">
        <v>16.92</v>
      </c>
      <c r="AC11" s="15" t="n">
        <v>11.18</v>
      </c>
      <c r="AD11" s="15" t="n">
        <v>40.86</v>
      </c>
      <c r="AE11" s="16" t="n">
        <v>42.24</v>
      </c>
      <c r="AF11" s="17" t="n">
        <v>7.2</v>
      </c>
      <c r="AG11" s="17" t="n">
        <v>8.1</v>
      </c>
      <c r="AH11" s="17" t="n">
        <v>620.1</v>
      </c>
      <c r="AI11" s="17" t="n">
        <v>8.1</v>
      </c>
      <c r="AJ11" s="17" t="n">
        <v>2519.7</v>
      </c>
      <c r="AK11" s="17" t="n">
        <v>3567.1</v>
      </c>
      <c r="AL11" s="19" t="n">
        <v>13.5</v>
      </c>
      <c r="AM11" s="20" t="n">
        <v>15.3</v>
      </c>
      <c r="AN11" s="20" t="n">
        <v>16438.6</v>
      </c>
      <c r="AO11" s="20" t="n">
        <v>15.3</v>
      </c>
      <c r="AP11" s="20" t="n">
        <v>34108.2</v>
      </c>
      <c r="AQ11" s="22" t="n">
        <v>34890.8</v>
      </c>
      <c r="AR11" s="13" t="n">
        <v>0.79382154126451</v>
      </c>
      <c r="AS11" s="13" t="n">
        <v>34.822320207731</v>
      </c>
      <c r="AT11" s="14" t="n">
        <v>0.551046934600546</v>
      </c>
      <c r="AU11" s="16" t="n">
        <v>47.5816627944414</v>
      </c>
      <c r="AV11" s="14" t="n">
        <v>4.98301701614252</v>
      </c>
      <c r="AW11" s="16" t="n">
        <v>38.0311837240316</v>
      </c>
      <c r="AX11" s="14" t="n">
        <v>2.47525704047243</v>
      </c>
      <c r="AY11" s="16" t="n">
        <v>133.728915350346</v>
      </c>
      <c r="AZ11" s="17" t="n">
        <v>7.16453074146313</v>
      </c>
      <c r="BA11" s="17" t="n">
        <v>7770.09941393866</v>
      </c>
      <c r="BB11" s="19" t="n">
        <v>8.51615118984505</v>
      </c>
      <c r="BC11" s="22" t="n">
        <v>359239.122185145</v>
      </c>
    </row>
    <row r="12" customFormat="false" ht="15" hidden="false" customHeight="false" outlineLevel="0" collapsed="false">
      <c r="A12" s="1" t="s">
        <v>31</v>
      </c>
      <c r="B12" s="13" t="n">
        <v>1.11</v>
      </c>
      <c r="C12" s="13" t="n">
        <v>1.19</v>
      </c>
      <c r="D12" s="13" t="n">
        <v>1.83</v>
      </c>
      <c r="E12" s="13" t="n">
        <v>1.52</v>
      </c>
      <c r="F12" s="13" t="n">
        <v>3.09</v>
      </c>
      <c r="G12" s="13" t="n">
        <v>3.29</v>
      </c>
      <c r="H12" s="14" t="n">
        <v>1.01</v>
      </c>
      <c r="I12" s="15" t="n">
        <v>1.21</v>
      </c>
      <c r="J12" s="15" t="n">
        <v>1.81</v>
      </c>
      <c r="K12" s="15" t="n">
        <v>1.76</v>
      </c>
      <c r="L12" s="15" t="n">
        <v>2.42</v>
      </c>
      <c r="M12" s="16" t="n">
        <v>2.64</v>
      </c>
      <c r="N12" s="13" t="n">
        <v>1.04</v>
      </c>
      <c r="O12" s="13" t="n">
        <v>1.2</v>
      </c>
      <c r="P12" s="13" t="n">
        <v>1.8</v>
      </c>
      <c r="Q12" s="13" t="n">
        <v>1.75</v>
      </c>
      <c r="R12" s="13" t="n">
        <v>2.41</v>
      </c>
      <c r="S12" s="13" t="n">
        <v>2.65</v>
      </c>
      <c r="T12" s="14" t="n">
        <v>4.38</v>
      </c>
      <c r="U12" s="15" t="n">
        <v>4.38</v>
      </c>
      <c r="V12" s="15" t="n">
        <v>12.62</v>
      </c>
      <c r="W12" s="15" t="n">
        <v>12.37</v>
      </c>
      <c r="X12" s="15" t="n">
        <v>18.32</v>
      </c>
      <c r="Y12" s="16" t="n">
        <v>20.55</v>
      </c>
      <c r="Z12" s="14" t="n">
        <v>2.1</v>
      </c>
      <c r="AA12" s="15" t="n">
        <v>2.1</v>
      </c>
      <c r="AB12" s="15" t="n">
        <v>5.41</v>
      </c>
      <c r="AC12" s="15" t="n">
        <v>4.33</v>
      </c>
      <c r="AD12" s="15" t="n">
        <v>14.11</v>
      </c>
      <c r="AE12" s="16" t="n">
        <v>16.85</v>
      </c>
      <c r="AF12" s="17" t="n">
        <v>10.3</v>
      </c>
      <c r="AG12" s="17" t="n">
        <v>12.1</v>
      </c>
      <c r="AH12" s="17" t="n">
        <v>217.7</v>
      </c>
      <c r="AI12" s="17" t="n">
        <v>12.1</v>
      </c>
      <c r="AJ12" s="17" t="n">
        <v>506</v>
      </c>
      <c r="AK12" s="17" t="n">
        <v>1655.5</v>
      </c>
      <c r="AL12" s="19" t="n">
        <v>12.2</v>
      </c>
      <c r="AM12" s="20" t="n">
        <v>15</v>
      </c>
      <c r="AN12" s="20" t="n">
        <v>9493.3</v>
      </c>
      <c r="AO12" s="20" t="n">
        <v>115.1</v>
      </c>
      <c r="AP12" s="20" t="n">
        <v>22816</v>
      </c>
      <c r="AQ12" s="22" t="n">
        <v>76242.2</v>
      </c>
      <c r="AR12" s="13" t="n">
        <v>0.733523858481558</v>
      </c>
      <c r="AS12" s="13" t="n">
        <v>4.4972695180034</v>
      </c>
      <c r="AT12" s="14" t="n">
        <v>0.934152708368329</v>
      </c>
      <c r="AU12" s="16" t="n">
        <v>3.4645630122284</v>
      </c>
      <c r="AV12" s="14" t="n">
        <v>4.4097124913916</v>
      </c>
      <c r="AW12" s="16" t="n">
        <v>68.5916203726586</v>
      </c>
      <c r="AX12" s="14" t="n">
        <v>2.10577717336326</v>
      </c>
      <c r="AY12" s="16" t="n">
        <v>16.578184127322</v>
      </c>
      <c r="AZ12" s="17" t="n">
        <v>10.2815368018668</v>
      </c>
      <c r="BA12" s="17" t="n">
        <v>1900.06262992557</v>
      </c>
      <c r="BB12" s="19" t="n">
        <v>9.93486757275912</v>
      </c>
      <c r="BC12" s="22" t="n">
        <v>87128.546101703</v>
      </c>
    </row>
    <row r="13" customFormat="false" ht="15" hidden="false" customHeight="false" outlineLevel="0" collapsed="false">
      <c r="A13" s="1" t="s">
        <v>32</v>
      </c>
      <c r="B13" s="13" t="n">
        <v>4.08</v>
      </c>
      <c r="C13" s="13" t="n">
        <v>9.93</v>
      </c>
      <c r="D13" s="13" t="n">
        <v>15.57</v>
      </c>
      <c r="E13" s="13" t="n">
        <v>12.24</v>
      </c>
      <c r="F13" s="13" t="n">
        <v>41.25</v>
      </c>
      <c r="G13" s="13" t="n">
        <v>41.87</v>
      </c>
      <c r="H13" s="14" t="n">
        <v>0.89</v>
      </c>
      <c r="I13" s="15" t="n">
        <v>0.98</v>
      </c>
      <c r="J13" s="15" t="n">
        <v>1.79</v>
      </c>
      <c r="K13" s="15" t="n">
        <v>1.39</v>
      </c>
      <c r="L13" s="15" t="n">
        <v>3.75</v>
      </c>
      <c r="M13" s="16" t="n">
        <v>4</v>
      </c>
      <c r="N13" s="13" t="n">
        <v>0.9</v>
      </c>
      <c r="O13" s="13" t="n">
        <v>0.98</v>
      </c>
      <c r="P13" s="13" t="n">
        <v>1.79</v>
      </c>
      <c r="Q13" s="13" t="n">
        <v>1.39</v>
      </c>
      <c r="R13" s="13" t="n">
        <v>3.72</v>
      </c>
      <c r="S13" s="13" t="n">
        <v>4</v>
      </c>
      <c r="T13" s="14" t="n">
        <v>5.67</v>
      </c>
      <c r="U13" s="15" t="n">
        <v>10.86</v>
      </c>
      <c r="V13" s="15" t="n">
        <v>22.07</v>
      </c>
      <c r="W13" s="15" t="n">
        <v>19</v>
      </c>
      <c r="X13" s="15" t="n">
        <v>33.8</v>
      </c>
      <c r="Y13" s="16" t="n">
        <v>36.68</v>
      </c>
      <c r="Z13" s="14" t="n">
        <v>1.57</v>
      </c>
      <c r="AA13" s="15" t="n">
        <v>1.64</v>
      </c>
      <c r="AB13" s="15" t="n">
        <v>17.08</v>
      </c>
      <c r="AC13" s="15" t="n">
        <v>13.77</v>
      </c>
      <c r="AD13" s="15" t="n">
        <v>46.64</v>
      </c>
      <c r="AE13" s="16" t="n">
        <v>50.24</v>
      </c>
      <c r="AF13" s="17" t="n">
        <v>0</v>
      </c>
      <c r="AG13" s="17" t="n">
        <v>0</v>
      </c>
      <c r="AH13" s="17" t="n">
        <v>435.7</v>
      </c>
      <c r="AI13" s="17" t="n">
        <v>0</v>
      </c>
      <c r="AJ13" s="17" t="n">
        <v>1250.1</v>
      </c>
      <c r="AK13" s="17" t="n">
        <v>2201.1</v>
      </c>
      <c r="AL13" s="19" t="n">
        <v>0</v>
      </c>
      <c r="AM13" s="20" t="n">
        <v>0</v>
      </c>
      <c r="AN13" s="20" t="n">
        <v>22477.4</v>
      </c>
      <c r="AO13" s="20" t="n">
        <v>0</v>
      </c>
      <c r="AP13" s="20" t="n">
        <v>45615.2</v>
      </c>
      <c r="AQ13" s="22" t="n">
        <v>106154.3</v>
      </c>
      <c r="AR13" s="13" t="n">
        <v>1.04779570251255</v>
      </c>
      <c r="AS13" s="13" t="n">
        <v>41.7176534366981</v>
      </c>
      <c r="AT13" s="14" t="n">
        <v>0.665679464645162</v>
      </c>
      <c r="AU13" s="16" t="n">
        <v>5.26550507421817</v>
      </c>
      <c r="AV13" s="14" t="n">
        <v>3.93379429882673</v>
      </c>
      <c r="AW13" s="16" t="n">
        <v>36.7886658201593</v>
      </c>
      <c r="AX13" s="14" t="n">
        <v>0.776609706502965</v>
      </c>
      <c r="AY13" s="16" t="n">
        <v>48.9444259584816</v>
      </c>
      <c r="AZ13" s="17" t="n">
        <v>0</v>
      </c>
      <c r="BA13" s="17" t="n">
        <v>7538.27210347427</v>
      </c>
      <c r="BB13" s="19" t="n">
        <v>0</v>
      </c>
      <c r="BC13" s="22" t="n">
        <v>432637.417155248</v>
      </c>
    </row>
    <row r="14" customFormat="false" ht="15" hidden="false" customHeight="false" outlineLevel="0" collapsed="false">
      <c r="A14" s="1" t="s">
        <v>33</v>
      </c>
      <c r="B14" s="13" t="n">
        <v>2.28</v>
      </c>
      <c r="C14" s="13" t="n">
        <v>2.77</v>
      </c>
      <c r="D14" s="13" t="n">
        <v>7.46</v>
      </c>
      <c r="E14" s="13" t="n">
        <v>6.73</v>
      </c>
      <c r="F14" s="13" t="n">
        <v>14.19</v>
      </c>
      <c r="G14" s="13" t="n">
        <v>20.47</v>
      </c>
      <c r="H14" s="14" t="n">
        <v>0.51</v>
      </c>
      <c r="I14" s="15" t="n">
        <v>0.56</v>
      </c>
      <c r="J14" s="15" t="n">
        <v>0.98</v>
      </c>
      <c r="K14" s="15" t="n">
        <v>0.8</v>
      </c>
      <c r="L14" s="15" t="n">
        <v>1.67</v>
      </c>
      <c r="M14" s="16" t="n">
        <v>1.87</v>
      </c>
      <c r="N14" s="13" t="n">
        <v>0.51</v>
      </c>
      <c r="O14" s="13" t="n">
        <v>0.56</v>
      </c>
      <c r="P14" s="13" t="n">
        <v>0.97</v>
      </c>
      <c r="Q14" s="13" t="n">
        <v>0.8</v>
      </c>
      <c r="R14" s="13" t="n">
        <v>1.67</v>
      </c>
      <c r="S14" s="13" t="n">
        <v>1.87</v>
      </c>
      <c r="T14" s="14" t="n">
        <v>3.21</v>
      </c>
      <c r="U14" s="15" t="n">
        <v>3.6</v>
      </c>
      <c r="V14" s="15" t="n">
        <v>8.49</v>
      </c>
      <c r="W14" s="15" t="n">
        <v>10.28</v>
      </c>
      <c r="X14" s="15" t="n">
        <v>10.87</v>
      </c>
      <c r="Y14" s="16" t="n">
        <v>11.06</v>
      </c>
      <c r="Z14" s="14" t="n">
        <v>0.74</v>
      </c>
      <c r="AA14" s="15" t="n">
        <v>0.75</v>
      </c>
      <c r="AB14" s="15" t="n">
        <v>7.52</v>
      </c>
      <c r="AC14" s="15" t="n">
        <v>1.68</v>
      </c>
      <c r="AD14" s="15" t="n">
        <v>33.62</v>
      </c>
      <c r="AE14" s="16" t="n">
        <v>33.66</v>
      </c>
      <c r="AF14" s="17" t="n">
        <v>0</v>
      </c>
      <c r="AG14" s="17" t="n">
        <v>0</v>
      </c>
      <c r="AH14" s="17" t="n">
        <v>396.6</v>
      </c>
      <c r="AI14" s="17" t="n">
        <v>0</v>
      </c>
      <c r="AJ14" s="17" t="n">
        <v>3099.8</v>
      </c>
      <c r="AK14" s="17" t="n">
        <v>3584</v>
      </c>
      <c r="AL14" s="19" t="n">
        <v>0</v>
      </c>
      <c r="AM14" s="20" t="n">
        <v>0</v>
      </c>
      <c r="AN14" s="20" t="n">
        <v>27948.2</v>
      </c>
      <c r="AO14" s="20" t="n">
        <v>0</v>
      </c>
      <c r="AP14" s="20" t="n">
        <v>228332.1</v>
      </c>
      <c r="AQ14" s="22" t="n">
        <v>263996.7</v>
      </c>
      <c r="AR14" s="13" t="n">
        <v>1.81459631144313</v>
      </c>
      <c r="AS14" s="13" t="n">
        <v>21.9058056267943</v>
      </c>
      <c r="AT14" s="14" t="n">
        <v>0.448359334092911</v>
      </c>
      <c r="AU14" s="16" t="n">
        <v>2.29471219774456</v>
      </c>
      <c r="AV14" s="14" t="n">
        <v>3.11006268149079</v>
      </c>
      <c r="AW14" s="16" t="n">
        <v>20.6225328996122</v>
      </c>
      <c r="AX14" s="14" t="n">
        <v>0.787240541277957</v>
      </c>
      <c r="AY14" s="16" t="n">
        <v>33.6438607267172</v>
      </c>
      <c r="AZ14" s="17" t="n">
        <v>0</v>
      </c>
      <c r="BA14" s="17" t="n">
        <v>4050.64677794804</v>
      </c>
      <c r="BB14" s="19" t="n">
        <v>0</v>
      </c>
      <c r="BC14" s="22" t="n">
        <v>302949.735820252</v>
      </c>
    </row>
    <row r="15" customFormat="false" ht="15" hidden="false" customHeight="false" outlineLevel="0" collapsed="false">
      <c r="A15" s="1" t="s">
        <v>34</v>
      </c>
      <c r="B15" s="13" t="n">
        <v>4.15</v>
      </c>
      <c r="C15" s="13" t="n">
        <v>4.49</v>
      </c>
      <c r="D15" s="13" t="n">
        <v>12.96</v>
      </c>
      <c r="E15" s="13" t="n">
        <v>8.73</v>
      </c>
      <c r="F15" s="13" t="n">
        <v>26.59</v>
      </c>
      <c r="G15" s="13" t="n">
        <v>26.59</v>
      </c>
      <c r="H15" s="14" t="n">
        <v>-4.02</v>
      </c>
      <c r="I15" s="15" t="n">
        <v>-3.65</v>
      </c>
      <c r="J15" s="15" t="n">
        <v>0.43</v>
      </c>
      <c r="K15" s="15" t="n">
        <v>-1.33</v>
      </c>
      <c r="L15" s="15" t="n">
        <v>3.84</v>
      </c>
      <c r="M15" s="16" t="n">
        <v>10.79</v>
      </c>
      <c r="N15" s="13" t="n">
        <v>-3.99</v>
      </c>
      <c r="O15" s="13" t="n">
        <v>-3.68</v>
      </c>
      <c r="P15" s="13" t="n">
        <v>0.37</v>
      </c>
      <c r="Q15" s="13" t="n">
        <v>-1.32</v>
      </c>
      <c r="R15" s="13" t="n">
        <v>3.84</v>
      </c>
      <c r="S15" s="13" t="n">
        <v>10.2</v>
      </c>
      <c r="T15" s="14" t="n">
        <v>19.05</v>
      </c>
      <c r="U15" s="15" t="n">
        <v>20.55</v>
      </c>
      <c r="V15" s="15" t="n">
        <v>45.15</v>
      </c>
      <c r="W15" s="15" t="n">
        <v>35.03</v>
      </c>
      <c r="X15" s="15" t="n">
        <v>66.96</v>
      </c>
      <c r="Y15" s="16" t="n">
        <v>95.9</v>
      </c>
      <c r="Z15" s="14" t="n">
        <v>6.64</v>
      </c>
      <c r="AA15" s="15" t="n">
        <v>7.99</v>
      </c>
      <c r="AB15" s="15" t="n">
        <v>19.15</v>
      </c>
      <c r="AC15" s="15" t="n">
        <v>14.47</v>
      </c>
      <c r="AD15" s="15" t="n">
        <v>40.03</v>
      </c>
      <c r="AE15" s="16" t="n">
        <v>47.15</v>
      </c>
      <c r="AF15" s="17" t="n">
        <v>0</v>
      </c>
      <c r="AG15" s="17" t="n">
        <v>0</v>
      </c>
      <c r="AH15" s="17" t="n">
        <v>4133.8</v>
      </c>
      <c r="AI15" s="17" t="n">
        <v>1823.3</v>
      </c>
      <c r="AJ15" s="17" t="n">
        <v>9106.9</v>
      </c>
      <c r="AK15" s="17" t="n">
        <v>11383.5</v>
      </c>
      <c r="AL15" s="19" t="n">
        <v>0</v>
      </c>
      <c r="AM15" s="20" t="n">
        <v>0</v>
      </c>
      <c r="AN15" s="20" t="n">
        <v>229889.8</v>
      </c>
      <c r="AO15" s="20" t="n">
        <v>129364.3</v>
      </c>
      <c r="AP15" s="20" t="n">
        <v>646134.5</v>
      </c>
      <c r="AQ15" s="22" t="n">
        <v>807659.3</v>
      </c>
      <c r="AR15" s="13" t="n">
        <v>3.78175637689202</v>
      </c>
      <c r="AS15" s="13" t="n">
        <v>46.0096359079459</v>
      </c>
      <c r="AT15" s="14" t="n">
        <v>-8.08835944719295</v>
      </c>
      <c r="AU15" s="16" t="n">
        <v>23.6772029799478</v>
      </c>
      <c r="AV15" s="14" t="n">
        <v>10.9261699300975</v>
      </c>
      <c r="AW15" s="16" t="n">
        <v>119.17504165586</v>
      </c>
      <c r="AX15" s="14" t="n">
        <v>5.34428946875013</v>
      </c>
      <c r="AY15" s="16" t="n">
        <v>90.7415757379089</v>
      </c>
      <c r="AZ15" s="17" t="n">
        <v>0</v>
      </c>
      <c r="BA15" s="17" t="n">
        <v>11383.5329663997</v>
      </c>
      <c r="BB15" s="19" t="n">
        <v>0</v>
      </c>
      <c r="BC15" s="22" t="n">
        <v>807659.273424137</v>
      </c>
    </row>
    <row r="16" customFormat="false" ht="15" hidden="false" customHeight="false" outlineLevel="0" collapsed="false">
      <c r="A16" s="1" t="s">
        <v>35</v>
      </c>
      <c r="B16" s="13" t="n">
        <v>4.22</v>
      </c>
      <c r="C16" s="13" t="n">
        <v>4.67</v>
      </c>
      <c r="D16" s="13" t="n">
        <v>9.11</v>
      </c>
      <c r="E16" s="13" t="n">
        <v>7.87</v>
      </c>
      <c r="F16" s="13" t="n">
        <v>15.38</v>
      </c>
      <c r="G16" s="13" t="n">
        <v>15.38</v>
      </c>
      <c r="H16" s="14" t="n">
        <v>1.42</v>
      </c>
      <c r="I16" s="15" t="n">
        <v>1.63</v>
      </c>
      <c r="J16" s="15" t="n">
        <v>3.23</v>
      </c>
      <c r="K16" s="15" t="n">
        <v>3.29</v>
      </c>
      <c r="L16" s="15" t="n">
        <v>5.81</v>
      </c>
      <c r="M16" s="16" t="n">
        <v>6.15</v>
      </c>
      <c r="N16" s="13" t="n">
        <v>1.41</v>
      </c>
      <c r="O16" s="13" t="n">
        <v>1.62</v>
      </c>
      <c r="P16" s="13" t="n">
        <v>3.18</v>
      </c>
      <c r="Q16" s="13" t="n">
        <v>3.26</v>
      </c>
      <c r="R16" s="13" t="n">
        <v>5.78</v>
      </c>
      <c r="S16" s="13" t="n">
        <v>6.11</v>
      </c>
      <c r="T16" s="14" t="n">
        <v>10.08</v>
      </c>
      <c r="U16" s="15" t="n">
        <v>10.43</v>
      </c>
      <c r="V16" s="15" t="n">
        <v>22.62</v>
      </c>
      <c r="W16" s="15" t="n">
        <v>16.44</v>
      </c>
      <c r="X16" s="15" t="n">
        <v>55.66</v>
      </c>
      <c r="Y16" s="16" t="n">
        <v>56.84</v>
      </c>
      <c r="Z16" s="14" t="n">
        <v>5.73</v>
      </c>
      <c r="AA16" s="15" t="n">
        <v>5.77</v>
      </c>
      <c r="AB16" s="15" t="n">
        <v>14.14</v>
      </c>
      <c r="AC16" s="15" t="n">
        <v>17.13</v>
      </c>
      <c r="AD16" s="15" t="n">
        <v>19.72</v>
      </c>
      <c r="AE16" s="16" t="n">
        <v>20.96</v>
      </c>
      <c r="AF16" s="17" t="n">
        <v>54.3</v>
      </c>
      <c r="AG16" s="17" t="n">
        <v>694.1</v>
      </c>
      <c r="AH16" s="17" t="n">
        <v>1852.3</v>
      </c>
      <c r="AI16" s="17" t="n">
        <v>900.2</v>
      </c>
      <c r="AJ16" s="17" t="n">
        <v>6524.7</v>
      </c>
      <c r="AK16" s="17" t="n">
        <v>6524.7</v>
      </c>
      <c r="AL16" s="19" t="n">
        <v>2377.3</v>
      </c>
      <c r="AM16" s="20" t="n">
        <v>2434.9</v>
      </c>
      <c r="AN16" s="20" t="n">
        <v>61797.9</v>
      </c>
      <c r="AO16" s="20" t="n">
        <v>44352.1</v>
      </c>
      <c r="AP16" s="20" t="n">
        <v>195134.9</v>
      </c>
      <c r="AQ16" s="22" t="n">
        <v>195134.9</v>
      </c>
      <c r="AR16" s="13" t="n">
        <v>4.21321613695571</v>
      </c>
      <c r="AS16" s="13" t="n">
        <v>15.3788613779369</v>
      </c>
      <c r="AT16" s="14" t="n">
        <v>1.28046480673584</v>
      </c>
      <c r="AU16" s="16" t="n">
        <v>6.18046374825209</v>
      </c>
      <c r="AV16" s="14" t="n">
        <v>9.23370803015564</v>
      </c>
      <c r="AW16" s="16" t="n">
        <v>57.0261618568421</v>
      </c>
      <c r="AX16" s="14" t="n">
        <v>5.08643842742837</v>
      </c>
      <c r="AY16" s="16" t="n">
        <v>19.669687339141</v>
      </c>
      <c r="AZ16" s="17" t="n">
        <v>0</v>
      </c>
      <c r="BA16" s="17" t="n">
        <v>6524.68048287739</v>
      </c>
      <c r="BB16" s="19" t="n">
        <v>0</v>
      </c>
      <c r="BC16" s="22" t="n">
        <v>195134.858890706</v>
      </c>
    </row>
    <row r="17" customFormat="false" ht="15" hidden="false" customHeight="false" outlineLevel="0" collapsed="false">
      <c r="A17" s="1" t="s">
        <v>36</v>
      </c>
      <c r="B17" s="13" t="n">
        <v>0.3</v>
      </c>
      <c r="C17" s="13" t="n">
        <v>0.34</v>
      </c>
      <c r="D17" s="13" t="n">
        <v>0.66</v>
      </c>
      <c r="E17" s="13" t="n">
        <v>0.64</v>
      </c>
      <c r="F17" s="13" t="n">
        <v>0.92</v>
      </c>
      <c r="G17" s="13" t="n">
        <v>1.07</v>
      </c>
      <c r="H17" s="14" t="n">
        <v>0.51</v>
      </c>
      <c r="I17" s="15" t="n">
        <v>0.58</v>
      </c>
      <c r="J17" s="15" t="n">
        <v>0.98</v>
      </c>
      <c r="K17" s="15" t="n">
        <v>0.91</v>
      </c>
      <c r="L17" s="15" t="n">
        <v>1.47</v>
      </c>
      <c r="M17" s="16" t="n">
        <v>1.74</v>
      </c>
      <c r="N17" s="13" t="n">
        <v>0.51</v>
      </c>
      <c r="O17" s="13" t="n">
        <v>0.58</v>
      </c>
      <c r="P17" s="13" t="n">
        <v>0.97</v>
      </c>
      <c r="Q17" s="13" t="n">
        <v>0.9</v>
      </c>
      <c r="R17" s="13" t="n">
        <v>1.47</v>
      </c>
      <c r="S17" s="13" t="n">
        <v>1.73</v>
      </c>
      <c r="T17" s="14" t="n">
        <v>2.07</v>
      </c>
      <c r="U17" s="15" t="n">
        <v>2.15</v>
      </c>
      <c r="V17" s="15" t="n">
        <v>2.6</v>
      </c>
      <c r="W17" s="15" t="n">
        <v>2.54</v>
      </c>
      <c r="X17" s="15" t="n">
        <v>3.11</v>
      </c>
      <c r="Y17" s="16" t="n">
        <v>3.3</v>
      </c>
      <c r="Z17" s="14" t="n">
        <v>0.47</v>
      </c>
      <c r="AA17" s="15" t="n">
        <v>0.49</v>
      </c>
      <c r="AB17" s="15" t="n">
        <v>1.06</v>
      </c>
      <c r="AC17" s="15" t="n">
        <v>1.2</v>
      </c>
      <c r="AD17" s="15" t="n">
        <v>1.57</v>
      </c>
      <c r="AE17" s="16" t="n">
        <v>1.64</v>
      </c>
      <c r="AF17" s="17" t="n">
        <v>1.2</v>
      </c>
      <c r="AG17" s="17" t="n">
        <v>1.2</v>
      </c>
      <c r="AH17" s="17" t="n">
        <v>27.8</v>
      </c>
      <c r="AI17" s="17" t="n">
        <v>1.3</v>
      </c>
      <c r="AJ17" s="17" t="n">
        <v>146.2</v>
      </c>
      <c r="AK17" s="17" t="n">
        <v>158.9</v>
      </c>
      <c r="AL17" s="19" t="n">
        <v>2.4</v>
      </c>
      <c r="AM17" s="20" t="n">
        <v>2.4</v>
      </c>
      <c r="AN17" s="20" t="n">
        <v>955.6</v>
      </c>
      <c r="AO17" s="20" t="n">
        <v>6.2</v>
      </c>
      <c r="AP17" s="20" t="n">
        <v>5300.7</v>
      </c>
      <c r="AQ17" s="22" t="n">
        <v>5768.6</v>
      </c>
      <c r="AR17" s="13" t="n">
        <v>0.280322921170715</v>
      </c>
      <c r="AS17" s="13" t="n">
        <v>1.68245125485902</v>
      </c>
      <c r="AT17" s="14" t="n">
        <v>0.700824758232807</v>
      </c>
      <c r="AU17" s="16" t="n">
        <v>1.88988125491186</v>
      </c>
      <c r="AV17" s="14" t="n">
        <v>3.1822349687698</v>
      </c>
      <c r="AW17" s="16" t="n">
        <v>4.78219465262819</v>
      </c>
      <c r="AX17" s="14" t="n">
        <v>0.516282110106617</v>
      </c>
      <c r="AY17" s="16" t="n">
        <v>4.2800180603279</v>
      </c>
      <c r="AZ17" s="17" t="n">
        <v>1.15928270981309</v>
      </c>
      <c r="BA17" s="17" t="n">
        <v>209.079385523179</v>
      </c>
      <c r="BB17" s="19" t="n">
        <v>1.00227922197672</v>
      </c>
      <c r="BC17" s="22" t="n">
        <v>19424.6561325405</v>
      </c>
    </row>
    <row r="18" customFormat="false" ht="15" hidden="false" customHeight="false" outlineLevel="0" collapsed="false">
      <c r="A18" s="1" t="s">
        <v>37</v>
      </c>
      <c r="B18" s="13" t="n">
        <v>1.57</v>
      </c>
      <c r="C18" s="13" t="n">
        <v>1.77</v>
      </c>
      <c r="D18" s="13" t="n">
        <v>3.52</v>
      </c>
      <c r="E18" s="13" t="n">
        <v>3.41</v>
      </c>
      <c r="F18" s="13" t="n">
        <v>4.94</v>
      </c>
      <c r="G18" s="13" t="n">
        <v>5.87</v>
      </c>
      <c r="H18" s="14" t="n">
        <v>1.41</v>
      </c>
      <c r="I18" s="15" t="n">
        <v>1.6</v>
      </c>
      <c r="J18" s="15" t="n">
        <v>3.16</v>
      </c>
      <c r="K18" s="15" t="n">
        <v>2.58</v>
      </c>
      <c r="L18" s="15" t="n">
        <v>5.55</v>
      </c>
      <c r="M18" s="16" t="n">
        <v>7.27</v>
      </c>
      <c r="N18" s="13" t="n">
        <v>1.39</v>
      </c>
      <c r="O18" s="13" t="n">
        <v>1.6</v>
      </c>
      <c r="P18" s="13" t="n">
        <v>3.14</v>
      </c>
      <c r="Q18" s="13" t="n">
        <v>2.57</v>
      </c>
      <c r="R18" s="13" t="n">
        <v>5.47</v>
      </c>
      <c r="S18" s="13" t="n">
        <v>7.19</v>
      </c>
      <c r="T18" s="14" t="n">
        <v>4.99</v>
      </c>
      <c r="U18" s="15" t="n">
        <v>5.13</v>
      </c>
      <c r="V18" s="15" t="n">
        <v>6.7</v>
      </c>
      <c r="W18" s="15" t="n">
        <v>6</v>
      </c>
      <c r="X18" s="15" t="n">
        <v>9.04</v>
      </c>
      <c r="Y18" s="16" t="n">
        <v>9.85</v>
      </c>
      <c r="Z18" s="14" t="n">
        <v>2.9</v>
      </c>
      <c r="AA18" s="15" t="n">
        <v>2.92</v>
      </c>
      <c r="AB18" s="15" t="n">
        <v>6.16</v>
      </c>
      <c r="AC18" s="15" t="n">
        <v>6.64</v>
      </c>
      <c r="AD18" s="15" t="n">
        <v>9.09</v>
      </c>
      <c r="AE18" s="16" t="n">
        <v>10.32</v>
      </c>
      <c r="AF18" s="17" t="n">
        <v>6.1</v>
      </c>
      <c r="AG18" s="17" t="n">
        <v>6.3</v>
      </c>
      <c r="AH18" s="17" t="n">
        <v>148.6</v>
      </c>
      <c r="AI18" s="17" t="n">
        <v>6.6</v>
      </c>
      <c r="AJ18" s="17" t="n">
        <v>777.7</v>
      </c>
      <c r="AK18" s="17" t="n">
        <v>864.4</v>
      </c>
      <c r="AL18" s="19" t="n">
        <v>12.4</v>
      </c>
      <c r="AM18" s="20" t="n">
        <v>12.4</v>
      </c>
      <c r="AN18" s="20" t="n">
        <v>5113.2</v>
      </c>
      <c r="AO18" s="20" t="n">
        <v>32.4</v>
      </c>
      <c r="AP18" s="20" t="n">
        <v>28226.9</v>
      </c>
      <c r="AQ18" s="22" t="n">
        <v>31483.9</v>
      </c>
      <c r="AR18" s="13" t="n">
        <v>1.50727683583182</v>
      </c>
      <c r="AS18" s="13" t="n">
        <v>9.04642329380132</v>
      </c>
      <c r="AT18" s="14" t="n">
        <v>1.70522958475764</v>
      </c>
      <c r="AU18" s="16" t="n">
        <v>8.07426992005991</v>
      </c>
      <c r="AV18" s="14" t="n">
        <v>8.83208206859754</v>
      </c>
      <c r="AW18" s="16" t="n">
        <v>17.4316207413158</v>
      </c>
      <c r="AX18" s="14" t="n">
        <v>2.93462075771937</v>
      </c>
      <c r="AY18" s="16" t="n">
        <v>23.1189543377707</v>
      </c>
      <c r="AZ18" s="17" t="n">
        <v>6.0199696291811</v>
      </c>
      <c r="BA18" s="17" t="n">
        <v>1123.97096592229</v>
      </c>
      <c r="BB18" s="19" t="n">
        <v>5.2046756370859</v>
      </c>
      <c r="BC18" s="22" t="n">
        <v>104435.414067327</v>
      </c>
    </row>
    <row r="19" customFormat="false" ht="15" hidden="false" customHeight="false" outlineLevel="0" collapsed="false">
      <c r="A19" s="1" t="s">
        <v>38</v>
      </c>
      <c r="B19" s="13" t="n">
        <v>4.77</v>
      </c>
      <c r="C19" s="13" t="n">
        <v>5.25</v>
      </c>
      <c r="D19" s="13" t="n">
        <v>10.52</v>
      </c>
      <c r="E19" s="13" t="n">
        <v>9.61</v>
      </c>
      <c r="F19" s="13" t="n">
        <v>14.64</v>
      </c>
      <c r="G19" s="13" t="n">
        <v>17.47</v>
      </c>
      <c r="H19" s="14" t="n">
        <v>2.16</v>
      </c>
      <c r="I19" s="15" t="n">
        <v>2.43</v>
      </c>
      <c r="J19" s="15" t="n">
        <v>6.32</v>
      </c>
      <c r="K19" s="15" t="n">
        <v>3.87</v>
      </c>
      <c r="L19" s="15" t="n">
        <v>13.44</v>
      </c>
      <c r="M19" s="16" t="n">
        <v>18.8</v>
      </c>
      <c r="N19" s="13" t="n">
        <v>2.15</v>
      </c>
      <c r="O19" s="13" t="n">
        <v>2.38</v>
      </c>
      <c r="P19" s="13" t="n">
        <v>6.15</v>
      </c>
      <c r="Q19" s="13" t="n">
        <v>3.83</v>
      </c>
      <c r="R19" s="13" t="n">
        <v>12.76</v>
      </c>
      <c r="S19" s="13" t="n">
        <v>18.55</v>
      </c>
      <c r="T19" s="14" t="n">
        <v>11.19</v>
      </c>
      <c r="U19" s="15" t="n">
        <v>11.59</v>
      </c>
      <c r="V19" s="15" t="n">
        <v>15.67</v>
      </c>
      <c r="W19" s="15" t="n">
        <v>15.03</v>
      </c>
      <c r="X19" s="15" t="n">
        <v>20.38</v>
      </c>
      <c r="Y19" s="16" t="n">
        <v>22.98</v>
      </c>
      <c r="Z19" s="14" t="n">
        <v>2.61</v>
      </c>
      <c r="AA19" s="15" t="n">
        <v>2.61</v>
      </c>
      <c r="AB19" s="15" t="n">
        <v>11.69</v>
      </c>
      <c r="AC19" s="15" t="n">
        <v>14.38</v>
      </c>
      <c r="AD19" s="15" t="n">
        <v>20.23</v>
      </c>
      <c r="AE19" s="16" t="n">
        <v>20.87</v>
      </c>
      <c r="AF19" s="17" t="n">
        <v>1.5</v>
      </c>
      <c r="AG19" s="17" t="n">
        <v>1.5</v>
      </c>
      <c r="AH19" s="17" t="n">
        <v>414.6</v>
      </c>
      <c r="AI19" s="17" t="n">
        <v>1.6</v>
      </c>
      <c r="AJ19" s="17" t="n">
        <v>2244.5</v>
      </c>
      <c r="AK19" s="17" t="n">
        <v>2486.8</v>
      </c>
      <c r="AL19" s="19" t="n">
        <v>3</v>
      </c>
      <c r="AM19" s="20" t="n">
        <v>3</v>
      </c>
      <c r="AN19" s="20" t="n">
        <v>14888.2</v>
      </c>
      <c r="AO19" s="20" t="n">
        <v>7.8</v>
      </c>
      <c r="AP19" s="20" t="n">
        <v>81881.3</v>
      </c>
      <c r="AQ19" s="22" t="n">
        <v>90940.7</v>
      </c>
      <c r="AR19" s="13" t="n">
        <v>4.35021511374452</v>
      </c>
      <c r="AS19" s="13" t="n">
        <v>135.05104796544</v>
      </c>
      <c r="AT19" s="14" t="n">
        <v>2.1627779761322</v>
      </c>
      <c r="AU19" s="16" t="n">
        <v>21.308473343966</v>
      </c>
      <c r="AV19" s="14" t="n">
        <v>11.418939351425</v>
      </c>
      <c r="AW19" s="16" t="n">
        <v>36.1814853047274</v>
      </c>
      <c r="AX19" s="14" t="n">
        <v>2.61273894340059</v>
      </c>
      <c r="AY19" s="16" t="n">
        <v>61.1259444105843</v>
      </c>
      <c r="AZ19" s="17" t="n">
        <v>1.44219424870754</v>
      </c>
      <c r="BA19" s="17" t="n">
        <v>3294.3841767825</v>
      </c>
      <c r="BB19" s="19" t="n">
        <v>1.24687560445626</v>
      </c>
      <c r="BC19" s="22" t="n">
        <v>307031.501130469</v>
      </c>
    </row>
    <row r="20" customFormat="false" ht="15" hidden="false" customHeight="false" outlineLevel="0" collapsed="false">
      <c r="A20" s="1" t="s">
        <v>39</v>
      </c>
      <c r="B20" s="13" t="n">
        <v>1.37</v>
      </c>
      <c r="C20" s="13" t="n">
        <v>1.67</v>
      </c>
      <c r="D20" s="13" t="n">
        <v>2.42</v>
      </c>
      <c r="E20" s="13" t="n">
        <v>2.39</v>
      </c>
      <c r="F20" s="13" t="n">
        <v>2.99</v>
      </c>
      <c r="G20" s="13" t="n">
        <v>3.29</v>
      </c>
      <c r="H20" s="14" t="n">
        <v>2.78</v>
      </c>
      <c r="I20" s="15" t="n">
        <v>3.61</v>
      </c>
      <c r="J20" s="15" t="n">
        <v>7.32</v>
      </c>
      <c r="K20" s="15" t="n">
        <v>7.19</v>
      </c>
      <c r="L20" s="15" t="n">
        <v>12.04</v>
      </c>
      <c r="M20" s="16" t="n">
        <v>13.07</v>
      </c>
      <c r="N20" s="13" t="n">
        <v>2.42</v>
      </c>
      <c r="O20" s="13" t="n">
        <v>3.44</v>
      </c>
      <c r="P20" s="13" t="n">
        <v>7.16</v>
      </c>
      <c r="Q20" s="13" t="n">
        <v>6.97</v>
      </c>
      <c r="R20" s="13" t="n">
        <v>11.99</v>
      </c>
      <c r="S20" s="13" t="n">
        <v>12.97</v>
      </c>
      <c r="T20" s="14" t="n">
        <v>7.48</v>
      </c>
      <c r="U20" s="15" t="n">
        <v>14.59</v>
      </c>
      <c r="V20" s="15" t="n">
        <v>17.52</v>
      </c>
      <c r="W20" s="15" t="n">
        <v>17.73</v>
      </c>
      <c r="X20" s="15" t="n">
        <v>22.12</v>
      </c>
      <c r="Y20" s="16" t="n">
        <v>22.86</v>
      </c>
      <c r="Z20" s="14" t="n">
        <v>1.97</v>
      </c>
      <c r="AA20" s="15" t="n">
        <v>5.23</v>
      </c>
      <c r="AB20" s="15" t="n">
        <v>10.67</v>
      </c>
      <c r="AC20" s="15" t="n">
        <v>10.25</v>
      </c>
      <c r="AD20" s="15" t="n">
        <v>17.1</v>
      </c>
      <c r="AE20" s="16" t="n">
        <v>17.1</v>
      </c>
      <c r="AF20" s="17" t="n">
        <v>5.9</v>
      </c>
      <c r="AG20" s="17" t="n">
        <v>6.4</v>
      </c>
      <c r="AH20" s="17" t="n">
        <v>6.4</v>
      </c>
      <c r="AI20" s="17" t="n">
        <v>6.4</v>
      </c>
      <c r="AJ20" s="17" t="n">
        <v>6.4</v>
      </c>
      <c r="AK20" s="17" t="n">
        <v>7.4</v>
      </c>
      <c r="AL20" s="19" t="n">
        <v>3.7</v>
      </c>
      <c r="AM20" s="20" t="n">
        <v>3.8</v>
      </c>
      <c r="AN20" s="20" t="n">
        <v>36.2</v>
      </c>
      <c r="AO20" s="20" t="n">
        <v>34.8</v>
      </c>
      <c r="AP20" s="20" t="n">
        <v>67.2</v>
      </c>
      <c r="AQ20" s="22" t="n">
        <v>67.2</v>
      </c>
      <c r="AR20" s="13" t="n">
        <v>1.37118178455204</v>
      </c>
      <c r="AS20" s="13" t="n">
        <v>4.71669389113753</v>
      </c>
      <c r="AT20" s="14" t="n">
        <v>-0.266883470741657</v>
      </c>
      <c r="AU20" s="16" t="n">
        <v>14.1730205508047</v>
      </c>
      <c r="AV20" s="14" t="n">
        <v>6.81138034909747</v>
      </c>
      <c r="AW20" s="16" t="n">
        <v>22.5462430613169</v>
      </c>
      <c r="AX20" s="14" t="n">
        <v>1.89845632368698</v>
      </c>
      <c r="AY20" s="16" t="n">
        <v>17.1000546191138</v>
      </c>
      <c r="AZ20" s="17" t="n">
        <v>5.87638091538881</v>
      </c>
      <c r="BA20" s="17" t="n">
        <v>7.41314542876727</v>
      </c>
      <c r="BB20" s="19" t="n">
        <v>3.68246685506463</v>
      </c>
      <c r="BC20" s="22" t="n">
        <v>67.2220929971231</v>
      </c>
    </row>
    <row r="21" customFormat="false" ht="15" hidden="false" customHeight="false" outlineLevel="0" collapsed="false">
      <c r="A21" s="1" t="s">
        <v>40</v>
      </c>
      <c r="B21" s="13" t="n">
        <v>7.5</v>
      </c>
      <c r="C21" s="13" t="n">
        <v>8.37</v>
      </c>
      <c r="D21" s="13" t="n">
        <v>17.66</v>
      </c>
      <c r="E21" s="13" t="n">
        <v>16.3</v>
      </c>
      <c r="F21" s="13" t="n">
        <v>27.04</v>
      </c>
      <c r="G21" s="13" t="n">
        <v>29.69</v>
      </c>
      <c r="H21" s="14" t="n">
        <v>2.17</v>
      </c>
      <c r="I21" s="15" t="n">
        <v>2.46</v>
      </c>
      <c r="J21" s="15" t="n">
        <v>3.6</v>
      </c>
      <c r="K21" s="15" t="n">
        <v>3.53</v>
      </c>
      <c r="L21" s="15" t="n">
        <v>4.58</v>
      </c>
      <c r="M21" s="16" t="n">
        <v>4.94</v>
      </c>
      <c r="N21" s="13" t="n">
        <v>2.16</v>
      </c>
      <c r="O21" s="13" t="n">
        <v>2.43</v>
      </c>
      <c r="P21" s="13" t="n">
        <v>3.59</v>
      </c>
      <c r="Q21" s="13" t="n">
        <v>3.54</v>
      </c>
      <c r="R21" s="13" t="n">
        <v>4.61</v>
      </c>
      <c r="S21" s="13" t="n">
        <v>4.94</v>
      </c>
      <c r="T21" s="14" t="n">
        <v>10.44</v>
      </c>
      <c r="U21" s="15" t="n">
        <v>10.82</v>
      </c>
      <c r="V21" s="15" t="n">
        <v>27.96</v>
      </c>
      <c r="W21" s="15" t="n">
        <v>19.29</v>
      </c>
      <c r="X21" s="15" t="n">
        <v>61.2</v>
      </c>
      <c r="Y21" s="16" t="n">
        <v>67.23</v>
      </c>
      <c r="Z21" s="14" t="n">
        <v>10.06</v>
      </c>
      <c r="AA21" s="15" t="n">
        <v>11.72</v>
      </c>
      <c r="AB21" s="15" t="n">
        <v>50.66</v>
      </c>
      <c r="AC21" s="15" t="n">
        <v>18.91</v>
      </c>
      <c r="AD21" s="15" t="n">
        <v>175.68</v>
      </c>
      <c r="AE21" s="16" t="n">
        <v>175.68</v>
      </c>
      <c r="AF21" s="17" t="n">
        <v>2.9</v>
      </c>
      <c r="AG21" s="17" t="n">
        <v>2.9</v>
      </c>
      <c r="AH21" s="17" t="n">
        <v>1007.9</v>
      </c>
      <c r="AI21" s="17" t="n">
        <v>10.2</v>
      </c>
      <c r="AJ21" s="17" t="n">
        <v>3841.4</v>
      </c>
      <c r="AK21" s="17" t="n">
        <v>4036.8</v>
      </c>
      <c r="AL21" s="19" t="n">
        <v>2.4</v>
      </c>
      <c r="AM21" s="20" t="n">
        <v>6.3</v>
      </c>
      <c r="AN21" s="20" t="n">
        <v>36369.4</v>
      </c>
      <c r="AO21" s="20" t="n">
        <v>236.7</v>
      </c>
      <c r="AP21" s="20" t="n">
        <v>158307.5</v>
      </c>
      <c r="AQ21" s="22" t="n">
        <v>178518.6</v>
      </c>
      <c r="AR21" s="13" t="n">
        <v>6.32619967138325</v>
      </c>
      <c r="AS21" s="13" t="n">
        <v>70.0179725911652</v>
      </c>
      <c r="AT21" s="14" t="n">
        <v>2.13870746057067</v>
      </c>
      <c r="AU21" s="16" t="n">
        <v>7.73485651720066</v>
      </c>
      <c r="AV21" s="14" t="n">
        <v>8.71057094570729</v>
      </c>
      <c r="AW21" s="16" t="n">
        <v>66.3208642178845</v>
      </c>
      <c r="AX21" s="14" t="n">
        <v>7.54694515087767</v>
      </c>
      <c r="AY21" s="16" t="n">
        <v>175.685435319233</v>
      </c>
      <c r="AZ21" s="17" t="n">
        <v>2.72706680440771</v>
      </c>
      <c r="BA21" s="17" t="n">
        <v>5977.16004377806</v>
      </c>
      <c r="BB21" s="19" t="n">
        <v>2.35773584119182</v>
      </c>
      <c r="BC21" s="22" t="n">
        <v>519840.661037018</v>
      </c>
    </row>
    <row r="22" customFormat="false" ht="15" hidden="false" customHeight="false" outlineLevel="0" collapsed="false">
      <c r="A22" s="1" t="s">
        <v>41</v>
      </c>
      <c r="B22" s="13" t="n">
        <v>5.01</v>
      </c>
      <c r="C22" s="13" t="n">
        <v>5.22</v>
      </c>
      <c r="D22" s="13" t="n">
        <v>10.63</v>
      </c>
      <c r="E22" s="13" t="n">
        <v>9.42</v>
      </c>
      <c r="F22" s="13" t="n">
        <v>19.04</v>
      </c>
      <c r="G22" s="13" t="n">
        <v>20.97</v>
      </c>
      <c r="H22" s="14" t="n">
        <v>2.23</v>
      </c>
      <c r="I22" s="15" t="n">
        <v>2.5</v>
      </c>
      <c r="J22" s="15" t="n">
        <v>3.77</v>
      </c>
      <c r="K22" s="15" t="n">
        <v>3.52</v>
      </c>
      <c r="L22" s="15" t="n">
        <v>4.64</v>
      </c>
      <c r="M22" s="16" t="n">
        <v>7.18</v>
      </c>
      <c r="N22" s="13" t="n">
        <v>2.24</v>
      </c>
      <c r="O22" s="13" t="n">
        <v>2.49</v>
      </c>
      <c r="P22" s="13" t="n">
        <v>3.76</v>
      </c>
      <c r="Q22" s="13" t="n">
        <v>3.53</v>
      </c>
      <c r="R22" s="13" t="n">
        <v>4.7</v>
      </c>
      <c r="S22" s="13" t="n">
        <v>7.48</v>
      </c>
      <c r="T22" s="14" t="n">
        <v>14.65</v>
      </c>
      <c r="U22" s="15" t="n">
        <v>15.09</v>
      </c>
      <c r="V22" s="15" t="n">
        <v>28.51</v>
      </c>
      <c r="W22" s="15" t="n">
        <v>23.19</v>
      </c>
      <c r="X22" s="15" t="n">
        <v>49.5</v>
      </c>
      <c r="Y22" s="16" t="n">
        <v>61.1</v>
      </c>
      <c r="Z22" s="14" t="n">
        <v>6.42</v>
      </c>
      <c r="AA22" s="15" t="n">
        <v>7.17</v>
      </c>
      <c r="AB22" s="15" t="n">
        <v>19.19</v>
      </c>
      <c r="AC22" s="15" t="n">
        <v>16.36</v>
      </c>
      <c r="AD22" s="15" t="n">
        <v>35.45</v>
      </c>
      <c r="AE22" s="16" t="n">
        <v>55.74</v>
      </c>
      <c r="AF22" s="17" t="n">
        <v>1.4</v>
      </c>
      <c r="AG22" s="17" t="n">
        <v>1.4</v>
      </c>
      <c r="AH22" s="17" t="n">
        <v>237.7</v>
      </c>
      <c r="AI22" s="17" t="n">
        <v>1.4</v>
      </c>
      <c r="AJ22" s="17" t="n">
        <v>763.7</v>
      </c>
      <c r="AK22" s="17" t="n">
        <v>777.6</v>
      </c>
      <c r="AL22" s="19" t="n">
        <v>1.8</v>
      </c>
      <c r="AM22" s="20" t="n">
        <v>2.8</v>
      </c>
      <c r="AN22" s="20" t="n">
        <v>10593.7</v>
      </c>
      <c r="AO22" s="20" t="n">
        <v>13.6</v>
      </c>
      <c r="AP22" s="20" t="n">
        <v>34754.9</v>
      </c>
      <c r="AQ22" s="22" t="n">
        <v>35400.4</v>
      </c>
      <c r="AR22" s="13" t="n">
        <v>4.66055130503904</v>
      </c>
      <c r="AS22" s="13" t="n">
        <v>64.0290954396759</v>
      </c>
      <c r="AT22" s="14" t="n">
        <v>1.95215633770578</v>
      </c>
      <c r="AU22" s="16" t="n">
        <v>13.6380550577073</v>
      </c>
      <c r="AV22" s="14" t="n">
        <v>11.9798267912831</v>
      </c>
      <c r="AW22" s="16" t="n">
        <v>190.760546463293</v>
      </c>
      <c r="AX22" s="14" t="n">
        <v>3.3307604463438</v>
      </c>
      <c r="AY22" s="16" t="n">
        <v>66.6466274538407</v>
      </c>
      <c r="AZ22" s="17" t="n">
        <v>1.36110628872085</v>
      </c>
      <c r="BA22" s="17" t="n">
        <v>12110.2495097939</v>
      </c>
      <c r="BB22" s="19" t="n">
        <v>0.910809346108136</v>
      </c>
      <c r="BC22" s="22" t="n">
        <v>1044364.86645378</v>
      </c>
    </row>
    <row r="23" customFormat="false" ht="15" hidden="false" customHeight="false" outlineLevel="0" collapsed="false">
      <c r="A23" s="1" t="s">
        <v>42</v>
      </c>
      <c r="B23" s="13" t="n">
        <v>7.85</v>
      </c>
      <c r="C23" s="13" t="n">
        <v>7.85</v>
      </c>
      <c r="D23" s="13" t="n">
        <v>26.31</v>
      </c>
      <c r="E23" s="13" t="n">
        <v>17.29</v>
      </c>
      <c r="F23" s="13" t="n">
        <v>36.32</v>
      </c>
      <c r="G23" s="13" t="n">
        <v>36.32</v>
      </c>
      <c r="H23" s="14" t="n">
        <v>2.13</v>
      </c>
      <c r="I23" s="15" t="n">
        <v>2.86</v>
      </c>
      <c r="J23" s="15" t="n">
        <v>5.42</v>
      </c>
      <c r="K23" s="15" t="n">
        <v>5.09</v>
      </c>
      <c r="L23" s="15" t="n">
        <v>7.63</v>
      </c>
      <c r="M23" s="16" t="n">
        <v>10.79</v>
      </c>
      <c r="N23" s="13" t="n">
        <v>2.14</v>
      </c>
      <c r="O23" s="13" t="n">
        <v>2.88</v>
      </c>
      <c r="P23" s="13" t="n">
        <v>5.25</v>
      </c>
      <c r="Q23" s="13" t="n">
        <v>5.04</v>
      </c>
      <c r="R23" s="13" t="n">
        <v>7.72</v>
      </c>
      <c r="S23" s="13" t="n">
        <v>10.7</v>
      </c>
      <c r="T23" s="14" t="n">
        <v>18.78</v>
      </c>
      <c r="U23" s="15" t="n">
        <v>27.47</v>
      </c>
      <c r="V23" s="15" t="n">
        <v>37.58</v>
      </c>
      <c r="W23" s="15" t="n">
        <v>33.89</v>
      </c>
      <c r="X23" s="15" t="n">
        <v>57.92</v>
      </c>
      <c r="Y23" s="16" t="n">
        <v>61.96</v>
      </c>
      <c r="Z23" s="14" t="n">
        <v>5.78</v>
      </c>
      <c r="AA23" s="15" t="n">
        <v>17.09</v>
      </c>
      <c r="AB23" s="15" t="n">
        <v>37.26</v>
      </c>
      <c r="AC23" s="15" t="n">
        <v>39.11</v>
      </c>
      <c r="AD23" s="15" t="n">
        <v>56.34</v>
      </c>
      <c r="AE23" s="16" t="n">
        <v>61.19</v>
      </c>
      <c r="AF23" s="17" t="n">
        <v>8.5</v>
      </c>
      <c r="AG23" s="17" t="n">
        <v>8.5</v>
      </c>
      <c r="AH23" s="17" t="n">
        <v>2141.8</v>
      </c>
      <c r="AI23" s="17" t="n">
        <v>317.9</v>
      </c>
      <c r="AJ23" s="17" t="n">
        <v>6907.5</v>
      </c>
      <c r="AK23" s="17" t="n">
        <v>6907.5</v>
      </c>
      <c r="AL23" s="19" t="n">
        <v>130.4</v>
      </c>
      <c r="AM23" s="20" t="n">
        <v>130.4</v>
      </c>
      <c r="AN23" s="20" t="n">
        <v>177480.2</v>
      </c>
      <c r="AO23" s="20" t="n">
        <v>24395.7</v>
      </c>
      <c r="AP23" s="20" t="n">
        <v>621151.5</v>
      </c>
      <c r="AQ23" s="22" t="n">
        <v>621151.5</v>
      </c>
      <c r="AR23" s="13" t="n">
        <v>5.78891064479141</v>
      </c>
      <c r="AS23" s="13" t="n">
        <v>233.255656359204</v>
      </c>
      <c r="AT23" s="14" t="n">
        <v>1.88573830204748</v>
      </c>
      <c r="AU23" s="16" t="n">
        <v>20.2739850975729</v>
      </c>
      <c r="AV23" s="14" t="n">
        <v>9.82923942671936</v>
      </c>
      <c r="AW23" s="16" t="n">
        <v>111.775326604359</v>
      </c>
      <c r="AX23" s="14" t="n">
        <v>3.20682346998432</v>
      </c>
      <c r="AY23" s="16" t="n">
        <v>63.7407739394956</v>
      </c>
      <c r="AZ23" s="17" t="n">
        <v>3.2137777214459</v>
      </c>
      <c r="BA23" s="17" t="n">
        <v>6907.50548999736</v>
      </c>
      <c r="BB23" s="19" t="n">
        <v>130.316379622735</v>
      </c>
      <c r="BC23" s="22" t="n">
        <v>621151.527083324</v>
      </c>
    </row>
    <row r="24" customFormat="false" ht="15" hidden="false" customHeight="false" outlineLevel="0" collapsed="false">
      <c r="A24" s="1" t="s">
        <v>43</v>
      </c>
      <c r="B24" s="13" t="n">
        <v>0.07</v>
      </c>
      <c r="C24" s="13" t="n">
        <v>0.09</v>
      </c>
      <c r="D24" s="13" t="n">
        <v>0.8</v>
      </c>
      <c r="E24" s="13" t="n">
        <v>0.17</v>
      </c>
      <c r="F24" s="13" t="n">
        <v>0.93</v>
      </c>
      <c r="G24" s="13" t="n">
        <v>5.62</v>
      </c>
      <c r="H24" s="14" t="n">
        <v>0.37</v>
      </c>
      <c r="I24" s="15" t="n">
        <v>0.39</v>
      </c>
      <c r="J24" s="15" t="n">
        <v>2.09</v>
      </c>
      <c r="K24" s="15" t="n">
        <v>0.65</v>
      </c>
      <c r="L24" s="15" t="n">
        <v>5.95</v>
      </c>
      <c r="M24" s="16" t="n">
        <v>12.62</v>
      </c>
      <c r="N24" s="13" t="n">
        <v>0.37</v>
      </c>
      <c r="O24" s="13" t="n">
        <v>0.39</v>
      </c>
      <c r="P24" s="13" t="n">
        <v>2.01</v>
      </c>
      <c r="Q24" s="13" t="n">
        <v>0.65</v>
      </c>
      <c r="R24" s="13" t="n">
        <v>5.17</v>
      </c>
      <c r="S24" s="13" t="n">
        <v>12.28</v>
      </c>
      <c r="T24" s="14" t="n">
        <v>2.89</v>
      </c>
      <c r="U24" s="15" t="n">
        <v>3.21</v>
      </c>
      <c r="V24" s="15" t="n">
        <v>17.21</v>
      </c>
      <c r="W24" s="15" t="n">
        <v>5.21</v>
      </c>
      <c r="X24" s="15" t="n">
        <v>67.95</v>
      </c>
      <c r="Y24" s="16" t="n">
        <v>83.38</v>
      </c>
      <c r="Z24" s="14" t="n">
        <v>0.62</v>
      </c>
      <c r="AA24" s="15" t="n">
        <v>0.78</v>
      </c>
      <c r="AB24" s="15" t="n">
        <v>7.51</v>
      </c>
      <c r="AC24" s="15" t="n">
        <v>1.92</v>
      </c>
      <c r="AD24" s="15" t="n">
        <v>32.1</v>
      </c>
      <c r="AE24" s="16" t="n">
        <v>39.51</v>
      </c>
      <c r="AF24" s="17" t="n">
        <v>32.6</v>
      </c>
      <c r="AG24" s="17" t="n">
        <v>48.3</v>
      </c>
      <c r="AH24" s="17" t="n">
        <v>369.8</v>
      </c>
      <c r="AI24" s="17" t="n">
        <v>77</v>
      </c>
      <c r="AJ24" s="17" t="n">
        <v>1333.9</v>
      </c>
      <c r="AK24" s="17" t="n">
        <v>1993.9</v>
      </c>
      <c r="AL24" s="19" t="n">
        <v>270.4</v>
      </c>
      <c r="AM24" s="20" t="n">
        <v>384.7</v>
      </c>
      <c r="AN24" s="20" t="n">
        <v>5335.7</v>
      </c>
      <c r="AO24" s="20" t="n">
        <v>4480.7</v>
      </c>
      <c r="AP24" s="20" t="n">
        <v>8959.4</v>
      </c>
      <c r="AQ24" s="22" t="n">
        <v>11842</v>
      </c>
      <c r="AR24" s="13" t="n">
        <v>0.0186619523824452</v>
      </c>
      <c r="AS24" s="13" t="n">
        <v>13.8137565152919</v>
      </c>
      <c r="AT24" s="14" t="n">
        <v>0.222898835949424</v>
      </c>
      <c r="AU24" s="16" t="n">
        <v>28.9617601509986</v>
      </c>
      <c r="AV24" s="14" t="n">
        <v>2.93792475574165</v>
      </c>
      <c r="AW24" s="16" t="n">
        <v>240.623773110604</v>
      </c>
      <c r="AX24" s="14" t="n">
        <v>0.250973444420874</v>
      </c>
      <c r="AY24" s="16" t="n">
        <v>116.250135551423</v>
      </c>
      <c r="AZ24" s="17" t="n">
        <v>3.90990502601909</v>
      </c>
      <c r="BA24" s="17" t="n">
        <v>4542.27703739859</v>
      </c>
      <c r="BB24" s="19" t="n">
        <v>12.8148701189786</v>
      </c>
      <c r="BC24" s="22" t="n">
        <v>24103.4638020021</v>
      </c>
    </row>
    <row r="25" customFormat="false" ht="15" hidden="false" customHeight="false" outlineLevel="0" collapsed="false">
      <c r="A25" s="1" t="s">
        <v>44</v>
      </c>
      <c r="B25" s="13" t="n">
        <v>0.1</v>
      </c>
      <c r="C25" s="13" t="n">
        <v>0.1</v>
      </c>
      <c r="D25" s="13" t="n">
        <v>0.39</v>
      </c>
      <c r="E25" s="13" t="n">
        <v>0.3</v>
      </c>
      <c r="F25" s="13" t="n">
        <v>0.62</v>
      </c>
      <c r="G25" s="13" t="n">
        <v>0.62</v>
      </c>
      <c r="H25" s="14" t="n">
        <v>0.28</v>
      </c>
      <c r="I25" s="15" t="n">
        <v>0.3</v>
      </c>
      <c r="J25" s="15" t="n">
        <v>0.5</v>
      </c>
      <c r="K25" s="15" t="n">
        <v>0.41</v>
      </c>
      <c r="L25" s="15" t="n">
        <v>0.79</v>
      </c>
      <c r="M25" s="16" t="n">
        <v>0.82</v>
      </c>
      <c r="N25" s="13" t="n">
        <v>0.27</v>
      </c>
      <c r="O25" s="13" t="n">
        <v>0.3</v>
      </c>
      <c r="P25" s="13" t="n">
        <v>0.5</v>
      </c>
      <c r="Q25" s="13" t="n">
        <v>0.41</v>
      </c>
      <c r="R25" s="13" t="n">
        <v>0.79</v>
      </c>
      <c r="S25" s="13" t="n">
        <v>0.82</v>
      </c>
      <c r="T25" s="14" t="n">
        <v>2.65</v>
      </c>
      <c r="U25" s="15" t="n">
        <v>2.76</v>
      </c>
      <c r="V25" s="15" t="n">
        <v>3.63</v>
      </c>
      <c r="W25" s="15" t="n">
        <v>3.27</v>
      </c>
      <c r="X25" s="15" t="n">
        <v>4.87</v>
      </c>
      <c r="Y25" s="16" t="n">
        <v>5</v>
      </c>
      <c r="Z25" s="14" t="n">
        <v>0.95</v>
      </c>
      <c r="AA25" s="15" t="n">
        <v>1.47</v>
      </c>
      <c r="AB25" s="15" t="n">
        <v>3.24</v>
      </c>
      <c r="AC25" s="15" t="n">
        <v>1.58</v>
      </c>
      <c r="AD25" s="15" t="n">
        <v>7.45</v>
      </c>
      <c r="AE25" s="16" t="n">
        <v>7.47</v>
      </c>
      <c r="AF25" s="17" t="n">
        <v>1.1</v>
      </c>
      <c r="AG25" s="17" t="n">
        <v>1.1</v>
      </c>
      <c r="AH25" s="17" t="n">
        <v>14.3</v>
      </c>
      <c r="AI25" s="17" t="n">
        <v>1.9</v>
      </c>
      <c r="AJ25" s="17" t="n">
        <v>72.4</v>
      </c>
      <c r="AK25" s="17" t="n">
        <v>75.5</v>
      </c>
      <c r="AL25" s="19" t="n">
        <v>48.2</v>
      </c>
      <c r="AM25" s="20" t="n">
        <v>48.2</v>
      </c>
      <c r="AN25" s="20" t="n">
        <v>932</v>
      </c>
      <c r="AO25" s="20" t="n">
        <v>57</v>
      </c>
      <c r="AP25" s="20" t="n">
        <v>5007</v>
      </c>
      <c r="AQ25" s="22" t="n">
        <v>5221.7</v>
      </c>
      <c r="AR25" s="13" t="n">
        <v>0.0987535986878535</v>
      </c>
      <c r="AS25" s="13" t="n">
        <v>1.38267559856932</v>
      </c>
      <c r="AT25" s="14" t="n">
        <v>0.175612206445675</v>
      </c>
      <c r="AU25" s="16" t="n">
        <v>0.857265613262527</v>
      </c>
      <c r="AV25" s="14" t="n">
        <v>2.4546067048561</v>
      </c>
      <c r="AW25" s="16" t="n">
        <v>4.78473214608896</v>
      </c>
      <c r="AX25" s="14" t="n">
        <v>0.657271468601984</v>
      </c>
      <c r="AY25" s="16" t="n">
        <v>7.44002405929292</v>
      </c>
      <c r="AZ25" s="17" t="n">
        <v>0</v>
      </c>
      <c r="BA25" s="17" t="n">
        <v>75.4688546087366</v>
      </c>
      <c r="BB25" s="19" t="n">
        <v>0</v>
      </c>
      <c r="BC25" s="22" t="n">
        <v>5222.18361668763</v>
      </c>
    </row>
    <row r="26" customFormat="false" ht="15" hidden="false" customHeight="false" outlineLevel="0" collapsed="false">
      <c r="A26" s="1" t="s">
        <v>45</v>
      </c>
      <c r="B26" s="13" t="n">
        <v>0.16</v>
      </c>
      <c r="C26" s="13" t="n">
        <v>0.17</v>
      </c>
      <c r="D26" s="13" t="n">
        <v>0.33</v>
      </c>
      <c r="E26" s="13" t="n">
        <v>0.27</v>
      </c>
      <c r="F26" s="13" t="n">
        <v>0.32</v>
      </c>
      <c r="G26" s="13" t="n">
        <v>0.45</v>
      </c>
      <c r="H26" s="14" t="n">
        <v>0.21</v>
      </c>
      <c r="I26" s="15" t="n">
        <v>0.24</v>
      </c>
      <c r="J26" s="15" t="n">
        <v>0.43</v>
      </c>
      <c r="K26" s="15" t="n">
        <v>0.4</v>
      </c>
      <c r="L26" s="15" t="n">
        <v>0.56</v>
      </c>
      <c r="M26" s="16" t="n">
        <v>0.61</v>
      </c>
      <c r="N26" s="13" t="n">
        <v>0.21</v>
      </c>
      <c r="O26" s="13" t="n">
        <v>0.24</v>
      </c>
      <c r="P26" s="13" t="n">
        <v>0.43</v>
      </c>
      <c r="Q26" s="13" t="n">
        <v>0.4</v>
      </c>
      <c r="R26" s="13" t="n">
        <v>0.56</v>
      </c>
      <c r="S26" s="13" t="n">
        <v>0.61</v>
      </c>
      <c r="T26" s="14" t="n">
        <v>2.17</v>
      </c>
      <c r="U26" s="15" t="n">
        <v>2.37</v>
      </c>
      <c r="V26" s="15" t="n">
        <v>2.9</v>
      </c>
      <c r="W26" s="15" t="n">
        <v>2.93</v>
      </c>
      <c r="X26" s="15" t="n">
        <v>3.33</v>
      </c>
      <c r="Y26" s="16" t="n">
        <v>3.43</v>
      </c>
      <c r="Z26" s="14" t="n">
        <v>0.45</v>
      </c>
      <c r="AA26" s="15" t="n">
        <v>0.47</v>
      </c>
      <c r="AB26" s="15" t="n">
        <v>1.61</v>
      </c>
      <c r="AC26" s="15" t="n">
        <v>0.95</v>
      </c>
      <c r="AD26" s="15" t="n">
        <v>2.48</v>
      </c>
      <c r="AE26" s="16" t="n">
        <v>9.31</v>
      </c>
      <c r="AF26" s="17" t="n">
        <v>0</v>
      </c>
      <c r="AG26" s="17" t="n">
        <v>0</v>
      </c>
      <c r="AH26" s="17" t="n">
        <v>28.4</v>
      </c>
      <c r="AI26" s="17" t="n">
        <v>9.9</v>
      </c>
      <c r="AJ26" s="17" t="n">
        <v>92.1</v>
      </c>
      <c r="AK26" s="17" t="n">
        <v>92.7</v>
      </c>
      <c r="AL26" s="19" t="n">
        <v>0</v>
      </c>
      <c r="AM26" s="20" t="n">
        <v>0</v>
      </c>
      <c r="AN26" s="20" t="n">
        <v>929.2</v>
      </c>
      <c r="AO26" s="20" t="n">
        <v>37.9</v>
      </c>
      <c r="AP26" s="20" t="n">
        <v>6785.4</v>
      </c>
      <c r="AQ26" s="22" t="n">
        <v>6825.5</v>
      </c>
      <c r="AR26" s="13" t="n">
        <v>0.163023480208869</v>
      </c>
      <c r="AS26" s="13" t="n">
        <v>2.40970135717271</v>
      </c>
      <c r="AT26" s="14" t="n">
        <v>0.169445263189172</v>
      </c>
      <c r="AU26" s="16" t="n">
        <v>1.47389005215463</v>
      </c>
      <c r="AV26" s="14" t="n">
        <v>2.34577730473972</v>
      </c>
      <c r="AW26" s="16" t="n">
        <v>4.26190579346474</v>
      </c>
      <c r="AX26" s="14" t="n">
        <v>0.494681908556867</v>
      </c>
      <c r="AY26" s="16" t="n">
        <v>9.89229214515335</v>
      </c>
      <c r="AZ26" s="17" t="n">
        <v>0</v>
      </c>
      <c r="BA26" s="17" t="n">
        <v>92.5361198591919</v>
      </c>
      <c r="BB26" s="19" t="n">
        <v>0</v>
      </c>
      <c r="BC26" s="22" t="n">
        <v>6816.23464821924</v>
      </c>
    </row>
    <row r="27" customFormat="false" ht="15" hidden="false" customHeight="false" outlineLevel="0" collapsed="false">
      <c r="A27" s="1" t="s">
        <v>46</v>
      </c>
      <c r="B27" s="13" t="n">
        <v>0.19</v>
      </c>
      <c r="C27" s="13" t="n">
        <v>0.19</v>
      </c>
      <c r="D27" s="13" t="n">
        <v>0.55</v>
      </c>
      <c r="E27" s="13" t="n">
        <v>0.34</v>
      </c>
      <c r="F27" s="13" t="n">
        <v>0.8</v>
      </c>
      <c r="G27" s="13" t="n">
        <v>2.3</v>
      </c>
      <c r="H27" s="14" t="n">
        <v>0.21</v>
      </c>
      <c r="I27" s="15" t="n">
        <v>0.23</v>
      </c>
      <c r="J27" s="15" t="n">
        <v>0.51</v>
      </c>
      <c r="K27" s="15" t="n">
        <v>0.35</v>
      </c>
      <c r="L27" s="15" t="n">
        <v>0.97</v>
      </c>
      <c r="M27" s="16" t="n">
        <v>1.24</v>
      </c>
      <c r="N27" s="13" t="n">
        <v>0.2</v>
      </c>
      <c r="O27" s="13" t="n">
        <v>0.23</v>
      </c>
      <c r="P27" s="13" t="n">
        <v>0.51</v>
      </c>
      <c r="Q27" s="13" t="n">
        <v>0.35</v>
      </c>
      <c r="R27" s="13" t="n">
        <v>0.97</v>
      </c>
      <c r="S27" s="13" t="n">
        <v>1.24</v>
      </c>
      <c r="T27" s="14" t="n">
        <v>3.91</v>
      </c>
      <c r="U27" s="15" t="n">
        <v>4.53</v>
      </c>
      <c r="V27" s="15" t="n">
        <v>8.21</v>
      </c>
      <c r="W27" s="15" t="n">
        <v>8.77</v>
      </c>
      <c r="X27" s="15" t="n">
        <v>10.76</v>
      </c>
      <c r="Y27" s="16" t="n">
        <v>11.33</v>
      </c>
      <c r="Z27" s="14" t="n">
        <v>1.22</v>
      </c>
      <c r="AA27" s="15" t="n">
        <v>1.55</v>
      </c>
      <c r="AB27" s="15" t="n">
        <v>5.01</v>
      </c>
      <c r="AC27" s="15" t="n">
        <v>5.66</v>
      </c>
      <c r="AD27" s="15" t="n">
        <v>7.78</v>
      </c>
      <c r="AE27" s="16" t="n">
        <v>8.11</v>
      </c>
      <c r="AF27" s="17" t="n">
        <v>0</v>
      </c>
      <c r="AG27" s="17" t="n">
        <v>0</v>
      </c>
      <c r="AH27" s="17" t="n">
        <v>119.4</v>
      </c>
      <c r="AI27" s="17" t="n">
        <v>54.5</v>
      </c>
      <c r="AJ27" s="17" t="n">
        <v>253.2</v>
      </c>
      <c r="AK27" s="17" t="n">
        <v>641.6</v>
      </c>
      <c r="AL27" s="19" t="n">
        <v>0</v>
      </c>
      <c r="AM27" s="20" t="n">
        <v>0</v>
      </c>
      <c r="AN27" s="20" t="n">
        <v>8455.1</v>
      </c>
      <c r="AO27" s="20" t="n">
        <v>2483.4</v>
      </c>
      <c r="AP27" s="20" t="n">
        <v>19799.1</v>
      </c>
      <c r="AQ27" s="22" t="n">
        <v>60920.7</v>
      </c>
      <c r="AR27" s="13" t="n">
        <v>0.128640207300586</v>
      </c>
      <c r="AS27" s="13" t="n">
        <v>4.01278926332361</v>
      </c>
      <c r="AT27" s="14" t="n">
        <v>0.217305303486549</v>
      </c>
      <c r="AU27" s="16" t="n">
        <v>2.3624366527647</v>
      </c>
      <c r="AV27" s="14" t="n">
        <v>1.93035338657133</v>
      </c>
      <c r="AW27" s="16" t="n">
        <v>10.6127527571517</v>
      </c>
      <c r="AX27" s="14" t="n">
        <v>0.935222482069164</v>
      </c>
      <c r="AY27" s="16" t="n">
        <v>6.64402078046382</v>
      </c>
      <c r="AZ27" s="17" t="n">
        <v>0</v>
      </c>
      <c r="BA27" s="17" t="n">
        <v>656.458886354063</v>
      </c>
      <c r="BB27" s="19" t="n">
        <v>0</v>
      </c>
      <c r="BC27" s="22" t="n">
        <v>62328.6968492374</v>
      </c>
    </row>
    <row r="28" customFormat="false" ht="15" hidden="false" customHeight="false" outlineLevel="0" collapsed="false">
      <c r="A28" s="1" t="s">
        <v>47</v>
      </c>
      <c r="B28" s="13" t="n">
        <v>0.17</v>
      </c>
      <c r="C28" s="13" t="n">
        <v>0.17</v>
      </c>
      <c r="D28" s="13" t="n">
        <v>0.38</v>
      </c>
      <c r="E28" s="13" t="n">
        <v>0.19</v>
      </c>
      <c r="F28" s="13" t="n">
        <v>0.77</v>
      </c>
      <c r="G28" s="13" t="n">
        <v>1.07</v>
      </c>
      <c r="H28" s="14" t="n">
        <v>0.21</v>
      </c>
      <c r="I28" s="15" t="n">
        <v>0.23</v>
      </c>
      <c r="J28" s="15" t="n">
        <v>0.53</v>
      </c>
      <c r="K28" s="15" t="n">
        <v>0.42</v>
      </c>
      <c r="L28" s="15" t="n">
        <v>0.97</v>
      </c>
      <c r="M28" s="16" t="n">
        <v>1.13</v>
      </c>
      <c r="N28" s="13" t="n">
        <v>0.21</v>
      </c>
      <c r="O28" s="13" t="n">
        <v>0.24</v>
      </c>
      <c r="P28" s="13" t="n">
        <v>0.53</v>
      </c>
      <c r="Q28" s="13" t="n">
        <v>0.42</v>
      </c>
      <c r="R28" s="13" t="n">
        <v>0.98</v>
      </c>
      <c r="S28" s="13" t="n">
        <v>1.14</v>
      </c>
      <c r="T28" s="14" t="n">
        <v>2.64</v>
      </c>
      <c r="U28" s="15" t="n">
        <v>2.88</v>
      </c>
      <c r="V28" s="15" t="n">
        <v>6.41</v>
      </c>
      <c r="W28" s="15" t="n">
        <v>3.69</v>
      </c>
      <c r="X28" s="15" t="n">
        <v>6.62</v>
      </c>
      <c r="Y28" s="16" t="n">
        <v>9.69</v>
      </c>
      <c r="Z28" s="14" t="n">
        <v>0.86</v>
      </c>
      <c r="AA28" s="15" t="n">
        <v>1.07</v>
      </c>
      <c r="AB28" s="15" t="n">
        <v>2.27</v>
      </c>
      <c r="AC28" s="15" t="n">
        <v>1.8</v>
      </c>
      <c r="AD28" s="15" t="n">
        <v>2.47</v>
      </c>
      <c r="AE28" s="16" t="n">
        <v>4.93</v>
      </c>
      <c r="AF28" s="17" t="n">
        <v>56.4</v>
      </c>
      <c r="AG28" s="17" t="n">
        <v>56.4</v>
      </c>
      <c r="AH28" s="17" t="n">
        <v>102.5</v>
      </c>
      <c r="AI28" s="17" t="n">
        <v>81.3</v>
      </c>
      <c r="AJ28" s="17" t="n">
        <v>168.2</v>
      </c>
      <c r="AK28" s="17" t="n">
        <v>359.6</v>
      </c>
      <c r="AL28" s="19" t="n">
        <v>899.6</v>
      </c>
      <c r="AM28" s="20" t="n">
        <v>2568.2</v>
      </c>
      <c r="AN28" s="20" t="n">
        <v>4911.4</v>
      </c>
      <c r="AO28" s="20" t="n">
        <v>2939.5</v>
      </c>
      <c r="AP28" s="20" t="n">
        <v>11097.8</v>
      </c>
      <c r="AQ28" s="22" t="n">
        <v>14549.2</v>
      </c>
      <c r="AR28" s="13" t="n">
        <v>0.0254238358780733</v>
      </c>
      <c r="AS28" s="13" t="n">
        <v>3.69978137928693</v>
      </c>
      <c r="AT28" s="14" t="n">
        <v>0.0918096759857243</v>
      </c>
      <c r="AU28" s="16" t="n">
        <v>12.3481973878361</v>
      </c>
      <c r="AV28" s="14" t="n">
        <v>1.45719398586282</v>
      </c>
      <c r="AW28" s="16" t="n">
        <v>62.9116465863454</v>
      </c>
      <c r="AX28" s="14" t="n">
        <v>0.282795139743056</v>
      </c>
      <c r="AY28" s="16" t="n">
        <v>15.5130522088353</v>
      </c>
      <c r="AZ28" s="17" t="n">
        <v>0.408163265306122</v>
      </c>
      <c r="BA28" s="17" t="n">
        <v>1435.81858265729</v>
      </c>
      <c r="BB28" s="19" t="n">
        <v>0.379416326530612</v>
      </c>
      <c r="BC28" s="22" t="n">
        <v>78311.6481892324</v>
      </c>
    </row>
    <row r="29" customFormat="false" ht="15" hidden="false" customHeight="false" outlineLevel="0" collapsed="false">
      <c r="A29" s="1" t="s">
        <v>48</v>
      </c>
      <c r="B29" s="13" t="n">
        <v>0.29</v>
      </c>
      <c r="C29" s="13" t="n">
        <v>0.35</v>
      </c>
      <c r="D29" s="13" t="n">
        <v>0.86</v>
      </c>
      <c r="E29" s="13" t="n">
        <v>0.68</v>
      </c>
      <c r="F29" s="13" t="n">
        <v>1.75</v>
      </c>
      <c r="G29" s="13" t="n">
        <v>1.75</v>
      </c>
      <c r="H29" s="14" t="n">
        <v>0.01</v>
      </c>
      <c r="I29" s="15" t="n">
        <v>0.08</v>
      </c>
      <c r="J29" s="15" t="n">
        <v>0.39</v>
      </c>
      <c r="K29" s="15" t="n">
        <v>0.34</v>
      </c>
      <c r="L29" s="15" t="n">
        <v>0.56</v>
      </c>
      <c r="M29" s="16" t="n">
        <v>0.66</v>
      </c>
      <c r="N29" s="13" t="n">
        <v>0.01</v>
      </c>
      <c r="O29" s="13" t="n">
        <v>0.08</v>
      </c>
      <c r="P29" s="13" t="n">
        <v>0.37</v>
      </c>
      <c r="Q29" s="13" t="n">
        <v>0.34</v>
      </c>
      <c r="R29" s="13" t="n">
        <v>0.57</v>
      </c>
      <c r="S29" s="13" t="n">
        <v>0.67</v>
      </c>
      <c r="T29" s="14" t="n">
        <v>2.19</v>
      </c>
      <c r="U29" s="15" t="n">
        <v>2.62</v>
      </c>
      <c r="V29" s="15" t="n">
        <v>4.04</v>
      </c>
      <c r="W29" s="15" t="n">
        <v>3.75</v>
      </c>
      <c r="X29" s="15" t="n">
        <v>6.01</v>
      </c>
      <c r="Y29" s="16" t="n">
        <v>6.19</v>
      </c>
      <c r="Z29" s="14" t="n">
        <v>0.31</v>
      </c>
      <c r="AA29" s="15" t="n">
        <v>0.33</v>
      </c>
      <c r="AB29" s="15" t="n">
        <v>2.24</v>
      </c>
      <c r="AC29" s="15" t="n">
        <v>1.72</v>
      </c>
      <c r="AD29" s="15" t="n">
        <v>6.48</v>
      </c>
      <c r="AE29" s="16" t="n">
        <v>6.48</v>
      </c>
      <c r="AF29" s="17" t="n">
        <v>0</v>
      </c>
      <c r="AG29" s="17" t="n">
        <v>0</v>
      </c>
      <c r="AH29" s="17" t="n">
        <v>82.7</v>
      </c>
      <c r="AI29" s="17" t="n">
        <v>37.4</v>
      </c>
      <c r="AJ29" s="17" t="n">
        <v>185.3</v>
      </c>
      <c r="AK29" s="17" t="n">
        <v>244.7</v>
      </c>
      <c r="AL29" s="19" t="n">
        <v>0</v>
      </c>
      <c r="AM29" s="20" t="n">
        <v>0</v>
      </c>
      <c r="AN29" s="20" t="n">
        <v>4662.7</v>
      </c>
      <c r="AO29" s="20" t="n">
        <v>1345.5</v>
      </c>
      <c r="AP29" s="20" t="n">
        <v>17560.6</v>
      </c>
      <c r="AQ29" s="22" t="n">
        <v>21646.7</v>
      </c>
      <c r="AR29" s="13" t="n">
        <v>0.291980240182156</v>
      </c>
      <c r="AS29" s="13" t="n">
        <v>1.7539119301735</v>
      </c>
      <c r="AT29" s="14" t="n">
        <v>0.019095701994994</v>
      </c>
      <c r="AU29" s="16" t="n">
        <v>2.65581071376258</v>
      </c>
      <c r="AV29" s="14" t="n">
        <v>1.72781277040938</v>
      </c>
      <c r="AW29" s="16" t="n">
        <v>6.42732708905274</v>
      </c>
      <c r="AX29" s="14" t="n">
        <v>0.250664021014117</v>
      </c>
      <c r="AY29" s="16" t="n">
        <v>6.4786918801222</v>
      </c>
      <c r="AZ29" s="17" t="n">
        <v>0</v>
      </c>
      <c r="BA29" s="17" t="n">
        <v>517.825560785456</v>
      </c>
      <c r="BB29" s="19" t="n">
        <v>0</v>
      </c>
      <c r="BC29" s="22" t="n">
        <v>46578.8697150047</v>
      </c>
    </row>
    <row r="30" customFormat="false" ht="15" hidden="false" customHeight="false" outlineLevel="0" collapsed="false">
      <c r="A30" s="1" t="s">
        <v>49</v>
      </c>
      <c r="B30" s="13" t="n">
        <v>0.22</v>
      </c>
      <c r="C30" s="13" t="n">
        <v>0.28</v>
      </c>
      <c r="D30" s="13" t="n">
        <v>1.93</v>
      </c>
      <c r="E30" s="13" t="n">
        <v>1.39</v>
      </c>
      <c r="F30" s="13" t="n">
        <v>2.99</v>
      </c>
      <c r="G30" s="13" t="n">
        <v>9.44</v>
      </c>
      <c r="H30" s="14" t="n">
        <v>0.56</v>
      </c>
      <c r="I30" s="15" t="n">
        <v>0.61</v>
      </c>
      <c r="J30" s="15" t="n">
        <v>0.86</v>
      </c>
      <c r="K30" s="15" t="n">
        <v>0.83</v>
      </c>
      <c r="L30" s="15" t="n">
        <v>1.18</v>
      </c>
      <c r="M30" s="16" t="n">
        <v>1.3</v>
      </c>
      <c r="N30" s="13" t="n">
        <v>0.55</v>
      </c>
      <c r="O30" s="13" t="n">
        <v>0.61</v>
      </c>
      <c r="P30" s="13" t="n">
        <v>0.86</v>
      </c>
      <c r="Q30" s="13" t="n">
        <v>0.83</v>
      </c>
      <c r="R30" s="13" t="n">
        <v>1.19</v>
      </c>
      <c r="S30" s="13" t="n">
        <v>1.3</v>
      </c>
      <c r="T30" s="14" t="n">
        <v>4.1</v>
      </c>
      <c r="U30" s="15" t="n">
        <v>4.48</v>
      </c>
      <c r="V30" s="15" t="n">
        <v>6.35</v>
      </c>
      <c r="W30" s="15" t="n">
        <v>6.09</v>
      </c>
      <c r="X30" s="15" t="n">
        <v>8.56</v>
      </c>
      <c r="Y30" s="16" t="n">
        <v>9.96</v>
      </c>
      <c r="Z30" s="14" t="n">
        <v>1.54</v>
      </c>
      <c r="AA30" s="15" t="n">
        <v>1.72</v>
      </c>
      <c r="AB30" s="15" t="n">
        <v>3.29</v>
      </c>
      <c r="AC30" s="15" t="n">
        <v>2.13</v>
      </c>
      <c r="AD30" s="15" t="n">
        <v>5.84</v>
      </c>
      <c r="AE30" s="16" t="n">
        <v>6.43</v>
      </c>
      <c r="AF30" s="17" t="n">
        <v>0</v>
      </c>
      <c r="AG30" s="17" t="n">
        <v>0.4</v>
      </c>
      <c r="AH30" s="17" t="n">
        <v>114.5</v>
      </c>
      <c r="AI30" s="17" t="n">
        <v>1</v>
      </c>
      <c r="AJ30" s="17" t="n">
        <v>320.2</v>
      </c>
      <c r="AK30" s="17" t="n">
        <v>376.2</v>
      </c>
      <c r="AL30" s="19" t="n">
        <v>0</v>
      </c>
      <c r="AM30" s="20" t="n">
        <v>0.6</v>
      </c>
      <c r="AN30" s="20" t="n">
        <v>661.9</v>
      </c>
      <c r="AO30" s="20" t="n">
        <v>31.3</v>
      </c>
      <c r="AP30" s="20" t="n">
        <v>1479.6</v>
      </c>
      <c r="AQ30" s="22" t="n">
        <v>4675.5</v>
      </c>
      <c r="AR30" s="13" t="n">
        <v>0.21774558740227</v>
      </c>
      <c r="AS30" s="13" t="n">
        <v>17.636770064087</v>
      </c>
      <c r="AT30" s="14" t="n">
        <v>0.488926439190568</v>
      </c>
      <c r="AU30" s="16" t="n">
        <v>1.61883139347392</v>
      </c>
      <c r="AV30" s="14" t="n">
        <v>3.36018471345989</v>
      </c>
      <c r="AW30" s="16" t="n">
        <v>13.771747111656</v>
      </c>
      <c r="AX30" s="14" t="n">
        <v>1.53739018509212</v>
      </c>
      <c r="AY30" s="16" t="n">
        <v>37.3685410870382</v>
      </c>
      <c r="AZ30" s="17" t="n">
        <v>0</v>
      </c>
      <c r="BA30" s="17" t="n">
        <v>854.676194175574</v>
      </c>
      <c r="BB30" s="19" t="n">
        <v>0</v>
      </c>
      <c r="BC30" s="22" t="n">
        <v>6147.13887194063</v>
      </c>
    </row>
    <row r="31" customFormat="false" ht="15" hidden="false" customHeight="false" outlineLevel="0" collapsed="false">
      <c r="A31" s="1" t="s">
        <v>50</v>
      </c>
      <c r="B31" s="13" t="n">
        <v>0.3</v>
      </c>
      <c r="C31" s="13" t="n">
        <v>0.31</v>
      </c>
      <c r="D31" s="13" t="n">
        <v>0.63</v>
      </c>
      <c r="E31" s="13" t="n">
        <v>0.51</v>
      </c>
      <c r="F31" s="13" t="n">
        <v>0.99</v>
      </c>
      <c r="G31" s="13" t="n">
        <v>1.02</v>
      </c>
      <c r="H31" s="14" t="n">
        <v>0.26</v>
      </c>
      <c r="I31" s="15" t="n">
        <v>0.29</v>
      </c>
      <c r="J31" s="15" t="n">
        <v>0.43</v>
      </c>
      <c r="K31" s="15" t="n">
        <v>0.42</v>
      </c>
      <c r="L31" s="15" t="n">
        <v>0.57</v>
      </c>
      <c r="M31" s="16" t="n">
        <v>0.6</v>
      </c>
      <c r="N31" s="13" t="n">
        <v>0.26</v>
      </c>
      <c r="O31" s="13" t="n">
        <v>0.29</v>
      </c>
      <c r="P31" s="13" t="n">
        <v>0.42</v>
      </c>
      <c r="Q31" s="13" t="n">
        <v>0.41</v>
      </c>
      <c r="R31" s="13" t="n">
        <v>0.56</v>
      </c>
      <c r="S31" s="13" t="n">
        <v>0.59</v>
      </c>
      <c r="T31" s="14" t="n">
        <v>1.81</v>
      </c>
      <c r="U31" s="15" t="n">
        <v>2.05</v>
      </c>
      <c r="V31" s="15" t="n">
        <v>3.52</v>
      </c>
      <c r="W31" s="15" t="n">
        <v>3.96</v>
      </c>
      <c r="X31" s="15" t="n">
        <v>4.47</v>
      </c>
      <c r="Y31" s="16" t="n">
        <v>4.59</v>
      </c>
      <c r="Z31" s="14" t="n">
        <v>0.38</v>
      </c>
      <c r="AA31" s="15" t="n">
        <v>0.47</v>
      </c>
      <c r="AB31" s="15" t="n">
        <v>1.45</v>
      </c>
      <c r="AC31" s="15" t="n">
        <v>1.96</v>
      </c>
      <c r="AD31" s="15" t="n">
        <v>2.03</v>
      </c>
      <c r="AE31" s="16" t="n">
        <v>2.05</v>
      </c>
      <c r="AF31" s="17" t="n">
        <v>0</v>
      </c>
      <c r="AG31" s="17" t="n">
        <v>0.7</v>
      </c>
      <c r="AH31" s="17" t="n">
        <v>180.1</v>
      </c>
      <c r="AI31" s="17" t="n">
        <v>114.5</v>
      </c>
      <c r="AJ31" s="17" t="n">
        <v>584.8</v>
      </c>
      <c r="AK31" s="17" t="n">
        <v>584.8</v>
      </c>
      <c r="AL31" s="19" t="n">
        <v>0</v>
      </c>
      <c r="AM31" s="20" t="n">
        <v>26.4</v>
      </c>
      <c r="AN31" s="20" t="n">
        <v>12948.6</v>
      </c>
      <c r="AO31" s="20" t="n">
        <v>1024.7</v>
      </c>
      <c r="AP31" s="20" t="n">
        <v>52971.7</v>
      </c>
      <c r="AQ31" s="22" t="n">
        <v>52971.7</v>
      </c>
      <c r="AR31" s="13" t="n">
        <v>0.189433828980903</v>
      </c>
      <c r="AS31" s="13" t="n">
        <v>1.51345729640726</v>
      </c>
      <c r="AT31" s="14" t="n">
        <v>0.166291671271214</v>
      </c>
      <c r="AU31" s="16" t="n">
        <v>1.20219338406169</v>
      </c>
      <c r="AV31" s="14" t="n">
        <v>1.46513135064774</v>
      </c>
      <c r="AW31" s="16" t="n">
        <v>5.530367707723</v>
      </c>
      <c r="AX31" s="14" t="n">
        <v>0.204962235513467</v>
      </c>
      <c r="AY31" s="16" t="n">
        <v>4.23897167380501</v>
      </c>
      <c r="AZ31" s="17" t="n">
        <v>0</v>
      </c>
      <c r="BA31" s="17" t="n">
        <v>1775.63143221441</v>
      </c>
      <c r="BB31" s="19" t="n">
        <v>0</v>
      </c>
      <c r="BC31" s="22" t="n">
        <v>52971.7363543238</v>
      </c>
    </row>
    <row r="32" customFormat="false" ht="15" hidden="false" customHeight="false" outlineLevel="0" collapsed="false">
      <c r="A32" s="1" t="s">
        <v>51</v>
      </c>
      <c r="B32" s="13" t="n">
        <v>0.23</v>
      </c>
      <c r="C32" s="13" t="n">
        <v>0.25</v>
      </c>
      <c r="D32" s="13" t="n">
        <v>2.41</v>
      </c>
      <c r="E32" s="13" t="n">
        <v>2.58</v>
      </c>
      <c r="F32" s="13" t="n">
        <v>6.85</v>
      </c>
      <c r="G32" s="13" t="n">
        <v>6.86</v>
      </c>
      <c r="H32" s="14" t="n">
        <v>0.64</v>
      </c>
      <c r="I32" s="15" t="n">
        <v>0.77</v>
      </c>
      <c r="J32" s="15" t="n">
        <v>1.53</v>
      </c>
      <c r="K32" s="15" t="n">
        <v>1.39</v>
      </c>
      <c r="L32" s="15" t="n">
        <v>2.67</v>
      </c>
      <c r="M32" s="16" t="n">
        <v>2.91</v>
      </c>
      <c r="N32" s="13" t="n">
        <v>0.65</v>
      </c>
      <c r="O32" s="13" t="n">
        <v>0.78</v>
      </c>
      <c r="P32" s="13" t="n">
        <v>1.52</v>
      </c>
      <c r="Q32" s="13" t="n">
        <v>1.39</v>
      </c>
      <c r="R32" s="13" t="n">
        <v>2.67</v>
      </c>
      <c r="S32" s="13" t="n">
        <v>2.89</v>
      </c>
      <c r="T32" s="14" t="n">
        <v>4.13</v>
      </c>
      <c r="U32" s="15" t="n">
        <v>4.76</v>
      </c>
      <c r="V32" s="15" t="n">
        <v>12.29</v>
      </c>
      <c r="W32" s="15" t="n">
        <v>6.94</v>
      </c>
      <c r="X32" s="15" t="n">
        <v>38.74</v>
      </c>
      <c r="Y32" s="16" t="n">
        <v>39.38</v>
      </c>
      <c r="Z32" s="14" t="n">
        <v>0.62</v>
      </c>
      <c r="AA32" s="15" t="n">
        <v>0.67</v>
      </c>
      <c r="AB32" s="15" t="n">
        <v>6.12</v>
      </c>
      <c r="AC32" s="15" t="n">
        <v>0.95</v>
      </c>
      <c r="AD32" s="15" t="n">
        <v>17.42</v>
      </c>
      <c r="AE32" s="16" t="n">
        <v>17.42</v>
      </c>
      <c r="AF32" s="17" t="n">
        <v>133.8</v>
      </c>
      <c r="AG32" s="17" t="n">
        <v>133.8</v>
      </c>
      <c r="AH32" s="17" t="n">
        <v>419.6</v>
      </c>
      <c r="AI32" s="17" t="n">
        <v>403.5</v>
      </c>
      <c r="AJ32" s="17" t="n">
        <v>1026.6</v>
      </c>
      <c r="AK32" s="17" t="n">
        <v>1026.7</v>
      </c>
      <c r="AL32" s="19" t="n">
        <v>325.2</v>
      </c>
      <c r="AM32" s="20" t="n">
        <v>7866.5</v>
      </c>
      <c r="AN32" s="20" t="n">
        <v>21162.1</v>
      </c>
      <c r="AO32" s="20" t="n">
        <v>16245.1</v>
      </c>
      <c r="AP32" s="20" t="n">
        <v>43004.5</v>
      </c>
      <c r="AQ32" s="22" t="n">
        <v>43006.5</v>
      </c>
      <c r="AR32" s="13" t="n">
        <v>0.227010088139843</v>
      </c>
      <c r="AS32" s="13" t="n">
        <v>6.85520553396309</v>
      </c>
      <c r="AT32" s="14" t="n">
        <v>0.431204233497013</v>
      </c>
      <c r="AU32" s="16" t="n">
        <v>8.40853607094575</v>
      </c>
      <c r="AV32" s="14" t="n">
        <v>2.83872449828173</v>
      </c>
      <c r="AW32" s="16" t="n">
        <v>87.7223963285611</v>
      </c>
      <c r="AX32" s="14" t="n">
        <v>0.556421275309397</v>
      </c>
      <c r="AY32" s="16" t="n">
        <v>17.4215193697009</v>
      </c>
      <c r="AZ32" s="17" t="n">
        <v>10.9492938483654</v>
      </c>
      <c r="BA32" s="17" t="n">
        <v>1026.68799580995</v>
      </c>
      <c r="BB32" s="19" t="n">
        <v>20.2328667596843</v>
      </c>
      <c r="BC32" s="22" t="n">
        <v>43007.4225519453</v>
      </c>
    </row>
    <row r="33" customFormat="false" ht="15" hidden="false" customHeight="false" outlineLevel="0" collapsed="false">
      <c r="A33" s="1" t="s">
        <v>52</v>
      </c>
      <c r="B33" s="13" t="n">
        <v>0.86</v>
      </c>
      <c r="C33" s="13" t="n">
        <v>0.86</v>
      </c>
      <c r="D33" s="13" t="n">
        <v>1.78</v>
      </c>
      <c r="E33" s="13" t="n">
        <v>1.64</v>
      </c>
      <c r="F33" s="13" t="n">
        <v>2.76</v>
      </c>
      <c r="G33" s="13" t="n">
        <v>3.48</v>
      </c>
      <c r="H33" s="14" t="n">
        <v>0.74</v>
      </c>
      <c r="I33" s="15" t="n">
        <v>0.91</v>
      </c>
      <c r="J33" s="15" t="n">
        <v>1.79</v>
      </c>
      <c r="K33" s="15" t="n">
        <v>1.59</v>
      </c>
      <c r="L33" s="15" t="n">
        <v>2.65</v>
      </c>
      <c r="M33" s="16" t="n">
        <v>4.68</v>
      </c>
      <c r="N33" s="13" t="n">
        <v>0.66</v>
      </c>
      <c r="O33" s="13" t="n">
        <v>0.84</v>
      </c>
      <c r="P33" s="13" t="n">
        <v>1.76</v>
      </c>
      <c r="Q33" s="13" t="n">
        <v>1.57</v>
      </c>
      <c r="R33" s="13" t="n">
        <v>2.65</v>
      </c>
      <c r="S33" s="13" t="n">
        <v>4.68</v>
      </c>
      <c r="T33" s="14" t="n">
        <v>8.78</v>
      </c>
      <c r="U33" s="15" t="n">
        <v>9.02</v>
      </c>
      <c r="V33" s="15" t="n">
        <v>12.76</v>
      </c>
      <c r="W33" s="15" t="n">
        <v>10.86</v>
      </c>
      <c r="X33" s="15" t="n">
        <v>23.91</v>
      </c>
      <c r="Y33" s="16" t="n">
        <v>32.04</v>
      </c>
      <c r="Z33" s="14" t="n">
        <v>0.48</v>
      </c>
      <c r="AA33" s="15" t="n">
        <v>2.22</v>
      </c>
      <c r="AB33" s="15" t="n">
        <v>4.57</v>
      </c>
      <c r="AC33" s="15" t="n">
        <v>3.75</v>
      </c>
      <c r="AD33" s="15" t="n">
        <v>10.27</v>
      </c>
      <c r="AE33" s="16" t="n">
        <v>12.38</v>
      </c>
      <c r="AF33" s="17" t="n">
        <v>1.6</v>
      </c>
      <c r="AG33" s="17" t="n">
        <v>1.6</v>
      </c>
      <c r="AH33" s="17" t="n">
        <v>78.9</v>
      </c>
      <c r="AI33" s="17" t="n">
        <v>4.5</v>
      </c>
      <c r="AJ33" s="17" t="n">
        <v>327.6</v>
      </c>
      <c r="AK33" s="17" t="n">
        <v>349.2</v>
      </c>
      <c r="AL33" s="19" t="n">
        <v>6.8</v>
      </c>
      <c r="AM33" s="20" t="n">
        <v>29</v>
      </c>
      <c r="AN33" s="20" t="n">
        <v>1149.3</v>
      </c>
      <c r="AO33" s="20" t="n">
        <v>60.4</v>
      </c>
      <c r="AP33" s="20" t="n">
        <v>1739.3</v>
      </c>
      <c r="AQ33" s="22" t="n">
        <v>1865.2</v>
      </c>
      <c r="AR33" s="13" t="n">
        <v>1.0455730940866</v>
      </c>
      <c r="AS33" s="13" t="n">
        <v>4.46369353006352</v>
      </c>
      <c r="AT33" s="14" t="n">
        <v>0.96861992846437</v>
      </c>
      <c r="AU33" s="16" t="n">
        <v>4.70118145088758</v>
      </c>
      <c r="AV33" s="14" t="n">
        <v>5.61298713069196</v>
      </c>
      <c r="AW33" s="16" t="n">
        <v>35.6843542515065</v>
      </c>
      <c r="AX33" s="14" t="n">
        <v>0.446179052839081</v>
      </c>
      <c r="AY33" s="16" t="n">
        <v>12.4308602706672</v>
      </c>
      <c r="AZ33" s="17" t="n">
        <v>1.6331569664903</v>
      </c>
      <c r="BA33" s="17" t="n">
        <v>593.869344449355</v>
      </c>
      <c r="BB33" s="19" t="n">
        <v>1.34137714285714</v>
      </c>
      <c r="BC33" s="22" t="n">
        <v>36973.4015547951</v>
      </c>
    </row>
    <row r="34" customFormat="false" ht="15" hidden="false" customHeight="false" outlineLevel="0" collapsed="false">
      <c r="A34" s="1" t="s">
        <v>53</v>
      </c>
      <c r="B34" s="13" t="n">
        <v>0.21</v>
      </c>
      <c r="C34" s="13" t="n">
        <v>0.21</v>
      </c>
      <c r="D34" s="13" t="n">
        <v>0.89</v>
      </c>
      <c r="E34" s="13" t="n">
        <v>0.92</v>
      </c>
      <c r="F34" s="13" t="n">
        <v>1.42</v>
      </c>
      <c r="G34" s="13" t="n">
        <v>1.85</v>
      </c>
      <c r="H34" s="14" t="n">
        <v>0.27</v>
      </c>
      <c r="I34" s="15" t="n">
        <v>0.35</v>
      </c>
      <c r="J34" s="15" t="n">
        <v>1.05</v>
      </c>
      <c r="K34" s="15" t="n">
        <v>0.72</v>
      </c>
      <c r="L34" s="15" t="n">
        <v>2.93</v>
      </c>
      <c r="M34" s="16" t="n">
        <v>2.96</v>
      </c>
      <c r="N34" s="13" t="n">
        <v>0.27</v>
      </c>
      <c r="O34" s="13" t="n">
        <v>0.34</v>
      </c>
      <c r="P34" s="13" t="n">
        <v>1.06</v>
      </c>
      <c r="Q34" s="13" t="n">
        <v>0.72</v>
      </c>
      <c r="R34" s="13" t="n">
        <v>2.91</v>
      </c>
      <c r="S34" s="13" t="n">
        <v>2.93</v>
      </c>
      <c r="T34" s="14" t="n">
        <v>3.22</v>
      </c>
      <c r="U34" s="15" t="n">
        <v>3.58</v>
      </c>
      <c r="V34" s="15" t="n">
        <v>5.78</v>
      </c>
      <c r="W34" s="15" t="n">
        <v>5.36</v>
      </c>
      <c r="X34" s="15" t="n">
        <v>8.11</v>
      </c>
      <c r="Y34" s="16" t="n">
        <v>9.02</v>
      </c>
      <c r="Z34" s="14" t="n">
        <v>0.83</v>
      </c>
      <c r="AA34" s="15" t="n">
        <v>1.03</v>
      </c>
      <c r="AB34" s="15" t="n">
        <v>2.43</v>
      </c>
      <c r="AC34" s="15" t="n">
        <v>2.05</v>
      </c>
      <c r="AD34" s="15" t="n">
        <v>4.24</v>
      </c>
      <c r="AE34" s="16" t="n">
        <v>5.17</v>
      </c>
      <c r="AF34" s="17" t="n">
        <v>0</v>
      </c>
      <c r="AG34" s="17" t="n">
        <v>0</v>
      </c>
      <c r="AH34" s="17" t="n">
        <v>153.5</v>
      </c>
      <c r="AI34" s="17" t="n">
        <v>3.5</v>
      </c>
      <c r="AJ34" s="17" t="n">
        <v>701</v>
      </c>
      <c r="AK34" s="17" t="n">
        <v>797.6</v>
      </c>
      <c r="AL34" s="19" t="n">
        <v>0</v>
      </c>
      <c r="AM34" s="20" t="n">
        <v>0</v>
      </c>
      <c r="AN34" s="20" t="n">
        <v>9533.1</v>
      </c>
      <c r="AO34" s="20" t="n">
        <v>4.7</v>
      </c>
      <c r="AP34" s="20" t="n">
        <v>19158.3</v>
      </c>
      <c r="AQ34" s="22" t="n">
        <v>76052.4</v>
      </c>
      <c r="AR34" s="13" t="n">
        <v>0.205424639862214</v>
      </c>
      <c r="AS34" s="13" t="n">
        <v>6.87656350965356</v>
      </c>
      <c r="AT34" s="14" t="n">
        <v>0.0328848681498598</v>
      </c>
      <c r="AU34" s="16" t="n">
        <v>4.89878737988681</v>
      </c>
      <c r="AV34" s="14" t="n">
        <v>3.11836777398147</v>
      </c>
      <c r="AW34" s="16" t="n">
        <v>22.1148207368399</v>
      </c>
      <c r="AX34" s="14" t="n">
        <v>0.665186402877597</v>
      </c>
      <c r="AY34" s="16" t="n">
        <v>20.0853653174251</v>
      </c>
      <c r="AZ34" s="17" t="n">
        <v>0</v>
      </c>
      <c r="BA34" s="17" t="n">
        <v>2506.62829084707</v>
      </c>
      <c r="BB34" s="19" t="n">
        <v>0</v>
      </c>
      <c r="BC34" s="22" t="n">
        <v>142268.552450299</v>
      </c>
    </row>
    <row r="35" customFormat="false" ht="15" hidden="false" customHeight="false" outlineLevel="0" collapsed="false">
      <c r="A35" s="1" t="s">
        <v>54</v>
      </c>
      <c r="B35" s="13" t="n">
        <v>8.3</v>
      </c>
      <c r="C35" s="13" t="n">
        <v>8.44</v>
      </c>
      <c r="D35" s="13" t="n">
        <v>21.62</v>
      </c>
      <c r="E35" s="13" t="n">
        <v>11.9</v>
      </c>
      <c r="F35" s="13" t="n">
        <v>40.28</v>
      </c>
      <c r="G35" s="13" t="n">
        <v>40.66</v>
      </c>
      <c r="H35" s="14" t="n">
        <v>4.35</v>
      </c>
      <c r="I35" s="15" t="n">
        <v>5.2</v>
      </c>
      <c r="J35" s="15" t="n">
        <v>28.53</v>
      </c>
      <c r="K35" s="15" t="n">
        <v>8.15</v>
      </c>
      <c r="L35" s="15" t="n">
        <v>84.85</v>
      </c>
      <c r="M35" s="16" t="n">
        <v>85.74</v>
      </c>
      <c r="N35" s="13" t="n">
        <v>4.47</v>
      </c>
      <c r="O35" s="13" t="n">
        <v>5.2</v>
      </c>
      <c r="P35" s="13" t="n">
        <v>27.65</v>
      </c>
      <c r="Q35" s="13" t="n">
        <v>8.17</v>
      </c>
      <c r="R35" s="13" t="n">
        <v>83.99</v>
      </c>
      <c r="S35" s="13" t="n">
        <v>84.82</v>
      </c>
      <c r="T35" s="14" t="n">
        <v>52.08</v>
      </c>
      <c r="U35" s="15" t="n">
        <v>52.68</v>
      </c>
      <c r="V35" s="15" t="n">
        <v>83.14</v>
      </c>
      <c r="W35" s="15" t="n">
        <v>87.24</v>
      </c>
      <c r="X35" s="15" t="n">
        <v>105.67</v>
      </c>
      <c r="Y35" s="16" t="n">
        <v>106.4</v>
      </c>
      <c r="Z35" s="14" t="n">
        <v>40.59</v>
      </c>
      <c r="AA35" s="15" t="n">
        <v>41.11</v>
      </c>
      <c r="AB35" s="15" t="n">
        <v>110.52</v>
      </c>
      <c r="AC35" s="15" t="n">
        <v>49.89</v>
      </c>
      <c r="AD35" s="15" t="n">
        <v>270.26</v>
      </c>
      <c r="AE35" s="16" t="n">
        <v>272.24</v>
      </c>
      <c r="AF35" s="17" t="n">
        <v>10.4</v>
      </c>
      <c r="AG35" s="17" t="n">
        <v>10.4</v>
      </c>
      <c r="AH35" s="17" t="n">
        <v>25.9</v>
      </c>
      <c r="AI35" s="17" t="n">
        <v>33.3</v>
      </c>
      <c r="AJ35" s="17" t="n">
        <v>38.4</v>
      </c>
      <c r="AK35" s="17" t="n">
        <v>38.6</v>
      </c>
      <c r="AL35" s="19" t="n">
        <v>8</v>
      </c>
      <c r="AM35" s="20" t="n">
        <v>8</v>
      </c>
      <c r="AN35" s="20" t="n">
        <v>337</v>
      </c>
      <c r="AO35" s="20" t="n">
        <v>340.7</v>
      </c>
      <c r="AP35" s="20" t="n">
        <v>813.1</v>
      </c>
      <c r="AQ35" s="22" t="n">
        <v>819</v>
      </c>
      <c r="AR35" s="13" t="n">
        <v>8.39569519118584</v>
      </c>
      <c r="AS35" s="13" t="n">
        <v>230.072156534614</v>
      </c>
      <c r="AT35" s="14" t="n">
        <v>4.72722157915649</v>
      </c>
      <c r="AU35" s="16" t="n">
        <v>84.5861917653725</v>
      </c>
      <c r="AV35" s="14" t="n">
        <v>33.3512639609355</v>
      </c>
      <c r="AW35" s="16" t="n">
        <v>181.564745341916</v>
      </c>
      <c r="AX35" s="14" t="n">
        <v>15.5756161175996</v>
      </c>
      <c r="AY35" s="16" t="n">
        <v>268.795949817948</v>
      </c>
      <c r="AZ35" s="17" t="n">
        <v>10.4050131537558</v>
      </c>
      <c r="BA35" s="17" t="n">
        <v>38.2797140098027</v>
      </c>
      <c r="BB35" s="19" t="n">
        <v>5.08440967758276</v>
      </c>
      <c r="BC35" s="22" t="n">
        <v>811.174927930196</v>
      </c>
    </row>
    <row r="36" customFormat="false" ht="15" hidden="false" customHeight="false" outlineLevel="0" collapsed="false">
      <c r="A36" s="1" t="s">
        <v>55</v>
      </c>
      <c r="B36" s="13" t="n">
        <v>21.57</v>
      </c>
      <c r="C36" s="13" t="n">
        <v>34.7</v>
      </c>
      <c r="D36" s="13" t="n">
        <v>68.96</v>
      </c>
      <c r="E36" s="13" t="n">
        <v>53.83</v>
      </c>
      <c r="F36" s="13" t="n">
        <v>123.26</v>
      </c>
      <c r="G36" s="13" t="n">
        <v>144.66</v>
      </c>
      <c r="H36" s="14" t="n">
        <v>-3.95</v>
      </c>
      <c r="I36" s="15" t="n">
        <v>-0.1</v>
      </c>
      <c r="J36" s="15" t="n">
        <v>46.65</v>
      </c>
      <c r="K36" s="15" t="n">
        <v>4.95</v>
      </c>
      <c r="L36" s="15" t="n">
        <v>134.7</v>
      </c>
      <c r="M36" s="16" t="n">
        <v>257.48</v>
      </c>
      <c r="N36" s="13" t="n">
        <v>-3.63</v>
      </c>
      <c r="O36" s="13" t="n">
        <v>-0.07</v>
      </c>
      <c r="P36" s="13" t="n">
        <v>46.28</v>
      </c>
      <c r="Q36" s="13" t="n">
        <v>4.95</v>
      </c>
      <c r="R36" s="13" t="n">
        <v>132.78</v>
      </c>
      <c r="S36" s="13" t="n">
        <v>252.42</v>
      </c>
      <c r="T36" s="14" t="n">
        <v>6.03</v>
      </c>
      <c r="U36" s="15" t="n">
        <v>6.4</v>
      </c>
      <c r="V36" s="15" t="n">
        <v>46.3</v>
      </c>
      <c r="W36" s="15" t="n">
        <v>29.01</v>
      </c>
      <c r="X36" s="15" t="n">
        <v>123.04</v>
      </c>
      <c r="Y36" s="16" t="n">
        <v>167.14</v>
      </c>
      <c r="Z36" s="14" t="n">
        <v>3.47</v>
      </c>
      <c r="AA36" s="15" t="n">
        <v>4.52</v>
      </c>
      <c r="AB36" s="15" t="n">
        <v>87.08</v>
      </c>
      <c r="AC36" s="15" t="n">
        <v>67.26</v>
      </c>
      <c r="AD36" s="15" t="n">
        <v>237.46</v>
      </c>
      <c r="AE36" s="16" t="n">
        <v>238.11</v>
      </c>
      <c r="AF36" s="17" t="n">
        <v>6.7</v>
      </c>
      <c r="AG36" s="17" t="n">
        <v>7</v>
      </c>
      <c r="AH36" s="17" t="n">
        <v>540.6</v>
      </c>
      <c r="AI36" s="17" t="n">
        <v>24.9</v>
      </c>
      <c r="AJ36" s="17" t="n">
        <v>68.3</v>
      </c>
      <c r="AK36" s="17" t="n">
        <v>264.9</v>
      </c>
      <c r="AL36" s="19" t="n">
        <v>9.3</v>
      </c>
      <c r="AM36" s="20" t="n">
        <v>73.3</v>
      </c>
      <c r="AN36" s="20" t="n">
        <v>2879.2</v>
      </c>
      <c r="AO36" s="20" t="n">
        <v>220.3</v>
      </c>
      <c r="AP36" s="20" t="n">
        <v>1623.4</v>
      </c>
      <c r="AQ36" s="22" t="n">
        <v>5913.7</v>
      </c>
      <c r="AR36" s="13" t="n">
        <v>20.430861146542</v>
      </c>
      <c r="AS36" s="13" t="n">
        <v>158.987003387813</v>
      </c>
      <c r="AT36" s="14" t="n">
        <v>-3.90921573539126</v>
      </c>
      <c r="AU36" s="16" t="n">
        <v>257.945180694588</v>
      </c>
      <c r="AV36" s="14" t="n">
        <v>6.00227434119343</v>
      </c>
      <c r="AW36" s="16" t="n">
        <v>167.499601174062</v>
      </c>
      <c r="AX36" s="14" t="n">
        <v>3.38408245925573</v>
      </c>
      <c r="AY36" s="16" t="n">
        <v>237.74063163823</v>
      </c>
      <c r="AZ36" s="17" t="n">
        <v>6.68114469555285</v>
      </c>
      <c r="BA36" s="17" t="n">
        <v>35511.3624360843</v>
      </c>
      <c r="BB36" s="19" t="n">
        <v>5.14601807885567</v>
      </c>
      <c r="BC36" s="22" t="n">
        <v>164085.681523527</v>
      </c>
    </row>
    <row r="37" customFormat="false" ht="15" hidden="false" customHeight="false" outlineLevel="0" collapsed="false">
      <c r="A37" s="1" t="s">
        <v>56</v>
      </c>
      <c r="B37" s="13" t="n">
        <v>70.41</v>
      </c>
      <c r="C37" s="13" t="n">
        <v>82.84</v>
      </c>
      <c r="D37" s="13" t="n">
        <v>326.21</v>
      </c>
      <c r="E37" s="13" t="n">
        <v>170.37</v>
      </c>
      <c r="F37" s="13" t="n">
        <v>735.09</v>
      </c>
      <c r="G37" s="13" t="n">
        <v>910.1</v>
      </c>
      <c r="H37" s="14" t="n">
        <v>37.57</v>
      </c>
      <c r="I37" s="15" t="n">
        <v>40.37</v>
      </c>
      <c r="J37" s="15" t="n">
        <v>99.48</v>
      </c>
      <c r="K37" s="15" t="n">
        <v>60.36</v>
      </c>
      <c r="L37" s="15" t="n">
        <v>209.85</v>
      </c>
      <c r="M37" s="16" t="n">
        <v>269.19</v>
      </c>
      <c r="N37" s="13" t="n">
        <v>30.76</v>
      </c>
      <c r="O37" s="13" t="n">
        <v>33.03</v>
      </c>
      <c r="P37" s="13" t="n">
        <v>85.19</v>
      </c>
      <c r="Q37" s="13" t="n">
        <v>51.72</v>
      </c>
      <c r="R37" s="13" t="n">
        <v>179.95</v>
      </c>
      <c r="S37" s="13" t="n">
        <v>241.98</v>
      </c>
      <c r="T37" s="14" t="n">
        <v>59.78</v>
      </c>
      <c r="U37" s="15" t="n">
        <v>76.08</v>
      </c>
      <c r="V37" s="15" t="n">
        <v>318.83</v>
      </c>
      <c r="W37" s="15" t="n">
        <v>270.87</v>
      </c>
      <c r="X37" s="15" t="n">
        <v>656.91</v>
      </c>
      <c r="Y37" s="16" t="n">
        <v>683.48</v>
      </c>
      <c r="Z37" s="14" t="n">
        <v>101.81</v>
      </c>
      <c r="AA37" s="15" t="n">
        <v>113.38</v>
      </c>
      <c r="AB37" s="15" t="n">
        <v>301.41</v>
      </c>
      <c r="AC37" s="15" t="n">
        <v>320.69</v>
      </c>
      <c r="AD37" s="15" t="n">
        <v>412.83</v>
      </c>
      <c r="AE37" s="16" t="n">
        <v>657.89</v>
      </c>
      <c r="AF37" s="17" t="n">
        <v>215.6</v>
      </c>
      <c r="AG37" s="17" t="n">
        <v>268.6</v>
      </c>
      <c r="AH37" s="17" t="n">
        <v>1451.2</v>
      </c>
      <c r="AI37" s="17" t="n">
        <v>740.2</v>
      </c>
      <c r="AJ37" s="17" t="n">
        <v>2585.5</v>
      </c>
      <c r="AK37" s="17" t="n">
        <v>5241.3</v>
      </c>
      <c r="AL37" s="19" t="n">
        <v>204.6</v>
      </c>
      <c r="AM37" s="20" t="n">
        <v>242.1</v>
      </c>
      <c r="AN37" s="20" t="n">
        <v>34732.5</v>
      </c>
      <c r="AO37" s="20" t="n">
        <v>441.2</v>
      </c>
      <c r="AP37" s="20" t="n">
        <v>89872.1</v>
      </c>
      <c r="AQ37" s="22" t="n">
        <v>190796.3</v>
      </c>
      <c r="AR37" s="13" t="n">
        <v>49.0488869061315</v>
      </c>
      <c r="AS37" s="13" t="n">
        <v>1971.93551711142</v>
      </c>
      <c r="AT37" s="14" t="n">
        <v>35.062784732735</v>
      </c>
      <c r="AU37" s="16" t="n">
        <v>432.047259137621</v>
      </c>
      <c r="AV37" s="14" t="n">
        <v>59.7788234962773</v>
      </c>
      <c r="AW37" s="16" t="n">
        <v>807.636218179762</v>
      </c>
      <c r="AX37" s="14" t="n">
        <v>80.8252491848473</v>
      </c>
      <c r="AY37" s="16" t="n">
        <v>669.543547238435</v>
      </c>
      <c r="AZ37" s="17" t="n">
        <v>101.045738019528</v>
      </c>
      <c r="BA37" s="17" t="n">
        <v>26951.0422531674</v>
      </c>
      <c r="BB37" s="19" t="n">
        <v>170.361312476912</v>
      </c>
      <c r="BC37" s="22" t="n">
        <v>1569705.82284916</v>
      </c>
    </row>
    <row r="38" customFormat="false" ht="15" hidden="false" customHeight="false" outlineLevel="0" collapsed="false">
      <c r="A38" s="1" t="s">
        <v>57</v>
      </c>
      <c r="B38" s="13" t="n">
        <v>12.27</v>
      </c>
      <c r="C38" s="13" t="n">
        <v>14.39</v>
      </c>
      <c r="D38" s="13" t="n">
        <v>43.24</v>
      </c>
      <c r="E38" s="13" t="n">
        <v>25.94</v>
      </c>
      <c r="F38" s="13" t="n">
        <v>64.12</v>
      </c>
      <c r="G38" s="13" t="n">
        <v>106.37</v>
      </c>
      <c r="H38" s="14" t="n">
        <v>14.93</v>
      </c>
      <c r="I38" s="15" t="n">
        <v>17.94</v>
      </c>
      <c r="J38" s="15" t="n">
        <v>33.3</v>
      </c>
      <c r="K38" s="15" t="n">
        <v>34.14</v>
      </c>
      <c r="L38" s="15" t="n">
        <v>50.9</v>
      </c>
      <c r="M38" s="16" t="n">
        <v>56.68</v>
      </c>
      <c r="N38" s="13" t="n">
        <v>12.78</v>
      </c>
      <c r="O38" s="13" t="n">
        <v>15.75</v>
      </c>
      <c r="P38" s="13" t="n">
        <v>28.79</v>
      </c>
      <c r="Q38" s="13" t="n">
        <v>28.87</v>
      </c>
      <c r="R38" s="13" t="n">
        <v>45.04</v>
      </c>
      <c r="S38" s="13" t="n">
        <v>49.88</v>
      </c>
      <c r="T38" s="14" t="n">
        <v>165.22</v>
      </c>
      <c r="U38" s="15" t="n">
        <v>219.02</v>
      </c>
      <c r="V38" s="15" t="n">
        <v>343.64</v>
      </c>
      <c r="W38" s="15" t="n">
        <v>289.14</v>
      </c>
      <c r="X38" s="15" t="n">
        <v>497.23</v>
      </c>
      <c r="Y38" s="16" t="n">
        <v>1099.17</v>
      </c>
      <c r="Z38" s="14" t="n">
        <v>79.78</v>
      </c>
      <c r="AA38" s="15" t="n">
        <v>81.38</v>
      </c>
      <c r="AB38" s="15" t="n">
        <v>365.29</v>
      </c>
      <c r="AC38" s="15" t="n">
        <v>140.93</v>
      </c>
      <c r="AD38" s="15" t="n">
        <v>1515.69</v>
      </c>
      <c r="AE38" s="16" t="n">
        <v>2509.42</v>
      </c>
      <c r="AF38" s="17" t="n">
        <v>187.7</v>
      </c>
      <c r="AG38" s="17" t="n">
        <v>191.8</v>
      </c>
      <c r="AH38" s="17" t="n">
        <v>2714.3</v>
      </c>
      <c r="AI38" s="17" t="n">
        <v>2614.2</v>
      </c>
      <c r="AJ38" s="17" t="n">
        <v>5799.4</v>
      </c>
      <c r="AK38" s="17" t="n">
        <v>8744</v>
      </c>
      <c r="AL38" s="19" t="n">
        <v>42174.7</v>
      </c>
      <c r="AM38" s="20" t="n">
        <v>46308.5</v>
      </c>
      <c r="AN38" s="20" t="n">
        <v>119805.2</v>
      </c>
      <c r="AO38" s="20" t="n">
        <v>122176.8</v>
      </c>
      <c r="AP38" s="20" t="n">
        <v>181962.6</v>
      </c>
      <c r="AQ38" s="22" t="n">
        <v>214220.5</v>
      </c>
      <c r="AR38" s="13" t="n">
        <v>10.7302796309536</v>
      </c>
      <c r="AS38" s="13" t="n">
        <v>353.39709910819</v>
      </c>
      <c r="AT38" s="14" t="n">
        <v>9.56720828114903</v>
      </c>
      <c r="AU38" s="16" t="n">
        <v>73.9218179944074</v>
      </c>
      <c r="AV38" s="14" t="n">
        <v>136.277544501928</v>
      </c>
      <c r="AW38" s="16" t="n">
        <v>1155.19320080418</v>
      </c>
      <c r="AX38" s="14" t="n">
        <v>83.1907499462675</v>
      </c>
      <c r="AY38" s="16" t="n">
        <v>2637.26765149706</v>
      </c>
      <c r="AZ38" s="17" t="n">
        <v>187.416067996305</v>
      </c>
      <c r="BA38" s="17" t="n">
        <v>9328.98004469277</v>
      </c>
      <c r="BB38" s="19" t="n">
        <v>267.387517123634</v>
      </c>
      <c r="BC38" s="22" t="n">
        <v>233168.426406349</v>
      </c>
    </row>
    <row r="39" customFormat="false" ht="15" hidden="false" customHeight="false" outlineLevel="0" collapsed="false">
      <c r="A39" s="1" t="s">
        <v>58</v>
      </c>
      <c r="B39" s="13" t="n">
        <v>47.85</v>
      </c>
      <c r="C39" s="13" t="n">
        <v>60.06</v>
      </c>
      <c r="D39" s="13" t="n">
        <v>369.81</v>
      </c>
      <c r="E39" s="13" t="n">
        <v>127.41</v>
      </c>
      <c r="F39" s="13" t="n">
        <v>442.34</v>
      </c>
      <c r="G39" s="13" t="n">
        <v>724.65</v>
      </c>
      <c r="H39" s="14" t="n">
        <v>23.7</v>
      </c>
      <c r="I39" s="15" t="n">
        <v>24.52</v>
      </c>
      <c r="J39" s="15" t="n">
        <v>39.72</v>
      </c>
      <c r="K39" s="15" t="n">
        <v>40.61</v>
      </c>
      <c r="L39" s="15" t="n">
        <v>54.44</v>
      </c>
      <c r="M39" s="16" t="n">
        <v>60.16</v>
      </c>
      <c r="N39" s="13" t="n">
        <v>20.54</v>
      </c>
      <c r="O39" s="13" t="n">
        <v>21.25</v>
      </c>
      <c r="P39" s="13" t="n">
        <v>32.71</v>
      </c>
      <c r="Q39" s="13" t="n">
        <v>32.99</v>
      </c>
      <c r="R39" s="13" t="n">
        <v>43.21</v>
      </c>
      <c r="S39" s="13" t="n">
        <v>50.51</v>
      </c>
      <c r="T39" s="14" t="n">
        <v>79.19</v>
      </c>
      <c r="U39" s="15" t="n">
        <v>81.79</v>
      </c>
      <c r="V39" s="15" t="n">
        <v>138.97</v>
      </c>
      <c r="W39" s="15" t="n">
        <v>135.16</v>
      </c>
      <c r="X39" s="15" t="n">
        <v>149.78</v>
      </c>
      <c r="Y39" s="16" t="n">
        <v>273.61</v>
      </c>
      <c r="Z39" s="14" t="n">
        <v>21.95</v>
      </c>
      <c r="AA39" s="15" t="n">
        <v>24.64</v>
      </c>
      <c r="AB39" s="15" t="n">
        <v>97.13</v>
      </c>
      <c r="AC39" s="15" t="n">
        <v>101.92</v>
      </c>
      <c r="AD39" s="15" t="n">
        <v>128.72</v>
      </c>
      <c r="AE39" s="16" t="n">
        <v>133.36</v>
      </c>
      <c r="AF39" s="17" t="n">
        <v>88</v>
      </c>
      <c r="AG39" s="17" t="n">
        <v>97.8</v>
      </c>
      <c r="AH39" s="17" t="n">
        <v>1802.8</v>
      </c>
      <c r="AI39" s="17" t="n">
        <v>461.2</v>
      </c>
      <c r="AJ39" s="17" t="n">
        <v>7133.3</v>
      </c>
      <c r="AK39" s="17" t="n">
        <v>7825.8</v>
      </c>
      <c r="AL39" s="19" t="n">
        <v>258.9</v>
      </c>
      <c r="AM39" s="20" t="n">
        <v>258.9</v>
      </c>
      <c r="AN39" s="20" t="n">
        <v>141925</v>
      </c>
      <c r="AO39" s="20" t="n">
        <v>258.9</v>
      </c>
      <c r="AP39" s="20" t="n">
        <v>540906.4</v>
      </c>
      <c r="AQ39" s="22" t="n">
        <v>595278</v>
      </c>
      <c r="AR39" s="13" t="n">
        <v>19.3325189918882</v>
      </c>
      <c r="AS39" s="13" t="n">
        <v>10310.1246903362</v>
      </c>
      <c r="AT39" s="14" t="n">
        <v>21.7819482872158</v>
      </c>
      <c r="AU39" s="16" t="n">
        <v>72.1424160941357</v>
      </c>
      <c r="AV39" s="14" t="n">
        <v>81.4301604638899</v>
      </c>
      <c r="AW39" s="16" t="n">
        <v>478.464223386589</v>
      </c>
      <c r="AX39" s="14" t="n">
        <v>23.4842937052386</v>
      </c>
      <c r="AY39" s="16" t="n">
        <v>205.46030966292</v>
      </c>
      <c r="AZ39" s="17" t="n">
        <v>86.2738656051288</v>
      </c>
      <c r="BA39" s="17" t="n">
        <v>9338.01785419041</v>
      </c>
      <c r="BB39" s="19" t="n">
        <v>995.283212083117</v>
      </c>
      <c r="BC39" s="22" t="n">
        <v>689108.346253824</v>
      </c>
    </row>
    <row r="40" customFormat="false" ht="15" hidden="false" customHeight="false" outlineLevel="0" collapsed="false">
      <c r="A40" s="1" t="s">
        <v>59</v>
      </c>
      <c r="B40" s="13" t="n">
        <v>7.39</v>
      </c>
      <c r="C40" s="13" t="n">
        <v>7.76</v>
      </c>
      <c r="D40" s="13" t="n">
        <v>17.36</v>
      </c>
      <c r="E40" s="13" t="n">
        <v>13.44</v>
      </c>
      <c r="F40" s="13" t="n">
        <v>31.11</v>
      </c>
      <c r="G40" s="13" t="n">
        <v>34.09</v>
      </c>
      <c r="H40" s="14" t="n">
        <v>6.91</v>
      </c>
      <c r="I40" s="15" t="n">
        <v>7.41</v>
      </c>
      <c r="J40" s="15" t="n">
        <v>12.31</v>
      </c>
      <c r="K40" s="15" t="n">
        <v>10.57</v>
      </c>
      <c r="L40" s="15" t="n">
        <v>22.26</v>
      </c>
      <c r="M40" s="16" t="n">
        <v>23.79</v>
      </c>
      <c r="N40" s="13" t="n">
        <v>6.58</v>
      </c>
      <c r="O40" s="13" t="n">
        <v>7</v>
      </c>
      <c r="P40" s="13" t="n">
        <v>11.54</v>
      </c>
      <c r="Q40" s="13" t="n">
        <v>9.82</v>
      </c>
      <c r="R40" s="13" t="n">
        <v>21.42</v>
      </c>
      <c r="S40" s="13" t="n">
        <v>23.02</v>
      </c>
      <c r="T40" s="14" t="n">
        <v>63.23</v>
      </c>
      <c r="U40" s="15" t="n">
        <v>68.98</v>
      </c>
      <c r="V40" s="15" t="n">
        <v>142.66</v>
      </c>
      <c r="W40" s="15" t="n">
        <v>114.8</v>
      </c>
      <c r="X40" s="15" t="n">
        <v>434.05</v>
      </c>
      <c r="Y40" s="16" t="n">
        <v>469.04</v>
      </c>
      <c r="Z40" s="14" t="n">
        <v>29.47</v>
      </c>
      <c r="AA40" s="15" t="n">
        <v>31.64</v>
      </c>
      <c r="AB40" s="15" t="n">
        <v>76.38</v>
      </c>
      <c r="AC40" s="15" t="n">
        <v>53.53</v>
      </c>
      <c r="AD40" s="15" t="n">
        <v>219.71</v>
      </c>
      <c r="AE40" s="16" t="n">
        <v>237.55</v>
      </c>
      <c r="AF40" s="17" t="n">
        <v>82.9</v>
      </c>
      <c r="AG40" s="17" t="n">
        <v>87.6</v>
      </c>
      <c r="AH40" s="17" t="n">
        <v>1795.8</v>
      </c>
      <c r="AI40" s="17" t="n">
        <v>1810.3</v>
      </c>
      <c r="AJ40" s="17" t="n">
        <v>3315.4</v>
      </c>
      <c r="AK40" s="17" t="n">
        <v>3555.6</v>
      </c>
      <c r="AL40" s="19" t="n">
        <v>51</v>
      </c>
      <c r="AM40" s="20" t="n">
        <v>53.5</v>
      </c>
      <c r="AN40" s="20" t="n">
        <v>66867.4</v>
      </c>
      <c r="AO40" s="20" t="n">
        <v>54242.7</v>
      </c>
      <c r="AP40" s="20" t="n">
        <v>134395.4</v>
      </c>
      <c r="AQ40" s="22" t="n">
        <v>152329.6</v>
      </c>
      <c r="AR40" s="13" t="n">
        <v>7.38580407875099</v>
      </c>
      <c r="AS40" s="13" t="n">
        <v>286.679868058224</v>
      </c>
      <c r="AT40" s="14" t="n">
        <v>6.6355323010826</v>
      </c>
      <c r="AU40" s="16" t="n">
        <v>27.6457564422401</v>
      </c>
      <c r="AV40" s="14" t="n">
        <v>57.8888833584456</v>
      </c>
      <c r="AW40" s="16" t="n">
        <v>467.297798468636</v>
      </c>
      <c r="AX40" s="14" t="n">
        <v>29.4278846060324</v>
      </c>
      <c r="AY40" s="16" t="n">
        <v>236.701372870975</v>
      </c>
      <c r="AZ40" s="17" t="n">
        <v>67.3643241921788</v>
      </c>
      <c r="BA40" s="17" t="n">
        <v>6318.15832622331</v>
      </c>
      <c r="BB40" s="19" t="n">
        <v>51.6303861994305</v>
      </c>
      <c r="BC40" s="22" t="n">
        <v>236070.732341628</v>
      </c>
    </row>
    <row r="41" customFormat="false" ht="15" hidden="false" customHeight="false" outlineLevel="0" collapsed="false">
      <c r="A41" s="1" t="s">
        <v>60</v>
      </c>
      <c r="B41" s="13" t="n">
        <v>6.46</v>
      </c>
      <c r="C41" s="13" t="n">
        <v>6.65</v>
      </c>
      <c r="D41" s="13" t="n">
        <v>12.22</v>
      </c>
      <c r="E41" s="13" t="n">
        <v>11.01</v>
      </c>
      <c r="F41" s="13" t="n">
        <v>16.02</v>
      </c>
      <c r="G41" s="13" t="n">
        <v>20.4</v>
      </c>
      <c r="H41" s="14" t="n">
        <v>3.95</v>
      </c>
      <c r="I41" s="15" t="n">
        <v>4.18</v>
      </c>
      <c r="J41" s="15" t="n">
        <v>9.87</v>
      </c>
      <c r="K41" s="15" t="n">
        <v>7.52</v>
      </c>
      <c r="L41" s="15" t="n">
        <v>20.12</v>
      </c>
      <c r="M41" s="16" t="n">
        <v>20.82</v>
      </c>
      <c r="N41" s="13" t="n">
        <v>3.84</v>
      </c>
      <c r="O41" s="13" t="n">
        <v>4.07</v>
      </c>
      <c r="P41" s="13" t="n">
        <v>9.82</v>
      </c>
      <c r="Q41" s="13" t="n">
        <v>7.82</v>
      </c>
      <c r="R41" s="13" t="n">
        <v>19.93</v>
      </c>
      <c r="S41" s="13" t="n">
        <v>20.69</v>
      </c>
      <c r="T41" s="14" t="n">
        <v>39.88</v>
      </c>
      <c r="U41" s="15" t="n">
        <v>43.09</v>
      </c>
      <c r="V41" s="15" t="n">
        <v>102.42</v>
      </c>
      <c r="W41" s="15" t="n">
        <v>64.66</v>
      </c>
      <c r="X41" s="15" t="n">
        <v>192.75</v>
      </c>
      <c r="Y41" s="16" t="n">
        <v>197.05</v>
      </c>
      <c r="Z41" s="14" t="n">
        <v>22.69</v>
      </c>
      <c r="AA41" s="15" t="n">
        <v>25.01</v>
      </c>
      <c r="AB41" s="15" t="n">
        <v>48.7</v>
      </c>
      <c r="AC41" s="15" t="n">
        <v>34.53</v>
      </c>
      <c r="AD41" s="15" t="n">
        <v>101.46</v>
      </c>
      <c r="AE41" s="16" t="n">
        <v>101.46</v>
      </c>
      <c r="AF41" s="17" t="n">
        <v>18.9</v>
      </c>
      <c r="AG41" s="17" t="n">
        <v>19.2</v>
      </c>
      <c r="AH41" s="17" t="n">
        <v>660</v>
      </c>
      <c r="AI41" s="17" t="n">
        <v>370.3</v>
      </c>
      <c r="AJ41" s="17" t="n">
        <v>1661.7</v>
      </c>
      <c r="AK41" s="17" t="n">
        <v>1694.1</v>
      </c>
      <c r="AL41" s="19" t="n">
        <v>21</v>
      </c>
      <c r="AM41" s="20" t="n">
        <v>21.2</v>
      </c>
      <c r="AN41" s="20" t="n">
        <v>14177.9</v>
      </c>
      <c r="AO41" s="20" t="n">
        <v>333.5</v>
      </c>
      <c r="AP41" s="20" t="n">
        <v>49726.9</v>
      </c>
      <c r="AQ41" s="22" t="n">
        <v>66044.8</v>
      </c>
      <c r="AR41" s="13" t="n">
        <v>6.3949641558042</v>
      </c>
      <c r="AS41" s="13" t="n">
        <v>61.8303460773638</v>
      </c>
      <c r="AT41" s="14" t="n">
        <v>4.03399847387228</v>
      </c>
      <c r="AU41" s="16" t="n">
        <v>47.7018870582766</v>
      </c>
      <c r="AV41" s="14" t="n">
        <v>29.9874285798937</v>
      </c>
      <c r="AW41" s="16" t="n">
        <v>591.814060937738</v>
      </c>
      <c r="AX41" s="14" t="n">
        <v>22.9129387545904</v>
      </c>
      <c r="AY41" s="16" t="n">
        <v>305.697006764014</v>
      </c>
      <c r="AZ41" s="17" t="n">
        <v>19.1217255685874</v>
      </c>
      <c r="BA41" s="17" t="n">
        <v>4710.25337920115</v>
      </c>
      <c r="BB41" s="19" t="n">
        <v>21.1317284549248</v>
      </c>
      <c r="BC41" s="22" t="n">
        <v>214879.147982737</v>
      </c>
    </row>
    <row r="42" customFormat="false" ht="15" hidden="false" customHeight="false" outlineLevel="0" collapsed="false">
      <c r="A42" s="1" t="s">
        <v>61</v>
      </c>
      <c r="B42" s="13" t="n">
        <v>0.8</v>
      </c>
      <c r="C42" s="13" t="n">
        <v>1.11</v>
      </c>
      <c r="D42" s="13" t="n">
        <v>8.95</v>
      </c>
      <c r="E42" s="13" t="n">
        <v>2.1</v>
      </c>
      <c r="F42" s="13" t="n">
        <v>9.3</v>
      </c>
      <c r="G42" s="13" t="n">
        <v>32.19</v>
      </c>
      <c r="H42" s="14" t="n">
        <v>1.51</v>
      </c>
      <c r="I42" s="15" t="n">
        <v>1.7</v>
      </c>
      <c r="J42" s="15" t="n">
        <v>3.15</v>
      </c>
      <c r="K42" s="15" t="n">
        <v>2.65</v>
      </c>
      <c r="L42" s="15" t="n">
        <v>4.83</v>
      </c>
      <c r="M42" s="16" t="n">
        <v>7</v>
      </c>
      <c r="N42" s="13" t="n">
        <v>1.31</v>
      </c>
      <c r="O42" s="13" t="n">
        <v>1.48</v>
      </c>
      <c r="P42" s="13" t="n">
        <v>2.84</v>
      </c>
      <c r="Q42" s="13" t="n">
        <v>2.33</v>
      </c>
      <c r="R42" s="13" t="n">
        <v>4.51</v>
      </c>
      <c r="S42" s="13" t="n">
        <v>7.05</v>
      </c>
      <c r="T42" s="14" t="n">
        <v>6.58</v>
      </c>
      <c r="U42" s="15" t="n">
        <v>8</v>
      </c>
      <c r="V42" s="15" t="n">
        <v>20.01</v>
      </c>
      <c r="W42" s="15" t="n">
        <v>20.64</v>
      </c>
      <c r="X42" s="15" t="n">
        <v>31.84</v>
      </c>
      <c r="Y42" s="16" t="n">
        <v>35.15</v>
      </c>
      <c r="Z42" s="14" t="n">
        <v>2.9</v>
      </c>
      <c r="AA42" s="15" t="n">
        <v>3.04</v>
      </c>
      <c r="AB42" s="15" t="n">
        <v>10.65</v>
      </c>
      <c r="AC42" s="15" t="n">
        <v>10.71</v>
      </c>
      <c r="AD42" s="15" t="n">
        <v>18.63</v>
      </c>
      <c r="AE42" s="16" t="n">
        <v>21.21</v>
      </c>
      <c r="AF42" s="17" t="n">
        <v>18.6</v>
      </c>
      <c r="AG42" s="17" t="n">
        <v>19.3</v>
      </c>
      <c r="AH42" s="17" t="n">
        <v>628.2</v>
      </c>
      <c r="AI42" s="17" t="n">
        <v>197.3</v>
      </c>
      <c r="AJ42" s="17" t="n">
        <v>2592.5</v>
      </c>
      <c r="AK42" s="17" t="n">
        <v>2663.7</v>
      </c>
      <c r="AL42" s="19" t="n">
        <v>200.5</v>
      </c>
      <c r="AM42" s="20" t="n">
        <v>207.6</v>
      </c>
      <c r="AN42" s="20" t="n">
        <v>19786.3</v>
      </c>
      <c r="AO42" s="20" t="n">
        <v>9776.4</v>
      </c>
      <c r="AP42" s="20" t="n">
        <v>79193.2</v>
      </c>
      <c r="AQ42" s="22" t="n">
        <v>81420.9</v>
      </c>
      <c r="AR42" s="13" t="n">
        <v>0.688257439889078</v>
      </c>
      <c r="AS42" s="13" t="n">
        <v>242.106429796844</v>
      </c>
      <c r="AT42" s="14" t="n">
        <v>1.34540506143204</v>
      </c>
      <c r="AU42" s="16" t="n">
        <v>14.5770527604221</v>
      </c>
      <c r="AV42" s="14" t="n">
        <v>5.64622493502211</v>
      </c>
      <c r="AW42" s="16" t="n">
        <v>33.4779365668243</v>
      </c>
      <c r="AX42" s="14" t="n">
        <v>2.15575569401154</v>
      </c>
      <c r="AY42" s="16" t="n">
        <v>27.9062602335191</v>
      </c>
      <c r="AZ42" s="17" t="n">
        <v>7.67739276557266</v>
      </c>
      <c r="BA42" s="17" t="n">
        <v>4233.62159394185</v>
      </c>
      <c r="BB42" s="19" t="n">
        <v>15.969381756734</v>
      </c>
      <c r="BC42" s="22" t="n">
        <v>90838.072539125</v>
      </c>
    </row>
    <row r="43" customFormat="false" ht="15" hidden="false" customHeight="false" outlineLevel="0" collapsed="false">
      <c r="A43" s="1" t="s">
        <v>62</v>
      </c>
      <c r="B43" s="13" t="n">
        <v>7.86</v>
      </c>
      <c r="C43" s="13" t="n">
        <v>9.55</v>
      </c>
      <c r="D43" s="13" t="n">
        <v>87.79</v>
      </c>
      <c r="E43" s="13" t="n">
        <v>20.18</v>
      </c>
      <c r="F43" s="13" t="n">
        <v>239.21</v>
      </c>
      <c r="G43" s="13" t="n">
        <v>323.45</v>
      </c>
      <c r="H43" s="14" t="n">
        <v>10.21</v>
      </c>
      <c r="I43" s="15" t="n">
        <v>10.92</v>
      </c>
      <c r="J43" s="15" t="n">
        <v>23.88</v>
      </c>
      <c r="K43" s="15" t="n">
        <v>18.64</v>
      </c>
      <c r="L43" s="15" t="n">
        <v>39.32</v>
      </c>
      <c r="M43" s="16" t="n">
        <v>58.79</v>
      </c>
      <c r="N43" s="13" t="n">
        <v>8.45</v>
      </c>
      <c r="O43" s="13" t="n">
        <v>9.4</v>
      </c>
      <c r="P43" s="13" t="n">
        <v>21.44</v>
      </c>
      <c r="Q43" s="13" t="n">
        <v>16.16</v>
      </c>
      <c r="R43" s="13" t="n">
        <v>36.59</v>
      </c>
      <c r="S43" s="13" t="n">
        <v>57.35</v>
      </c>
      <c r="T43" s="14" t="n">
        <v>45.57</v>
      </c>
      <c r="U43" s="15" t="n">
        <v>57.6</v>
      </c>
      <c r="V43" s="15" t="n">
        <v>165.54</v>
      </c>
      <c r="W43" s="15" t="n">
        <v>173.01</v>
      </c>
      <c r="X43" s="15" t="n">
        <v>267.23</v>
      </c>
      <c r="Y43" s="16" t="n">
        <v>304.81</v>
      </c>
      <c r="Z43" s="14" t="n">
        <v>26.31</v>
      </c>
      <c r="AA43" s="15" t="n">
        <v>29.51</v>
      </c>
      <c r="AB43" s="15" t="n">
        <v>98.37</v>
      </c>
      <c r="AC43" s="15" t="n">
        <v>99.5</v>
      </c>
      <c r="AD43" s="15" t="n">
        <v>167.85</v>
      </c>
      <c r="AE43" s="16" t="n">
        <v>192.25</v>
      </c>
      <c r="AF43" s="17" t="n">
        <v>158.4</v>
      </c>
      <c r="AG43" s="17" t="n">
        <v>178.2</v>
      </c>
      <c r="AH43" s="17" t="n">
        <v>5605.2</v>
      </c>
      <c r="AI43" s="17" t="n">
        <v>1559.3</v>
      </c>
      <c r="AJ43" s="17" t="n">
        <v>23448.5</v>
      </c>
      <c r="AK43" s="17" t="n">
        <v>25756.3</v>
      </c>
      <c r="AL43" s="19" t="n">
        <v>1738</v>
      </c>
      <c r="AM43" s="20" t="n">
        <v>1930.1</v>
      </c>
      <c r="AN43" s="20" t="n">
        <v>180850.6</v>
      </c>
      <c r="AO43" s="20" t="n">
        <v>80463.1</v>
      </c>
      <c r="AP43" s="20" t="n">
        <v>718942.3</v>
      </c>
      <c r="AQ43" s="22" t="n">
        <v>790842</v>
      </c>
      <c r="AR43" s="13" t="n">
        <v>6.21899767960491</v>
      </c>
      <c r="AS43" s="13" t="n">
        <v>2111.45096069542</v>
      </c>
      <c r="AT43" s="14" t="n">
        <v>9.02655572531437</v>
      </c>
      <c r="AU43" s="16" t="n">
        <v>150.51903071536</v>
      </c>
      <c r="AV43" s="14" t="n">
        <v>37.4553002799931</v>
      </c>
      <c r="AW43" s="16" t="n">
        <v>290.405757081398</v>
      </c>
      <c r="AX43" s="14" t="n">
        <v>20.3634660165164</v>
      </c>
      <c r="AY43" s="16" t="n">
        <v>248.50689822389</v>
      </c>
      <c r="AZ43" s="17" t="n">
        <v>60.2529076914875</v>
      </c>
      <c r="BA43" s="17" t="n">
        <v>45167.2254295296</v>
      </c>
      <c r="BB43" s="19" t="n">
        <v>136.836841331591</v>
      </c>
      <c r="BC43" s="22" t="n">
        <v>969209.819232812</v>
      </c>
    </row>
    <row r="44" customFormat="false" ht="15" hidden="false" customHeight="false" outlineLevel="0" collapsed="false">
      <c r="A44" s="1" t="s">
        <v>63</v>
      </c>
      <c r="B44" s="13" t="n">
        <v>4.25</v>
      </c>
      <c r="C44" s="13" t="n">
        <v>4.38</v>
      </c>
      <c r="D44" s="13" t="n">
        <v>6.27</v>
      </c>
      <c r="E44" s="13" t="n">
        <v>5.71</v>
      </c>
      <c r="F44" s="13" t="n">
        <v>8.79</v>
      </c>
      <c r="G44" s="13" t="n">
        <v>8.81</v>
      </c>
      <c r="H44" s="14" t="n">
        <v>2.85</v>
      </c>
      <c r="I44" s="15" t="n">
        <v>2.93</v>
      </c>
      <c r="J44" s="15" t="n">
        <v>4.67</v>
      </c>
      <c r="K44" s="15" t="n">
        <v>4.21</v>
      </c>
      <c r="L44" s="15" t="n">
        <v>8.39</v>
      </c>
      <c r="M44" s="16" t="n">
        <v>8.49</v>
      </c>
      <c r="N44" s="13" t="n">
        <v>2.77</v>
      </c>
      <c r="O44" s="13" t="n">
        <v>2.85</v>
      </c>
      <c r="P44" s="13" t="n">
        <v>4.6</v>
      </c>
      <c r="Q44" s="13" t="n">
        <v>4.2</v>
      </c>
      <c r="R44" s="13" t="n">
        <v>8.34</v>
      </c>
      <c r="S44" s="13" t="n">
        <v>8.45</v>
      </c>
      <c r="T44" s="14" t="n">
        <v>20.26</v>
      </c>
      <c r="U44" s="15" t="n">
        <v>21.4</v>
      </c>
      <c r="V44" s="15" t="n">
        <v>53.67</v>
      </c>
      <c r="W44" s="15" t="n">
        <v>54.17</v>
      </c>
      <c r="X44" s="15" t="n">
        <v>78.13</v>
      </c>
      <c r="Y44" s="16" t="n">
        <v>78.29</v>
      </c>
      <c r="Z44" s="14" t="n">
        <v>11.97</v>
      </c>
      <c r="AA44" s="15" t="n">
        <v>14.31</v>
      </c>
      <c r="AB44" s="15" t="n">
        <v>21.76</v>
      </c>
      <c r="AC44" s="15" t="n">
        <v>21.25</v>
      </c>
      <c r="AD44" s="15" t="n">
        <v>31.63</v>
      </c>
      <c r="AE44" s="16" t="n">
        <v>33.58</v>
      </c>
      <c r="AF44" s="17" t="n">
        <v>139.4</v>
      </c>
      <c r="AG44" s="17" t="n">
        <v>139.8</v>
      </c>
      <c r="AH44" s="17" t="n">
        <v>577.7</v>
      </c>
      <c r="AI44" s="17" t="n">
        <v>632.9</v>
      </c>
      <c r="AJ44" s="17" t="n">
        <v>965.4</v>
      </c>
      <c r="AK44" s="17" t="n">
        <v>1033.2</v>
      </c>
      <c r="AL44" s="19" t="n">
        <v>409.6</v>
      </c>
      <c r="AM44" s="20" t="n">
        <v>412.6</v>
      </c>
      <c r="AN44" s="20" t="n">
        <v>17982.7</v>
      </c>
      <c r="AO44" s="20" t="n">
        <v>18621</v>
      </c>
      <c r="AP44" s="20" t="n">
        <v>36531.8</v>
      </c>
      <c r="AQ44" s="22" t="n">
        <v>38758.9</v>
      </c>
      <c r="AR44" s="13" t="n">
        <v>3.72621440873371</v>
      </c>
      <c r="AS44" s="13" t="n">
        <v>24.1218310862096</v>
      </c>
      <c r="AT44" s="14" t="n">
        <v>2.56209957414631</v>
      </c>
      <c r="AU44" s="16" t="n">
        <v>8.44027162897757</v>
      </c>
      <c r="AV44" s="14" t="n">
        <v>20.2613827418174</v>
      </c>
      <c r="AW44" s="16" t="n">
        <v>88.7480679300196</v>
      </c>
      <c r="AX44" s="14" t="n">
        <v>11.9692056891534</v>
      </c>
      <c r="AY44" s="16" t="n">
        <v>40.579729320824</v>
      </c>
      <c r="AZ44" s="17" t="n">
        <v>139.67238770756</v>
      </c>
      <c r="BA44" s="17" t="n">
        <v>2145.41223022812</v>
      </c>
      <c r="BB44" s="19" t="n">
        <v>411.698979379462</v>
      </c>
      <c r="BC44" s="22" t="n">
        <v>97886.6722078696</v>
      </c>
    </row>
    <row r="45" customFormat="false" ht="15" hidden="false" customHeight="false" outlineLevel="0" collapsed="false">
      <c r="A45" s="1" t="s">
        <v>64</v>
      </c>
      <c r="B45" s="13" t="n">
        <v>0.3</v>
      </c>
      <c r="C45" s="13" t="n">
        <v>0.82</v>
      </c>
      <c r="D45" s="13" t="n">
        <v>8.41</v>
      </c>
      <c r="E45" s="13" t="n">
        <v>5.6</v>
      </c>
      <c r="F45" s="13" t="n">
        <v>10.5</v>
      </c>
      <c r="G45" s="13" t="n">
        <v>26.26</v>
      </c>
      <c r="H45" s="14" t="n">
        <v>5.41</v>
      </c>
      <c r="I45" s="15" t="n">
        <v>5.65</v>
      </c>
      <c r="J45" s="15" t="n">
        <v>13.63</v>
      </c>
      <c r="K45" s="15" t="n">
        <v>7.89</v>
      </c>
      <c r="L45" s="15" t="n">
        <v>26.51</v>
      </c>
      <c r="M45" s="16" t="n">
        <v>32.64</v>
      </c>
      <c r="N45" s="13" t="n">
        <v>5.36</v>
      </c>
      <c r="O45" s="13" t="n">
        <v>5.58</v>
      </c>
      <c r="P45" s="13" t="n">
        <v>12.51</v>
      </c>
      <c r="Q45" s="13" t="n">
        <v>7.64</v>
      </c>
      <c r="R45" s="13" t="n">
        <v>24.99</v>
      </c>
      <c r="S45" s="13" t="n">
        <v>30.73</v>
      </c>
      <c r="T45" s="14" t="n">
        <v>34.71</v>
      </c>
      <c r="U45" s="15" t="n">
        <v>34.75</v>
      </c>
      <c r="V45" s="15" t="n">
        <v>65.91</v>
      </c>
      <c r="W45" s="15" t="n">
        <v>40.23</v>
      </c>
      <c r="X45" s="15" t="n">
        <v>108.81</v>
      </c>
      <c r="Y45" s="16" t="n">
        <v>193.21</v>
      </c>
      <c r="Z45" s="14" t="n">
        <v>58.34</v>
      </c>
      <c r="AA45" s="15" t="n">
        <v>70.81</v>
      </c>
      <c r="AB45" s="15" t="n">
        <v>235.12</v>
      </c>
      <c r="AC45" s="15" t="n">
        <v>243.64</v>
      </c>
      <c r="AD45" s="15" t="n">
        <v>365.69</v>
      </c>
      <c r="AE45" s="16" t="n">
        <v>420.92</v>
      </c>
      <c r="AF45" s="17" t="n">
        <v>604.4</v>
      </c>
      <c r="AG45" s="17" t="n">
        <v>1116.9</v>
      </c>
      <c r="AH45" s="17" t="n">
        <v>3691.3</v>
      </c>
      <c r="AI45" s="17" t="n">
        <v>1580.5</v>
      </c>
      <c r="AJ45" s="17" t="n">
        <v>10472.5</v>
      </c>
      <c r="AK45" s="17" t="n">
        <v>12189.7</v>
      </c>
      <c r="AL45" s="19" t="n">
        <v>5510.9</v>
      </c>
      <c r="AM45" s="20" t="n">
        <v>5600.7</v>
      </c>
      <c r="AN45" s="20" t="n">
        <v>41572.2</v>
      </c>
      <c r="AO45" s="20" t="n">
        <v>8483.4</v>
      </c>
      <c r="AP45" s="20" t="n">
        <v>122598.2</v>
      </c>
      <c r="AQ45" s="22" t="n">
        <v>133853.1</v>
      </c>
      <c r="AR45" s="13" t="n">
        <v>0.273616193332282</v>
      </c>
      <c r="AS45" s="13" t="n">
        <v>173.629023350102</v>
      </c>
      <c r="AT45" s="14" t="n">
        <v>5.2053389345671</v>
      </c>
      <c r="AU45" s="16" t="n">
        <v>87.7782730555487</v>
      </c>
      <c r="AV45" s="14" t="n">
        <v>27.8471928029793</v>
      </c>
      <c r="AW45" s="16" t="n">
        <v>239.082599712581</v>
      </c>
      <c r="AX45" s="14" t="n">
        <v>18.3914137676376</v>
      </c>
      <c r="AY45" s="16" t="n">
        <v>3505.64136440547</v>
      </c>
      <c r="AZ45" s="17" t="n">
        <v>135.949193803447</v>
      </c>
      <c r="BA45" s="17" t="n">
        <v>110939.557394262</v>
      </c>
      <c r="BB45" s="19" t="n">
        <v>786.974745851542</v>
      </c>
      <c r="BC45" s="22" t="n">
        <v>182625.096273962</v>
      </c>
    </row>
    <row r="46" customFormat="false" ht="15" hidden="false" customHeight="false" outlineLevel="0" collapsed="false">
      <c r="A46" s="1" t="s">
        <v>65</v>
      </c>
      <c r="B46" s="13" t="n">
        <v>0.6</v>
      </c>
      <c r="C46" s="13" t="n">
        <v>0.61</v>
      </c>
      <c r="D46" s="13" t="n">
        <v>2.97</v>
      </c>
      <c r="E46" s="13" t="n">
        <v>0.82</v>
      </c>
      <c r="F46" s="13" t="n">
        <v>5.19</v>
      </c>
      <c r="G46" s="13" t="n">
        <v>5.2</v>
      </c>
      <c r="H46" s="14" t="n">
        <v>7.41</v>
      </c>
      <c r="I46" s="15" t="n">
        <v>8.04</v>
      </c>
      <c r="J46" s="15" t="n">
        <v>26.87</v>
      </c>
      <c r="K46" s="15" t="n">
        <v>14.71</v>
      </c>
      <c r="L46" s="15" t="n">
        <v>52.12</v>
      </c>
      <c r="M46" s="16" t="n">
        <v>115.09</v>
      </c>
      <c r="N46" s="13" t="n">
        <v>7.37</v>
      </c>
      <c r="O46" s="13" t="n">
        <v>8.04</v>
      </c>
      <c r="P46" s="13" t="n">
        <v>23.99</v>
      </c>
      <c r="Q46" s="13" t="n">
        <v>14.68</v>
      </c>
      <c r="R46" s="13" t="n">
        <v>46.94</v>
      </c>
      <c r="S46" s="13" t="n">
        <v>96.55</v>
      </c>
      <c r="T46" s="14" t="n">
        <v>48.96</v>
      </c>
      <c r="U46" s="15" t="n">
        <v>57.62</v>
      </c>
      <c r="V46" s="15" t="n">
        <v>133.07</v>
      </c>
      <c r="W46" s="15" t="n">
        <v>107.05</v>
      </c>
      <c r="X46" s="15" t="n">
        <v>307.15</v>
      </c>
      <c r="Y46" s="16" t="n">
        <v>393.49</v>
      </c>
      <c r="Z46" s="14" t="n">
        <v>61.9</v>
      </c>
      <c r="AA46" s="15" t="n">
        <v>70.87</v>
      </c>
      <c r="AB46" s="15" t="n">
        <v>227.22</v>
      </c>
      <c r="AC46" s="15" t="n">
        <v>141.31</v>
      </c>
      <c r="AD46" s="15" t="n">
        <v>703.81</v>
      </c>
      <c r="AE46" s="16" t="n">
        <v>900.4</v>
      </c>
      <c r="AF46" s="17" t="n">
        <v>653.7</v>
      </c>
      <c r="AG46" s="17" t="n">
        <v>662.8</v>
      </c>
      <c r="AH46" s="17" t="n">
        <v>3515.4</v>
      </c>
      <c r="AI46" s="17" t="n">
        <v>1207.8</v>
      </c>
      <c r="AJ46" s="17" t="n">
        <v>4387.9</v>
      </c>
      <c r="AK46" s="17" t="n">
        <v>28905.1</v>
      </c>
      <c r="AL46" s="19" t="n">
        <v>22997.6</v>
      </c>
      <c r="AM46" s="20" t="n">
        <v>23508</v>
      </c>
      <c r="AN46" s="20" t="n">
        <v>127259</v>
      </c>
      <c r="AO46" s="20" t="n">
        <v>48737.6</v>
      </c>
      <c r="AP46" s="20" t="n">
        <v>134116.9</v>
      </c>
      <c r="AQ46" s="22" t="n">
        <v>984747.3</v>
      </c>
      <c r="AR46" s="13" t="n">
        <v>0.0760249020399763</v>
      </c>
      <c r="AS46" s="13" t="n">
        <v>93.5110744837441</v>
      </c>
      <c r="AT46" s="14" t="n">
        <v>8.32521542050881</v>
      </c>
      <c r="AU46" s="16" t="n">
        <v>99.042588730716</v>
      </c>
      <c r="AV46" s="14" t="n">
        <v>63.8230944407078</v>
      </c>
      <c r="AW46" s="16" t="n">
        <v>487.796759490199</v>
      </c>
      <c r="AX46" s="14" t="n">
        <v>68.55706726537</v>
      </c>
      <c r="AY46" s="16" t="n">
        <v>1147.46120219125</v>
      </c>
      <c r="AZ46" s="17" t="n">
        <v>0</v>
      </c>
      <c r="BA46" s="17" t="n">
        <v>34806.7846156292</v>
      </c>
      <c r="BB46" s="19" t="n">
        <v>0</v>
      </c>
      <c r="BC46" s="22" t="n">
        <v>1308548.04067519</v>
      </c>
    </row>
    <row r="48" customFormat="false" ht="15" hidden="false" customHeight="true" outlineLevel="0" collapsed="false">
      <c r="A48" s="23" t="s">
        <v>66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customFormat="false" ht="15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1" customFormat="false" ht="15" hidden="false" customHeight="false" outlineLevel="0" collapsed="false">
      <c r="B51" s="13" t="n">
        <f aca="false">MIN(B4:B46)</f>
        <v>0.07</v>
      </c>
      <c r="D51" s="13" t="n">
        <f aca="false">AVERAGE(D4:D46)</f>
        <v>26.1962790697674</v>
      </c>
      <c r="E51" s="13" t="n">
        <f aca="false">AVERAGE(E4:E46)</f>
        <v>13.3176744186047</v>
      </c>
      <c r="G51" s="13" t="n">
        <f aca="false">MAX(G4:G46)</f>
        <v>910.1</v>
      </c>
      <c r="H51" s="13" t="n">
        <f aca="false">MIN(H37:H46,H16:H35,H4:H14)</f>
        <v>0.01</v>
      </c>
      <c r="J51" s="13" t="n">
        <f aca="false">AVERAGE(J4:J46)</f>
        <v>9.47302325581395</v>
      </c>
      <c r="K51" s="13" t="n">
        <f aca="false">AVERAGE(K4:K46)</f>
        <v>6.25953488372093</v>
      </c>
      <c r="M51" s="13" t="n">
        <f aca="false">MAX(M4:M46)</f>
        <v>269.19</v>
      </c>
      <c r="N51" s="13" t="n">
        <f aca="false">MIN(N4:N46)</f>
        <v>-3.99</v>
      </c>
      <c r="P51" s="13" t="n">
        <f aca="false">AVERAGE(P4:P46)</f>
        <v>8.63</v>
      </c>
      <c r="Q51" s="13" t="n">
        <f aca="false">AVERAGE(Q4:Q46)</f>
        <v>5.6546511627907</v>
      </c>
      <c r="S51" s="13" t="n">
        <f aca="false">MAX(S4:S46)</f>
        <v>252.42</v>
      </c>
      <c r="T51" s="13" t="n">
        <f aca="false">MIN(T4:T46)</f>
        <v>1.81</v>
      </c>
      <c r="V51" s="13" t="n">
        <f aca="false">AVERAGE(V4:V46)</f>
        <v>47.4313953488372</v>
      </c>
      <c r="W51" s="13" t="n">
        <f aca="false">AVERAGE(W4:W46)</f>
        <v>40.4667441860465</v>
      </c>
      <c r="Y51" s="13" t="n">
        <f aca="false">MAX(Y4:Y46)</f>
        <v>1099.17</v>
      </c>
      <c r="Z51" s="13" t="n">
        <f aca="false">MIN(Z4:Z46)</f>
        <v>0.31</v>
      </c>
      <c r="AB51" s="13" t="n">
        <f aca="false">AVERAGE(AB4:AB46)</f>
        <v>46.5179069767442</v>
      </c>
      <c r="AC51" s="13" t="n">
        <f aca="false">AVERAGE(AC4:AC46)</f>
        <v>35.1897674418605</v>
      </c>
      <c r="AE51" s="13" t="n">
        <f aca="false">MAX(AE4:AE46)</f>
        <v>2509.42</v>
      </c>
      <c r="AF51" s="13" t="n">
        <f aca="false">MIN(AF4:AF46)</f>
        <v>0</v>
      </c>
      <c r="AH51" s="13" t="n">
        <f aca="false">AVERAGE(AH4:AH46)</f>
        <v>929.844186046512</v>
      </c>
      <c r="AI51" s="13" t="n">
        <f aca="false">AVERAGE(AI4:AI46)</f>
        <v>414.609302325581</v>
      </c>
      <c r="AK51" s="13" t="n">
        <f aca="false">MAX(AK4:AK46)</f>
        <v>28905.1</v>
      </c>
      <c r="AL51" s="13" t="n">
        <f aca="false">MIN(AL4:AL46)</f>
        <v>0</v>
      </c>
      <c r="AN51" s="13" t="n">
        <f aca="false">AVERAGE(AN4:AN46)</f>
        <v>36474.4139534884</v>
      </c>
      <c r="AO51" s="13" t="n">
        <f aca="false">AVERAGE(AO4:AO46)</f>
        <v>14272.9906976744</v>
      </c>
      <c r="AQ51" s="13" t="n">
        <f aca="false">MAX(AQ4:AQ46)</f>
        <v>984747.3</v>
      </c>
    </row>
  </sheetData>
  <autoFilter ref="A1:BC46"/>
  <mergeCells count="1">
    <mergeCell ref="A48:K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27.5"/>
  </cols>
  <sheetData>
    <row r="1" customFormat="false" ht="18" hidden="false" customHeight="true" outlineLevel="0" collapsed="false">
      <c r="A1" s="24"/>
      <c r="B1" s="25" t="s">
        <v>67</v>
      </c>
      <c r="C1" s="4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4" t="s">
        <v>1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5"/>
    </row>
    <row r="2" customFormat="false" ht="17" hidden="false" customHeight="false" outlineLevel="0" collapsed="false">
      <c r="A2" s="24"/>
      <c r="B2" s="25"/>
      <c r="C2" s="6" t="s">
        <v>68</v>
      </c>
      <c r="D2" s="6"/>
      <c r="E2" s="6"/>
      <c r="F2" s="6"/>
      <c r="G2" s="6"/>
      <c r="H2" s="6"/>
      <c r="I2" s="7" t="s">
        <v>69</v>
      </c>
      <c r="J2" s="6"/>
      <c r="K2" s="6"/>
      <c r="L2" s="6"/>
      <c r="M2" s="6"/>
      <c r="N2" s="26"/>
      <c r="O2" s="6" t="s">
        <v>70</v>
      </c>
      <c r="P2" s="6"/>
      <c r="Q2" s="6"/>
      <c r="R2" s="6"/>
      <c r="S2" s="6"/>
      <c r="T2" s="6"/>
      <c r="U2" s="7" t="s">
        <v>71</v>
      </c>
      <c r="V2" s="6"/>
      <c r="W2" s="6"/>
      <c r="X2" s="6"/>
      <c r="Y2" s="6"/>
      <c r="Z2" s="26"/>
      <c r="AA2" s="6" t="s">
        <v>72</v>
      </c>
      <c r="AB2" s="6"/>
      <c r="AC2" s="6"/>
      <c r="AD2" s="6"/>
      <c r="AE2" s="6"/>
      <c r="AF2" s="6"/>
      <c r="AG2" s="7" t="s">
        <v>73</v>
      </c>
      <c r="AH2" s="6"/>
      <c r="AI2" s="6"/>
      <c r="AJ2" s="6"/>
      <c r="AK2" s="6"/>
      <c r="AL2" s="26"/>
      <c r="AM2" s="7" t="s">
        <v>74</v>
      </c>
      <c r="AN2" s="6"/>
      <c r="AO2" s="6"/>
      <c r="AP2" s="6"/>
      <c r="AQ2" s="6"/>
      <c r="AR2" s="8"/>
      <c r="AS2" s="3" t="s">
        <v>2</v>
      </c>
      <c r="AT2" s="8"/>
      <c r="AU2" s="7" t="s">
        <v>9</v>
      </c>
      <c r="AV2" s="8"/>
      <c r="AW2" s="7" t="s">
        <v>10</v>
      </c>
      <c r="AX2" s="8"/>
      <c r="AY2" s="7" t="s">
        <v>11</v>
      </c>
      <c r="AZ2" s="8"/>
      <c r="BA2" s="7" t="s">
        <v>12</v>
      </c>
      <c r="BB2" s="8"/>
      <c r="BC2" s="7" t="s">
        <v>13</v>
      </c>
      <c r="BD2" s="8"/>
    </row>
    <row r="3" customFormat="false" ht="15" hidden="false" customHeight="true" outlineLevel="0" collapsed="false">
      <c r="A3" s="3" t="s">
        <v>14</v>
      </c>
      <c r="B3" s="25"/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15</v>
      </c>
      <c r="J3" s="9" t="s">
        <v>16</v>
      </c>
      <c r="K3" s="9" t="s">
        <v>17</v>
      </c>
      <c r="L3" s="9" t="s">
        <v>18</v>
      </c>
      <c r="M3" s="9" t="s">
        <v>19</v>
      </c>
      <c r="N3" s="11" t="s">
        <v>20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19</v>
      </c>
      <c r="T3" s="9" t="s">
        <v>20</v>
      </c>
      <c r="U3" s="10" t="s">
        <v>15</v>
      </c>
      <c r="V3" s="9" t="s">
        <v>16</v>
      </c>
      <c r="W3" s="9" t="s">
        <v>17</v>
      </c>
      <c r="X3" s="9" t="s">
        <v>18</v>
      </c>
      <c r="Y3" s="9" t="s">
        <v>19</v>
      </c>
      <c r="Z3" s="11" t="s">
        <v>20</v>
      </c>
      <c r="AA3" s="9" t="s">
        <v>15</v>
      </c>
      <c r="AB3" s="9" t="s">
        <v>16</v>
      </c>
      <c r="AC3" s="9" t="s">
        <v>17</v>
      </c>
      <c r="AD3" s="9" t="s">
        <v>18</v>
      </c>
      <c r="AE3" s="9" t="s">
        <v>19</v>
      </c>
      <c r="AF3" s="9" t="s">
        <v>20</v>
      </c>
      <c r="AG3" s="10" t="s">
        <v>15</v>
      </c>
      <c r="AH3" s="9" t="s">
        <v>16</v>
      </c>
      <c r="AI3" s="9" t="s">
        <v>17</v>
      </c>
      <c r="AJ3" s="9" t="s">
        <v>18</v>
      </c>
      <c r="AK3" s="9" t="s">
        <v>19</v>
      </c>
      <c r="AL3" s="11" t="s">
        <v>20</v>
      </c>
      <c r="AM3" s="10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11" t="s">
        <v>20</v>
      </c>
      <c r="AS3" s="9" t="s">
        <v>21</v>
      </c>
      <c r="AT3" s="12" t="s">
        <v>22</v>
      </c>
      <c r="AU3" s="9" t="s">
        <v>21</v>
      </c>
      <c r="AV3" s="12" t="s">
        <v>22</v>
      </c>
      <c r="AW3" s="9" t="s">
        <v>21</v>
      </c>
      <c r="AX3" s="12" t="s">
        <v>22</v>
      </c>
      <c r="AY3" s="9" t="s">
        <v>21</v>
      </c>
      <c r="AZ3" s="12" t="s">
        <v>22</v>
      </c>
      <c r="BA3" s="9" t="s">
        <v>21</v>
      </c>
      <c r="BB3" s="12" t="s">
        <v>22</v>
      </c>
      <c r="BC3" s="9" t="s">
        <v>21</v>
      </c>
      <c r="BD3" s="12" t="s">
        <v>22</v>
      </c>
    </row>
    <row r="4" customFormat="false" ht="15" hidden="false" customHeight="false" outlineLevel="0" collapsed="false">
      <c r="A4" s="0" t="s">
        <v>23</v>
      </c>
      <c r="B4" s="27" t="n">
        <v>2.67533</v>
      </c>
      <c r="C4" s="28" t="n">
        <f aca="false">'Results - Retail Weight'!B4/$B4</f>
        <v>0.366309950548157</v>
      </c>
      <c r="D4" s="28" t="n">
        <f aca="false">'Results - Retail Weight'!C4/$B4</f>
        <v>0.414902086845361</v>
      </c>
      <c r="E4" s="28" t="n">
        <f aca="false">'Results - Retail Weight'!D4/$B4</f>
        <v>1.4390748057249</v>
      </c>
      <c r="F4" s="28" t="n">
        <f aca="false">'Results - Retail Weight'!E4/$B4</f>
        <v>1.00922129232655</v>
      </c>
      <c r="G4" s="28" t="n">
        <f aca="false">'Results - Retail Weight'!F4/$B4</f>
        <v>2.94169317429999</v>
      </c>
      <c r="H4" s="28" t="n">
        <f aca="false">'Results - Retail Weight'!G4/$B4</f>
        <v>3.72290521169351</v>
      </c>
      <c r="I4" s="29" t="n">
        <f aca="false">'Results - Retail Weight'!H4/$B4</f>
        <v>0.265387821315501</v>
      </c>
      <c r="J4" s="30" t="n">
        <f aca="false">'Results - Retail Weight'!I4/$B4</f>
        <v>0.295290674421473</v>
      </c>
      <c r="K4" s="30" t="n">
        <f aca="false">'Results - Retail Weight'!J4/$B4</f>
        <v>0.5868434922047</v>
      </c>
      <c r="L4" s="30" t="n">
        <f aca="false">'Results - Retail Weight'!K4/$B4</f>
        <v>0.474707793057305</v>
      </c>
      <c r="M4" s="30" t="n">
        <f aca="false">'Results - Retail Weight'!L4/$B4</f>
        <v>0.863444883434941</v>
      </c>
      <c r="N4" s="31" t="n">
        <f aca="false">'Results - Retail Weight'!M4/$B4</f>
        <v>1.14752198794167</v>
      </c>
      <c r="O4" s="28" t="n">
        <f aca="false">'Results - Retail Weight'!N4/$B4</f>
        <v>0.269125677953748</v>
      </c>
      <c r="P4" s="28" t="n">
        <f aca="false">'Results - Retail Weight'!O4/$B4</f>
        <v>0.295290674421473</v>
      </c>
      <c r="Q4" s="28" t="n">
        <f aca="false">'Results - Retail Weight'!P4/$B4</f>
        <v>0.590581348842946</v>
      </c>
      <c r="R4" s="28" t="n">
        <f aca="false">'Results - Retail Weight'!Q4/$B4</f>
        <v>0.478445649695552</v>
      </c>
      <c r="S4" s="28" t="n">
        <f aca="false">'Results - Retail Weight'!R4/$B4</f>
        <v>0.889609879902666</v>
      </c>
      <c r="T4" s="28" t="n">
        <f aca="false">'Results - Retail Weight'!S4/$B4</f>
        <v>1.16247341449466</v>
      </c>
      <c r="U4" s="29" t="n">
        <f aca="false">'Results - Retail Weight'!T4/$B4</f>
        <v>2.1866461333742</v>
      </c>
      <c r="V4" s="30" t="n">
        <f aca="false">'Results - Retail Weight'!U4/$B4</f>
        <v>2.49688823434866</v>
      </c>
      <c r="W4" s="30" t="n">
        <f aca="false">'Results - Retail Weight'!V4/$B4</f>
        <v>4.99003861205907</v>
      </c>
      <c r="X4" s="30" t="n">
        <f aca="false">'Results - Retail Weight'!W4/$B4</f>
        <v>4.96387361559135</v>
      </c>
      <c r="Y4" s="30" t="n">
        <f aca="false">'Results - Retail Weight'!X4/$B4</f>
        <v>7.56542183581091</v>
      </c>
      <c r="Z4" s="31" t="n">
        <f aca="false">'Results - Retail Weight'!Y4/$B4</f>
        <v>9.35585516553098</v>
      </c>
      <c r="AA4" s="28" t="n">
        <f aca="false">'Results - Retail Weight'!Z4/$B4</f>
        <v>0.381261377101143</v>
      </c>
      <c r="AB4" s="28" t="n">
        <f aca="false">'Results - Retail Weight'!AA4/$B4</f>
        <v>0.848493456881955</v>
      </c>
      <c r="AC4" s="28" t="n">
        <f aca="false">'Results - Retail Weight'!AB4/$B4</f>
        <v>2.67630535298449</v>
      </c>
      <c r="AD4" s="28" t="n">
        <f aca="false">'Results - Retail Weight'!AC4/$B4</f>
        <v>2.00722901473837</v>
      </c>
      <c r="AE4" s="28" t="n">
        <f aca="false">'Results - Retail Weight'!AD4/$B4</f>
        <v>5.01246575188855</v>
      </c>
      <c r="AF4" s="28" t="n">
        <f aca="false">'Results - Retail Weight'!AE4/$B4</f>
        <v>6.78420979841739</v>
      </c>
      <c r="AG4" s="32" t="n">
        <f aca="false">'Results - Retail Weight'!AF4/$B4</f>
        <v>0.822328460414229</v>
      </c>
      <c r="AH4" s="33" t="n">
        <f aca="false">'Results - Retail Weight'!AG4/$B4</f>
        <v>0.822328460414229</v>
      </c>
      <c r="AI4" s="33" t="n">
        <f aca="false">'Results - Retail Weight'!AH4/$B4</f>
        <v>242.026217326461</v>
      </c>
      <c r="AJ4" s="33" t="n">
        <f aca="false">'Results - Retail Weight'!AI4/$B4</f>
        <v>156.690950275293</v>
      </c>
      <c r="AK4" s="33" t="n">
        <f aca="false">'Results - Retail Weight'!AJ4/$B4</f>
        <v>404.062302594446</v>
      </c>
      <c r="AL4" s="34" t="n">
        <f aca="false">'Results - Retail Weight'!AK4/$B4</f>
        <v>1259.09700859333</v>
      </c>
      <c r="AM4" s="32" t="n">
        <f aca="false">'Results - Retail Weight'!AL4/$B4</f>
        <v>1.00922129232655</v>
      </c>
      <c r="AN4" s="33" t="n">
        <f aca="false">'Results - Retail Weight'!AM4/$B4</f>
        <v>1.68203548721092</v>
      </c>
      <c r="AO4" s="33" t="n">
        <f aca="false">'Results - Retail Weight'!AN4/$B4</f>
        <v>12479.0586581842</v>
      </c>
      <c r="AP4" s="33" t="n">
        <f aca="false">'Results - Retail Weight'!AO4/$B4</f>
        <v>4792.56764586051</v>
      </c>
      <c r="AQ4" s="33" t="n">
        <f aca="false">'Results - Retail Weight'!AP4/$B4</f>
        <v>20552.866375363</v>
      </c>
      <c r="AR4" s="34" t="n">
        <f aca="false">'Results - Retail Weight'!AQ4/$B4</f>
        <v>84388.7296146644</v>
      </c>
      <c r="AS4" s="13" t="n">
        <f aca="false">'Results - Retail Weight'!AR4/$B4</f>
        <v>0.154352015415718</v>
      </c>
      <c r="AT4" s="13" t="n">
        <f aca="false">'Results - Retail Weight'!AS4/$B4</f>
        <v>13.6406585649988</v>
      </c>
      <c r="AU4" s="14" t="n">
        <f aca="false">'Results - Retail Weight'!AT4/$B4</f>
        <v>0.155905368476714</v>
      </c>
      <c r="AV4" s="16" t="n">
        <f aca="false">'Results - Retail Weight'!AU4/$B4</f>
        <v>20.9483042153341</v>
      </c>
      <c r="AW4" s="14" t="n">
        <f aca="false">'Results - Retail Weight'!AV4/$B4</f>
        <v>1.27381516298806</v>
      </c>
      <c r="AX4" s="16" t="n">
        <f aca="false">'Results - Retail Weight'!AW4/$B4</f>
        <v>12.5133317479316</v>
      </c>
      <c r="AY4" s="14" t="n">
        <f aca="false">'Results - Retail Weight'!AX4/$B4</f>
        <v>0.0631509643289378</v>
      </c>
      <c r="AZ4" s="16" t="n">
        <f aca="false">'Results - Retail Weight'!AY4/$B4</f>
        <v>28.9225219246697</v>
      </c>
      <c r="BA4" s="32" t="n">
        <f aca="false">'Results - Retail Weight'!AZ4/$B4</f>
        <v>0.426378166370763</v>
      </c>
      <c r="BB4" s="34" t="n">
        <f aca="false">'Results - Retail Weight'!BA4/$B4</f>
        <v>3242.72484031064</v>
      </c>
      <c r="BC4" s="32" t="n">
        <f aca="false">'Results - Retail Weight'!BB4/$B4</f>
        <v>0.521439340036849</v>
      </c>
      <c r="BD4" s="34" t="n">
        <f aca="false">'Results - Retail Weight'!BC4/$B4</f>
        <v>124567.973382118</v>
      </c>
    </row>
    <row r="5" customFormat="false" ht="15" hidden="false" customHeight="false" outlineLevel="0" collapsed="false">
      <c r="A5" s="0" t="s">
        <v>24</v>
      </c>
      <c r="B5" s="27" t="n">
        <v>4.5225</v>
      </c>
      <c r="C5" s="28" t="n">
        <f aca="false">'Results - Retail Weight'!B5/$B5</f>
        <v>0.218905472636816</v>
      </c>
      <c r="D5" s="28" t="n">
        <f aca="false">'Results - Retail Weight'!C5/$B5</f>
        <v>0.252072968490879</v>
      </c>
      <c r="E5" s="28" t="n">
        <f aca="false">'Results - Retail Weight'!D5/$B5</f>
        <v>0.650082918739635</v>
      </c>
      <c r="F5" s="28" t="n">
        <f aca="false">'Results - Retail Weight'!E5/$B5</f>
        <v>0.40685461580984</v>
      </c>
      <c r="G5" s="28" t="n">
        <f aca="false">'Results - Retail Weight'!F5/$B5</f>
        <v>1.26036484245439</v>
      </c>
      <c r="H5" s="28" t="n">
        <f aca="false">'Results - Retail Weight'!G5/$B5</f>
        <v>1.99226091763405</v>
      </c>
      <c r="I5" s="29" t="n">
        <f aca="false">'Results - Retail Weight'!H5/$B5</f>
        <v>0.145936981757877</v>
      </c>
      <c r="J5" s="30" t="n">
        <f aca="false">'Results - Retail Weight'!I5/$B5</f>
        <v>0.161415146489773</v>
      </c>
      <c r="K5" s="30" t="n">
        <f aca="false">'Results - Retail Weight'!J5/$B5</f>
        <v>0.375898286346048</v>
      </c>
      <c r="L5" s="30" t="n">
        <f aca="false">'Results - Retail Weight'!K5/$B5</f>
        <v>0.260917634051962</v>
      </c>
      <c r="M5" s="30" t="n">
        <f aca="false">'Results - Retail Weight'!L5/$B5</f>
        <v>0.51077943615257</v>
      </c>
      <c r="N5" s="31" t="n">
        <f aca="false">'Results - Retail Weight'!M5/$B5</f>
        <v>0.778330569375346</v>
      </c>
      <c r="O5" s="28" t="n">
        <f aca="false">'Results - Retail Weight'!N5/$B5</f>
        <v>0.148148148148148</v>
      </c>
      <c r="P5" s="28" t="n">
        <f aca="false">'Results - Retail Weight'!O5/$B5</f>
        <v>0.163626312880044</v>
      </c>
      <c r="Q5" s="28" t="n">
        <f aca="false">'Results - Retail Weight'!P5/$B5</f>
        <v>0.371475953565506</v>
      </c>
      <c r="R5" s="28" t="n">
        <f aca="false">'Results - Retail Weight'!Q5/$B5</f>
        <v>0.263128800442233</v>
      </c>
      <c r="S5" s="28" t="n">
        <f aca="false">'Results - Retail Weight'!R5/$B5</f>
        <v>0.5085682697623</v>
      </c>
      <c r="T5" s="28" t="n">
        <f aca="false">'Results - Retail Weight'!S5/$B5</f>
        <v>0.780541735765616</v>
      </c>
      <c r="U5" s="29" t="n">
        <f aca="false">'Results - Retail Weight'!T5/$B5</f>
        <v>1.2448866777225</v>
      </c>
      <c r="V5" s="30" t="n">
        <f aca="false">'Results - Retail Weight'!U5/$B5</f>
        <v>1.31122166943062</v>
      </c>
      <c r="W5" s="30" t="n">
        <f aca="false">'Results - Retail Weight'!V5/$B5</f>
        <v>2.58264234383637</v>
      </c>
      <c r="X5" s="30" t="n">
        <f aca="false">'Results - Retail Weight'!W5/$B5</f>
        <v>2.24433388612493</v>
      </c>
      <c r="Y5" s="30" t="n">
        <f aca="false">'Results - Retail Weight'!X5/$B5</f>
        <v>4.61912658927584</v>
      </c>
      <c r="Z5" s="31" t="n">
        <f aca="false">'Results - Retail Weight'!Y5/$B5</f>
        <v>5.04809286898839</v>
      </c>
      <c r="AA5" s="28" t="n">
        <f aca="false">'Results - Retail Weight'!Z5/$B5</f>
        <v>0.265339966832504</v>
      </c>
      <c r="AB5" s="28" t="n">
        <f aca="false">'Results - Retail Weight'!AA5/$B5</f>
        <v>0.289662797125484</v>
      </c>
      <c r="AC5" s="28" t="n">
        <f aca="false">'Results - Retail Weight'!AB5/$B5</f>
        <v>0.89110005527916</v>
      </c>
      <c r="AD5" s="28" t="n">
        <f aca="false">'Results - Retail Weight'!AC5/$B5</f>
        <v>0.530679933665008</v>
      </c>
      <c r="AE5" s="28" t="n">
        <f aca="false">'Results - Retail Weight'!AD5/$B5</f>
        <v>1.79546710889994</v>
      </c>
      <c r="AF5" s="28" t="n">
        <f aca="false">'Results - Retail Weight'!AE5/$B5</f>
        <v>2.78164731896075</v>
      </c>
      <c r="AG5" s="32" t="n">
        <f aca="false">'Results - Retail Weight'!AF5/$B5</f>
        <v>0</v>
      </c>
      <c r="AH5" s="33" t="n">
        <f aca="false">'Results - Retail Weight'!AG5/$B5</f>
        <v>0</v>
      </c>
      <c r="AI5" s="33" t="n">
        <f aca="false">'Results - Retail Weight'!AH5/$B5</f>
        <v>47.6948590381426</v>
      </c>
      <c r="AJ5" s="33" t="n">
        <f aca="false">'Results - Retail Weight'!AI5/$B5</f>
        <v>9.70702045328911</v>
      </c>
      <c r="AK5" s="33" t="n">
        <f aca="false">'Results - Retail Weight'!AJ5/$B5</f>
        <v>117.368711995578</v>
      </c>
      <c r="AL5" s="34" t="n">
        <f aca="false">'Results - Retail Weight'!AK5/$B5</f>
        <v>132.294085129906</v>
      </c>
      <c r="AM5" s="32" t="n">
        <f aca="false">'Results - Retail Weight'!AL5/$B5</f>
        <v>0</v>
      </c>
      <c r="AN5" s="33" t="n">
        <f aca="false">'Results - Retail Weight'!AM5/$B5</f>
        <v>0</v>
      </c>
      <c r="AO5" s="33" t="n">
        <f aca="false">'Results - Retail Weight'!AN5/$B5</f>
        <v>2402.05638474295</v>
      </c>
      <c r="AP5" s="33" t="n">
        <f aca="false">'Results - Retail Weight'!AO5/$B5</f>
        <v>77.3023770038696</v>
      </c>
      <c r="AQ5" s="33" t="n">
        <f aca="false">'Results - Retail Weight'!AP5/$B5</f>
        <v>5389.80652294085</v>
      </c>
      <c r="AR5" s="34" t="n">
        <f aca="false">'Results - Retail Weight'!AQ5/$B5</f>
        <v>6238.73963515755</v>
      </c>
      <c r="AS5" s="13" t="n">
        <f aca="false">'Results - Retail Weight'!AR5/$B5</f>
        <v>0.108969469280168</v>
      </c>
      <c r="AT5" s="13" t="n">
        <f aca="false">'Results - Retail Weight'!AS5/$B5</f>
        <v>6.40125325103471</v>
      </c>
      <c r="AU5" s="14" t="n">
        <f aca="false">'Results - Retail Weight'!AT5/$B5</f>
        <v>0.100345842197507</v>
      </c>
      <c r="AV5" s="16" t="n">
        <f aca="false">'Results - Retail Weight'!AU5/$B5</f>
        <v>15.9815112383844</v>
      </c>
      <c r="AW5" s="14" t="n">
        <f aca="false">'Results - Retail Weight'!AV5/$B5</f>
        <v>0.646502421984561</v>
      </c>
      <c r="AX5" s="16" t="n">
        <f aca="false">'Results - Retail Weight'!AW5/$B5</f>
        <v>5.63327068596356</v>
      </c>
      <c r="AY5" s="14" t="n">
        <f aca="false">'Results - Retail Weight'!AX5/$B5</f>
        <v>0.172503448576675</v>
      </c>
      <c r="AZ5" s="16" t="n">
        <f aca="false">'Results - Retail Weight'!AY5/$B5</f>
        <v>4.60092450007394</v>
      </c>
      <c r="BA5" s="32" t="n">
        <f aca="false">'Results - Retail Weight'!AZ5/$B5</f>
        <v>0</v>
      </c>
      <c r="BB5" s="34" t="n">
        <f aca="false">'Results - Retail Weight'!BA5/$B5</f>
        <v>1590.03842281368</v>
      </c>
      <c r="BC5" s="32" t="n">
        <f aca="false">'Results - Retail Weight'!BB5/$B5</f>
        <v>0</v>
      </c>
      <c r="BD5" s="34" t="n">
        <f aca="false">'Results - Retail Weight'!BC5/$B5</f>
        <v>101982.568078945</v>
      </c>
    </row>
    <row r="6" customFormat="false" ht="15" hidden="false" customHeight="false" outlineLevel="0" collapsed="false">
      <c r="A6" s="0" t="s">
        <v>25</v>
      </c>
      <c r="B6" s="35" t="n">
        <v>5</v>
      </c>
      <c r="C6" s="28" t="n">
        <f aca="false">'Results - Retail Weight'!B6/$B6</f>
        <v>0.042</v>
      </c>
      <c r="D6" s="28" t="n">
        <f aca="false">'Results - Retail Weight'!C6/$B6</f>
        <v>0.052</v>
      </c>
      <c r="E6" s="28" t="n">
        <f aca="false">'Results - Retail Weight'!D6/$B6</f>
        <v>0.222</v>
      </c>
      <c r="F6" s="28" t="n">
        <f aca="false">'Results - Retail Weight'!E6/$B6</f>
        <v>0.176</v>
      </c>
      <c r="G6" s="28" t="n">
        <f aca="false">'Results - Retail Weight'!F6/$B6</f>
        <v>0.474</v>
      </c>
      <c r="H6" s="28" t="n">
        <f aca="false">'Results - Retail Weight'!G6/$B6</f>
        <v>0.574</v>
      </c>
      <c r="I6" s="29" t="n">
        <f aca="false">'Results - Retail Weight'!H6/$B6</f>
        <v>0.118</v>
      </c>
      <c r="J6" s="30" t="n">
        <f aca="false">'Results - Retail Weight'!I6/$B6</f>
        <v>0.14</v>
      </c>
      <c r="K6" s="30" t="n">
        <f aca="false">'Results - Retail Weight'!J6/$B6</f>
        <v>0.236</v>
      </c>
      <c r="L6" s="30" t="n">
        <f aca="false">'Results - Retail Weight'!K6/$B6</f>
        <v>0.236</v>
      </c>
      <c r="M6" s="30" t="n">
        <f aca="false">'Results - Retail Weight'!L6/$B6</f>
        <v>0.328</v>
      </c>
      <c r="N6" s="31" t="n">
        <f aca="false">'Results - Retail Weight'!M6/$B6</f>
        <v>0.354</v>
      </c>
      <c r="O6" s="28" t="n">
        <f aca="false">'Results - Retail Weight'!N6/$B6</f>
        <v>0.118</v>
      </c>
      <c r="P6" s="28" t="n">
        <f aca="false">'Results - Retail Weight'!O6/$B6</f>
        <v>0.14</v>
      </c>
      <c r="Q6" s="28" t="n">
        <f aca="false">'Results - Retail Weight'!P6/$B6</f>
        <v>0.236</v>
      </c>
      <c r="R6" s="28" t="n">
        <f aca="false">'Results - Retail Weight'!Q6/$B6</f>
        <v>0.234</v>
      </c>
      <c r="S6" s="28" t="n">
        <f aca="false">'Results - Retail Weight'!R6/$B6</f>
        <v>0.328</v>
      </c>
      <c r="T6" s="28" t="n">
        <f aca="false">'Results - Retail Weight'!S6/$B6</f>
        <v>0.356</v>
      </c>
      <c r="U6" s="29" t="n">
        <f aca="false">'Results - Retail Weight'!T6/$B6</f>
        <v>1.044</v>
      </c>
      <c r="V6" s="30" t="n">
        <f aca="false">'Results - Retail Weight'!U6/$B6</f>
        <v>1.072</v>
      </c>
      <c r="W6" s="30" t="n">
        <f aca="false">'Results - Retail Weight'!V6/$B6</f>
        <v>1.318</v>
      </c>
      <c r="X6" s="30" t="n">
        <f aca="false">'Results - Retail Weight'!W6/$B6</f>
        <v>1.212</v>
      </c>
      <c r="Y6" s="30" t="n">
        <f aca="false">'Results - Retail Weight'!X6/$B6</f>
        <v>1.49</v>
      </c>
      <c r="Z6" s="31" t="n">
        <f aca="false">'Results - Retail Weight'!Y6/$B6</f>
        <v>1.634</v>
      </c>
      <c r="AA6" s="28" t="n">
        <f aca="false">'Results - Retail Weight'!Z6/$B6</f>
        <v>0.214</v>
      </c>
      <c r="AB6" s="28" t="n">
        <f aca="false">'Results - Retail Weight'!AA6/$B6</f>
        <v>0.236</v>
      </c>
      <c r="AC6" s="28" t="n">
        <f aca="false">'Results - Retail Weight'!AB6/$B6</f>
        <v>0.466</v>
      </c>
      <c r="AD6" s="28" t="n">
        <f aca="false">'Results - Retail Weight'!AC6/$B6</f>
        <v>0.366</v>
      </c>
      <c r="AE6" s="28" t="n">
        <f aca="false">'Results - Retail Weight'!AD6/$B6</f>
        <v>0.75</v>
      </c>
      <c r="AF6" s="28" t="n">
        <f aca="false">'Results - Retail Weight'!AE6/$B6</f>
        <v>0.964</v>
      </c>
      <c r="AG6" s="32" t="n">
        <f aca="false">'Results - Retail Weight'!AF6/$B6</f>
        <v>1.24</v>
      </c>
      <c r="AH6" s="33" t="n">
        <f aca="false">'Results - Retail Weight'!AG6/$B6</f>
        <v>1.4</v>
      </c>
      <c r="AI6" s="33" t="n">
        <f aca="false">'Results - Retail Weight'!AH6/$B6</f>
        <v>3.42</v>
      </c>
      <c r="AJ6" s="33" t="n">
        <f aca="false">'Results - Retail Weight'!AI6/$B6</f>
        <v>1.4</v>
      </c>
      <c r="AK6" s="33" t="n">
        <f aca="false">'Results - Retail Weight'!AJ6/$B6</f>
        <v>2.24</v>
      </c>
      <c r="AL6" s="34" t="n">
        <f aca="false">'Results - Retail Weight'!AK6/$B6</f>
        <v>9.56</v>
      </c>
      <c r="AM6" s="32" t="n">
        <f aca="false">'Results - Retail Weight'!AL6/$B6</f>
        <v>1.54</v>
      </c>
      <c r="AN6" s="33" t="n">
        <f aca="false">'Results - Retail Weight'!AM6/$B6</f>
        <v>1.96</v>
      </c>
      <c r="AO6" s="33" t="n">
        <f aca="false">'Results - Retail Weight'!AN6/$B6</f>
        <v>139.28</v>
      </c>
      <c r="AP6" s="33" t="n">
        <f aca="false">'Results - Retail Weight'!AO6/$B6</f>
        <v>5.46</v>
      </c>
      <c r="AQ6" s="33" t="n">
        <f aca="false">'Results - Retail Weight'!AP6/$B6</f>
        <v>58.16</v>
      </c>
      <c r="AR6" s="34" t="n">
        <f aca="false">'Results - Retail Weight'!AQ6/$B6</f>
        <v>324.18</v>
      </c>
      <c r="AS6" s="13" t="n">
        <f aca="false">'Results - Retail Weight'!AR6/$B6</f>
        <v>0.0429656441420858</v>
      </c>
      <c r="AT6" s="13" t="n">
        <f aca="false">'Results - Retail Weight'!AS6/$B6</f>
        <v>0.751435358414391</v>
      </c>
      <c r="AU6" s="14" t="n">
        <f aca="false">'Results - Retail Weight'!AT6/$B6</f>
        <v>0.0878394299616127</v>
      </c>
      <c r="AV6" s="16" t="n">
        <f aca="false">'Results - Retail Weight'!AU6/$B6</f>
        <v>0.527857023948749</v>
      </c>
      <c r="AW6" s="14" t="n">
        <f aca="false">'Results - Retail Weight'!AV6/$B6</f>
        <v>0.964587728579161</v>
      </c>
      <c r="AX6" s="16" t="n">
        <f aca="false">'Results - Retail Weight'!AW6/$B6</f>
        <v>7.67225535567162</v>
      </c>
      <c r="AY6" s="14" t="n">
        <f aca="false">'Results - Retail Weight'!AX6/$B6</f>
        <v>0.208970874943121</v>
      </c>
      <c r="AZ6" s="16" t="n">
        <f aca="false">'Results - Retail Weight'!AY6/$B6</f>
        <v>2.47439937434783</v>
      </c>
      <c r="BA6" s="32" t="n">
        <f aca="false">'Results - Retail Weight'!AZ6/$B6</f>
        <v>1.24601837641723</v>
      </c>
      <c r="BB6" s="34" t="n">
        <f aca="false">'Results - Retail Weight'!BA6/$B6</f>
        <v>113.760983592977</v>
      </c>
      <c r="BC6" s="32" t="n">
        <f aca="false">'Results - Retail Weight'!BB6/$B6</f>
        <v>0.884540862168844</v>
      </c>
      <c r="BD6" s="34" t="n">
        <f aca="false">'Results - Retail Weight'!BC6/$B6</f>
        <v>8296.76079644532</v>
      </c>
    </row>
    <row r="7" customFormat="false" ht="15" hidden="false" customHeight="false" outlineLevel="0" collapsed="false">
      <c r="A7" s="0" t="s">
        <v>26</v>
      </c>
      <c r="B7" s="27" t="n">
        <v>2.623</v>
      </c>
      <c r="C7" s="28" t="n">
        <f aca="false">'Results - Retail Weight'!B7/$B7</f>
        <v>1.00648112847884</v>
      </c>
      <c r="D7" s="28" t="n">
        <f aca="false">'Results - Retail Weight'!C7/$B7</f>
        <v>1.08654212733511</v>
      </c>
      <c r="E7" s="28" t="n">
        <f aca="false">'Results - Retail Weight'!D7/$B7</f>
        <v>2.89744567289363</v>
      </c>
      <c r="F7" s="28" t="n">
        <f aca="false">'Results - Retail Weight'!E7/$B7</f>
        <v>2.94319481509722</v>
      </c>
      <c r="G7" s="28" t="n">
        <f aca="false">'Results - Retail Weight'!F7/$B7</f>
        <v>4.91040792985132</v>
      </c>
      <c r="H7" s="28" t="n">
        <f aca="false">'Results - Retail Weight'!G7/$B7</f>
        <v>5.3297750667175</v>
      </c>
      <c r="I7" s="29" t="n">
        <f aca="false">'Results - Retail Weight'!H7/$B7</f>
        <v>0.304994281357225</v>
      </c>
      <c r="J7" s="30" t="n">
        <f aca="false">'Results - Retail Weight'!I7/$B7</f>
        <v>0.324056423942051</v>
      </c>
      <c r="K7" s="30" t="n">
        <f aca="false">'Results - Retail Weight'!J7/$B7</f>
        <v>0.945482272207396</v>
      </c>
      <c r="L7" s="30" t="n">
        <f aca="false">'Results - Retail Weight'!K7/$B7</f>
        <v>0.987418985894014</v>
      </c>
      <c r="M7" s="30" t="n">
        <f aca="false">'Results - Retail Weight'!L7/$B7</f>
        <v>1.55547083492185</v>
      </c>
      <c r="N7" s="31" t="n">
        <f aca="false">'Results - Retail Weight'!M7/$B7</f>
        <v>1.63934426229508</v>
      </c>
      <c r="O7" s="28" t="n">
        <f aca="false">'Results - Retail Weight'!N7/$B7</f>
        <v>0.301181852840259</v>
      </c>
      <c r="P7" s="28" t="n">
        <f aca="false">'Results - Retail Weight'!O7/$B7</f>
        <v>0.324056423942051</v>
      </c>
      <c r="Q7" s="28" t="n">
        <f aca="false">'Results - Retail Weight'!P7/$B7</f>
        <v>0.941669843690431</v>
      </c>
      <c r="R7" s="28" t="n">
        <f aca="false">'Results - Retail Weight'!Q7/$B7</f>
        <v>0.983606557377049</v>
      </c>
      <c r="S7" s="28" t="n">
        <f aca="false">'Results - Retail Weight'!R7/$B7</f>
        <v>1.56309569195578</v>
      </c>
      <c r="T7" s="28" t="n">
        <f aca="false">'Results - Retail Weight'!S7/$B7</f>
        <v>1.64696911932901</v>
      </c>
      <c r="U7" s="29" t="n">
        <f aca="false">'Results - Retail Weight'!T7/$B7</f>
        <v>2.34845596645063</v>
      </c>
      <c r="V7" s="30" t="n">
        <f aca="false">'Results - Retail Weight'!U7/$B7</f>
        <v>2.86694624475791</v>
      </c>
      <c r="W7" s="30" t="n">
        <f aca="false">'Results - Retail Weight'!V7/$B7</f>
        <v>4.07167365611895</v>
      </c>
      <c r="X7" s="30" t="n">
        <f aca="false">'Results - Retail Weight'!W7/$B7</f>
        <v>3.66374380480366</v>
      </c>
      <c r="Y7" s="30" t="n">
        <f aca="false">'Results - Retail Weight'!X7/$B7</f>
        <v>5.65383149065955</v>
      </c>
      <c r="Z7" s="31" t="n">
        <f aca="false">'Results - Retail Weight'!Y7/$B7</f>
        <v>6.61837590545177</v>
      </c>
      <c r="AA7" s="28" t="n">
        <f aca="false">'Results - Retail Weight'!Z7/$B7</f>
        <v>2.20358368280595</v>
      </c>
      <c r="AB7" s="28" t="n">
        <f aca="false">'Results - Retail Weight'!AA7/$B7</f>
        <v>2.54288982081586</v>
      </c>
      <c r="AC7" s="28" t="n">
        <f aca="false">'Results - Retail Weight'!AB7/$B7</f>
        <v>4.28135722455204</v>
      </c>
      <c r="AD7" s="28" t="n">
        <f aca="false">'Results - Retail Weight'!AC7/$B7</f>
        <v>3.8353030880671</v>
      </c>
      <c r="AE7" s="28" t="n">
        <f aca="false">'Results - Retail Weight'!AD7/$B7</f>
        <v>6.19900876858559</v>
      </c>
      <c r="AF7" s="28" t="n">
        <f aca="false">'Results - Retail Weight'!AE7/$B7</f>
        <v>9.24513915364087</v>
      </c>
      <c r="AG7" s="32" t="n">
        <f aca="false">'Results - Retail Weight'!AF7/$B7</f>
        <v>0</v>
      </c>
      <c r="AH7" s="33" t="n">
        <f aca="false">'Results - Retail Weight'!AG7/$B7</f>
        <v>0</v>
      </c>
      <c r="AI7" s="33" t="n">
        <f aca="false">'Results - Retail Weight'!AH7/$B7</f>
        <v>183.911551658406</v>
      </c>
      <c r="AJ7" s="33" t="n">
        <f aca="false">'Results - Retail Weight'!AI7/$B7</f>
        <v>255.547083492184</v>
      </c>
      <c r="AK7" s="33" t="n">
        <f aca="false">'Results - Retail Weight'!AJ7/$B7</f>
        <v>306.671749904689</v>
      </c>
      <c r="AL7" s="34" t="n">
        <f aca="false">'Results - Retail Weight'!AK7/$B7</f>
        <v>324.056423942051</v>
      </c>
      <c r="AM7" s="32" t="n">
        <f aca="false">'Results - Retail Weight'!AL7/$B7</f>
        <v>0</v>
      </c>
      <c r="AN7" s="33" t="n">
        <f aca="false">'Results - Retail Weight'!AM7/$B7</f>
        <v>0</v>
      </c>
      <c r="AO7" s="33" t="n">
        <f aca="false">'Results - Retail Weight'!AN7/$B7</f>
        <v>7162.10446054136</v>
      </c>
      <c r="AP7" s="33" t="n">
        <f aca="false">'Results - Retail Weight'!AO7/$B7</f>
        <v>9323.78955394586</v>
      </c>
      <c r="AQ7" s="33" t="n">
        <f aca="false">'Results - Retail Weight'!AP7/$B7</f>
        <v>11190.3164315669</v>
      </c>
      <c r="AR7" s="34" t="n">
        <f aca="false">'Results - Retail Weight'!AQ7/$B7</f>
        <v>11824.0564239421</v>
      </c>
      <c r="AS7" s="13" t="n">
        <f aca="false">'Results - Retail Weight'!AR7/$B7</f>
        <v>1.00970326070222</v>
      </c>
      <c r="AT7" s="13" t="n">
        <f aca="false">'Results - Retail Weight'!AS7/$B7</f>
        <v>4.72443764862369</v>
      </c>
      <c r="AU7" s="14" t="n">
        <f aca="false">'Results - Retail Weight'!AT7/$B7</f>
        <v>0.29314561927999</v>
      </c>
      <c r="AV7" s="16" t="n">
        <f aca="false">'Results - Retail Weight'!AU7/$B7</f>
        <v>1.62558745508686</v>
      </c>
      <c r="AW7" s="14" t="n">
        <f aca="false">'Results - Retail Weight'!AV7/$B7</f>
        <v>1.81985973143245</v>
      </c>
      <c r="AX7" s="16" t="n">
        <f aca="false">'Results - Retail Weight'!AW7/$B7</f>
        <v>10.9006216803814</v>
      </c>
      <c r="AY7" s="14" t="n">
        <f aca="false">'Results - Retail Weight'!AX7/$B7</f>
        <v>1.29736516566698</v>
      </c>
      <c r="AZ7" s="16" t="n">
        <f aca="false">'Results - Retail Weight'!AY7/$B7</f>
        <v>9.6768373921727</v>
      </c>
      <c r="BA7" s="32" t="n">
        <f aca="false">'Results - Retail Weight'!AZ7/$B7</f>
        <v>0</v>
      </c>
      <c r="BB7" s="34" t="n">
        <f aca="false">'Results - Retail Weight'!BA7/$B7</f>
        <v>682.84424923951</v>
      </c>
      <c r="BC7" s="32" t="n">
        <f aca="false">'Results - Retail Weight'!BB7/$B7</f>
        <v>0</v>
      </c>
      <c r="BD7" s="34" t="n">
        <f aca="false">'Results - Retail Weight'!BC7/$B7</f>
        <v>40146.3458620162</v>
      </c>
    </row>
    <row r="8" customFormat="false" ht="15" hidden="false" customHeight="false" outlineLevel="0" collapsed="false">
      <c r="A8" s="0" t="s">
        <v>27</v>
      </c>
      <c r="B8" s="27" t="n">
        <v>3.686</v>
      </c>
      <c r="C8" s="28" t="n">
        <f aca="false">'Results - Retail Weight'!B8/$B8</f>
        <v>0.268583830710798</v>
      </c>
      <c r="D8" s="28" t="n">
        <f aca="false">'Results - Retail Weight'!C8/$B8</f>
        <v>0.298426478567553</v>
      </c>
      <c r="E8" s="28" t="n">
        <f aca="false">'Results - Retail Weight'!D8/$B8</f>
        <v>0.759631036353771</v>
      </c>
      <c r="F8" s="28" t="n">
        <f aca="false">'Results - Retail Weight'!E8/$B8</f>
        <v>0.583288117200217</v>
      </c>
      <c r="G8" s="28" t="n">
        <f aca="false">'Results - Retail Weight'!F8/$B8</f>
        <v>1.68475311991319</v>
      </c>
      <c r="H8" s="28" t="n">
        <f aca="false">'Results - Retail Weight'!G8/$B8</f>
        <v>1.95604991861096</v>
      </c>
      <c r="I8" s="29" t="n">
        <f aca="false">'Results - Retail Weight'!H8/$B8</f>
        <v>0.311991318502442</v>
      </c>
      <c r="J8" s="30" t="n">
        <f aca="false">'Results - Retail Weight'!I8/$B8</f>
        <v>0.396093326098752</v>
      </c>
      <c r="K8" s="30" t="n">
        <f aca="false">'Results - Retail Weight'!J8/$B8</f>
        <v>1.2072707542051</v>
      </c>
      <c r="L8" s="30" t="n">
        <f aca="false">'Results - Retail Weight'!K8/$B8</f>
        <v>1.0119370591427</v>
      </c>
      <c r="M8" s="30" t="n">
        <f aca="false">'Results - Retail Weight'!L8/$B8</f>
        <v>2.37927292457949</v>
      </c>
      <c r="N8" s="31" t="n">
        <f aca="false">'Results - Retail Weight'!M8/$B8</f>
        <v>2.78350515463918</v>
      </c>
      <c r="O8" s="28" t="n">
        <f aca="false">'Results - Retail Weight'!N8/$B8</f>
        <v>0.284861638632664</v>
      </c>
      <c r="P8" s="28" t="n">
        <f aca="false">'Results - Retail Weight'!O8/$B8</f>
        <v>0.347259902333152</v>
      </c>
      <c r="Q8" s="28" t="n">
        <f aca="false">'Results - Retail Weight'!P8/$B8</f>
        <v>1.03364080303852</v>
      </c>
      <c r="R8" s="28" t="n">
        <f aca="false">'Results - Retail Weight'!Q8/$B8</f>
        <v>0.851871947911015</v>
      </c>
      <c r="S8" s="28" t="n">
        <f aca="false">'Results - Retail Weight'!R8/$B8</f>
        <v>2.00488334237656</v>
      </c>
      <c r="T8" s="28" t="n">
        <f aca="false">'Results - Retail Weight'!S8/$B8</f>
        <v>2.30873575691807</v>
      </c>
      <c r="U8" s="29" t="n">
        <f aca="false">'Results - Retail Weight'!T8/$B8</f>
        <v>2.39555073250136</v>
      </c>
      <c r="V8" s="30" t="n">
        <f aca="false">'Results - Retail Weight'!U8/$B8</f>
        <v>2.65328269126424</v>
      </c>
      <c r="W8" s="30" t="n">
        <f aca="false">'Results - Retail Weight'!V8/$B8</f>
        <v>7.37655995659251</v>
      </c>
      <c r="X8" s="30" t="n">
        <f aca="false">'Results - Retail Weight'!W8/$B8</f>
        <v>5.04069451980467</v>
      </c>
      <c r="Y8" s="30" t="n">
        <f aca="false">'Results - Retail Weight'!X8/$B8</f>
        <v>17.0482908301682</v>
      </c>
      <c r="Z8" s="31" t="n">
        <f aca="false">'Results - Retail Weight'!Y8/$B8</f>
        <v>20.3553988062941</v>
      </c>
      <c r="AA8" s="28" t="n">
        <f aca="false">'Results - Retail Weight'!Z8/$B8</f>
        <v>0.775908844275638</v>
      </c>
      <c r="AB8" s="28" t="n">
        <f aca="false">'Results - Retail Weight'!AA8/$B8</f>
        <v>0.916983179598481</v>
      </c>
      <c r="AC8" s="28" t="n">
        <f aca="false">'Results - Retail Weight'!AB8/$B8</f>
        <v>9.51437873033098</v>
      </c>
      <c r="AD8" s="28" t="n">
        <f aca="false">'Results - Retail Weight'!AC8/$B8</f>
        <v>2.53119913185024</v>
      </c>
      <c r="AE8" s="28" t="n">
        <f aca="false">'Results - Retail Weight'!AD8/$B8</f>
        <v>36.8393922951709</v>
      </c>
      <c r="AF8" s="28" t="n">
        <f aca="false">'Results - Retail Weight'!AE8/$B8</f>
        <v>42.3250135648399</v>
      </c>
      <c r="AG8" s="32" t="n">
        <f aca="false">'Results - Retail Weight'!AF8/$B8</f>
        <v>0</v>
      </c>
      <c r="AH8" s="33" t="n">
        <f aca="false">'Results - Retail Weight'!AG8/$B8</f>
        <v>0.0542593597395551</v>
      </c>
      <c r="AI8" s="33" t="n">
        <f aca="false">'Results - Retail Weight'!AH8/$B8</f>
        <v>609.983722192078</v>
      </c>
      <c r="AJ8" s="33" t="n">
        <f aca="false">'Results - Retail Weight'!AI8/$B8</f>
        <v>427.265328269126</v>
      </c>
      <c r="AK8" s="33" t="n">
        <f aca="false">'Results - Retail Weight'!AJ8/$B8</f>
        <v>1067.85132935431</v>
      </c>
      <c r="AL8" s="34" t="n">
        <f aca="false">'Results - Retail Weight'!AK8/$B8</f>
        <v>2868.63809007054</v>
      </c>
      <c r="AM8" s="32" t="n">
        <f aca="false">'Results - Retail Weight'!AL8/$B8</f>
        <v>0</v>
      </c>
      <c r="AN8" s="33" t="n">
        <f aca="false">'Results - Retail Weight'!AM8/$B8</f>
        <v>0.406945198046663</v>
      </c>
      <c r="AO8" s="33" t="n">
        <f aca="false">'Results - Retail Weight'!AN8/$B8</f>
        <v>13449.8914812805</v>
      </c>
      <c r="AP8" s="33" t="n">
        <f aca="false">'Results - Retail Weight'!AO8/$B8</f>
        <v>1254.91047205643</v>
      </c>
      <c r="AQ8" s="33" t="n">
        <f aca="false">'Results - Retail Weight'!AP8/$B8</f>
        <v>31285.2414541508</v>
      </c>
      <c r="AR8" s="34" t="n">
        <f aca="false">'Results - Retail Weight'!AQ8/$B8</f>
        <v>51892.078133478</v>
      </c>
      <c r="AS8" s="13" t="n">
        <f aca="false">'Results - Retail Weight'!AR8/$B8</f>
        <v>0.271258564310429</v>
      </c>
      <c r="AT8" s="13" t="n">
        <f aca="false">'Results - Retail Weight'!AS8/$B8</f>
        <v>2.19606790113083</v>
      </c>
      <c r="AU8" s="14" t="n">
        <f aca="false">'Results - Retail Weight'!AT8/$B8</f>
        <v>0.305806923101111</v>
      </c>
      <c r="AV8" s="16" t="n">
        <f aca="false">'Results - Retail Weight'!AU8/$B8</f>
        <v>3.90525179280109</v>
      </c>
      <c r="AW8" s="14" t="n">
        <f aca="false">'Results - Retail Weight'!AV8/$B8</f>
        <v>1.5909455457374</v>
      </c>
      <c r="AX8" s="16" t="n">
        <f aca="false">'Results - Retail Weight'!AW8/$B8</f>
        <v>24.111235671589</v>
      </c>
      <c r="AY8" s="14" t="n">
        <f aca="false">'Results - Retail Weight'!AX8/$B8</f>
        <v>0.566859008697772</v>
      </c>
      <c r="AZ8" s="16" t="n">
        <f aca="false">'Results - Retail Weight'!AY8/$B8</f>
        <v>46.6909826961091</v>
      </c>
      <c r="BA8" s="32" t="n">
        <f aca="false">'Results - Retail Weight'!AZ8/$B8</f>
        <v>0</v>
      </c>
      <c r="BB8" s="34" t="n">
        <f aca="false">'Results - Retail Weight'!BA8/$B8</f>
        <v>3365.87387183123</v>
      </c>
      <c r="BC8" s="32" t="n">
        <f aca="false">'Results - Retail Weight'!BB8/$B8</f>
        <v>0</v>
      </c>
      <c r="BD8" s="34" t="n">
        <f aca="false">'Results - Retail Weight'!BC8/$B8</f>
        <v>225826.746370419</v>
      </c>
    </row>
    <row r="9" customFormat="false" ht="15" hidden="false" customHeight="false" outlineLevel="0" collapsed="false">
      <c r="A9" s="0" t="s">
        <v>28</v>
      </c>
      <c r="B9" s="27" t="n">
        <v>0.732</v>
      </c>
      <c r="C9" s="28" t="n">
        <f aca="false">'Results - Retail Weight'!B9/$B9</f>
        <v>0.505464480874317</v>
      </c>
      <c r="D9" s="28" t="n">
        <f aca="false">'Results - Retail Weight'!C9/$B9</f>
        <v>0.601092896174863</v>
      </c>
      <c r="E9" s="28" t="n">
        <f aca="false">'Results - Retail Weight'!D9/$B9</f>
        <v>1.20218579234973</v>
      </c>
      <c r="F9" s="28" t="n">
        <f aca="false">'Results - Retail Weight'!E9/$B9</f>
        <v>1.12021857923497</v>
      </c>
      <c r="G9" s="28" t="n">
        <f aca="false">'Results - Retail Weight'!F9/$B9</f>
        <v>1.91256830601093</v>
      </c>
      <c r="H9" s="28" t="n">
        <f aca="false">'Results - Retail Weight'!G9/$B9</f>
        <v>2.26775956284153</v>
      </c>
      <c r="I9" s="29" t="n">
        <f aca="false">'Results - Retail Weight'!H9/$B9</f>
        <v>0.122950819672131</v>
      </c>
      <c r="J9" s="30" t="n">
        <f aca="false">'Results - Retail Weight'!I9/$B9</f>
        <v>0.218579234972678</v>
      </c>
      <c r="K9" s="30" t="n">
        <f aca="false">'Results - Retail Weight'!J9/$B9</f>
        <v>0.628415300546448</v>
      </c>
      <c r="L9" s="30" t="n">
        <f aca="false">'Results - Retail Weight'!K9/$B9</f>
        <v>0.64207650273224</v>
      </c>
      <c r="M9" s="30" t="n">
        <f aca="false">'Results - Retail Weight'!L9/$B9</f>
        <v>0.860655737704918</v>
      </c>
      <c r="N9" s="31" t="n">
        <f aca="false">'Results - Retail Weight'!M9/$B9</f>
        <v>0.956284153005464</v>
      </c>
      <c r="O9" s="28" t="n">
        <f aca="false">'Results - Retail Weight'!N9/$B9</f>
        <v>0.109289617486339</v>
      </c>
      <c r="P9" s="28" t="n">
        <f aca="false">'Results - Retail Weight'!O9/$B9</f>
        <v>0.204918032786885</v>
      </c>
      <c r="Q9" s="28" t="n">
        <f aca="false">'Results - Retail Weight'!P9/$B9</f>
        <v>0.614754098360656</v>
      </c>
      <c r="R9" s="28" t="n">
        <f aca="false">'Results - Retail Weight'!Q9/$B9</f>
        <v>0.64207650273224</v>
      </c>
      <c r="S9" s="28" t="n">
        <f aca="false">'Results - Retail Weight'!R9/$B9</f>
        <v>0.860655737704918</v>
      </c>
      <c r="T9" s="28" t="n">
        <f aca="false">'Results - Retail Weight'!S9/$B9</f>
        <v>0.942622950819672</v>
      </c>
      <c r="U9" s="29" t="n">
        <f aca="false">'Results - Retail Weight'!T9/$B9</f>
        <v>3.18306010928962</v>
      </c>
      <c r="V9" s="30" t="n">
        <f aca="false">'Results - Retail Weight'!U9/$B9</f>
        <v>3.48360655737705</v>
      </c>
      <c r="W9" s="30" t="n">
        <f aca="false">'Results - Retail Weight'!V9/$B9</f>
        <v>5.28688524590164</v>
      </c>
      <c r="X9" s="30" t="n">
        <f aca="false">'Results - Retail Weight'!W9/$B9</f>
        <v>4.91803278688525</v>
      </c>
      <c r="Y9" s="30" t="n">
        <f aca="false">'Results - Retail Weight'!X9/$B9</f>
        <v>7.28142076502732</v>
      </c>
      <c r="Z9" s="31" t="n">
        <f aca="false">'Results - Retail Weight'!Y9/$B9</f>
        <v>9.41256830601093</v>
      </c>
      <c r="AA9" s="28" t="n">
        <f aca="false">'Results - Retail Weight'!Z9/$B9</f>
        <v>0.846994535519126</v>
      </c>
      <c r="AB9" s="28" t="n">
        <f aca="false">'Results - Retail Weight'!AA9/$B9</f>
        <v>0.87431693989071</v>
      </c>
      <c r="AC9" s="28" t="n">
        <f aca="false">'Results - Retail Weight'!AB9/$B9</f>
        <v>4.75409836065574</v>
      </c>
      <c r="AD9" s="28" t="n">
        <f aca="false">'Results - Retail Weight'!AC9/$B9</f>
        <v>6.05191256830601</v>
      </c>
      <c r="AE9" s="28" t="n">
        <f aca="false">'Results - Retail Weight'!AD9/$B9</f>
        <v>8.37431693989071</v>
      </c>
      <c r="AF9" s="28" t="n">
        <f aca="false">'Results - Retail Weight'!AE9/$B9</f>
        <v>8.42896174863388</v>
      </c>
      <c r="AG9" s="32" t="n">
        <f aca="false">'Results - Retail Weight'!AF9/$B9</f>
        <v>0</v>
      </c>
      <c r="AH9" s="33" t="n">
        <f aca="false">'Results - Retail Weight'!AG9/$B9</f>
        <v>1.22950819672131</v>
      </c>
      <c r="AI9" s="33" t="n">
        <f aca="false">'Results - Retail Weight'!AH9/$B9</f>
        <v>80.7377049180328</v>
      </c>
      <c r="AJ9" s="33" t="n">
        <f aca="false">'Results - Retail Weight'!AI9/$B9</f>
        <v>3.55191256830601</v>
      </c>
      <c r="AK9" s="33" t="n">
        <f aca="false">'Results - Retail Weight'!AJ9/$B9</f>
        <v>182.24043715847</v>
      </c>
      <c r="AL9" s="34" t="n">
        <f aca="false">'Results - Retail Weight'!AK9/$B9</f>
        <v>322.131147540984</v>
      </c>
      <c r="AM9" s="32" t="n">
        <f aca="false">'Results - Retail Weight'!AL9/$B9</f>
        <v>0</v>
      </c>
      <c r="AN9" s="33" t="n">
        <f aca="false">'Results - Retail Weight'!AM9/$B9</f>
        <v>11.4754098360656</v>
      </c>
      <c r="AO9" s="33" t="n">
        <f aca="false">'Results - Retail Weight'!AN9/$B9</f>
        <v>3762.56830601093</v>
      </c>
      <c r="AP9" s="33" t="n">
        <f aca="false">'Results - Retail Weight'!AO9/$B9</f>
        <v>106.967213114754</v>
      </c>
      <c r="AQ9" s="33" t="n">
        <f aca="false">'Results - Retail Weight'!AP9/$B9</f>
        <v>12171.9945355191</v>
      </c>
      <c r="AR9" s="34" t="n">
        <f aca="false">'Results - Retail Weight'!AQ9/$B9</f>
        <v>12264.8907103825</v>
      </c>
      <c r="AS9" s="13" t="n">
        <f aca="false">'Results - Retail Weight'!AR9/$B9</f>
        <v>0.276705936173643</v>
      </c>
      <c r="AT9" s="13" t="n">
        <f aca="false">'Results - Retail Weight'!AS9/$B9</f>
        <v>5.52677845189947</v>
      </c>
      <c r="AU9" s="14" t="n">
        <f aca="false">'Results - Retail Weight'!AT9/$B9</f>
        <v>0.136305057189399</v>
      </c>
      <c r="AV9" s="16" t="n">
        <f aca="false">'Results - Retail Weight'!AU9/$B9</f>
        <v>2.22312425404221</v>
      </c>
      <c r="AW9" s="14" t="n">
        <f aca="false">'Results - Retail Weight'!AV9/$B9</f>
        <v>2.81147540983607</v>
      </c>
      <c r="AX9" s="16" t="n">
        <f aca="false">'Results - Retail Weight'!AW9/$B9</f>
        <v>14.9346545753069</v>
      </c>
      <c r="AY9" s="14" t="n">
        <f aca="false">'Results - Retail Weight'!AX9/$B9</f>
        <v>0.865881399348304</v>
      </c>
      <c r="AZ9" s="16" t="n">
        <f aca="false">'Results - Retail Weight'!AY9/$B9</f>
        <v>16.470236788498</v>
      </c>
      <c r="BA9" s="32" t="n">
        <f aca="false">'Results - Retail Weight'!AZ9/$B9</f>
        <v>0</v>
      </c>
      <c r="BB9" s="34" t="n">
        <f aca="false">'Results - Retail Weight'!BA9/$B9</f>
        <v>1139.84312097595</v>
      </c>
      <c r="BC9" s="32" t="n">
        <f aca="false">'Results - Retail Weight'!BB9/$B9</f>
        <v>0</v>
      </c>
      <c r="BD9" s="34" t="n">
        <f aca="false">'Results - Retail Weight'!BC9/$B9</f>
        <v>55401.6343711401</v>
      </c>
    </row>
    <row r="10" customFormat="false" ht="15" hidden="false" customHeight="false" outlineLevel="0" collapsed="false">
      <c r="A10" s="0" t="s">
        <v>29</v>
      </c>
      <c r="B10" s="27" t="n">
        <v>0.974</v>
      </c>
      <c r="C10" s="28" t="n">
        <f aca="false">'Results - Retail Weight'!B10/$B10</f>
        <v>0.749486652977413</v>
      </c>
      <c r="D10" s="28" t="n">
        <f aca="false">'Results - Retail Weight'!C10/$B10</f>
        <v>0.780287474332649</v>
      </c>
      <c r="E10" s="28" t="n">
        <f aca="false">'Results - Retail Weight'!D10/$B10</f>
        <v>1.85831622176591</v>
      </c>
      <c r="F10" s="28" t="n">
        <f aca="false">'Results - Retail Weight'!E10/$B10</f>
        <v>1.35523613963039</v>
      </c>
      <c r="G10" s="28" t="n">
        <f aca="false">'Results - Retail Weight'!F10/$B10</f>
        <v>3.27515400410678</v>
      </c>
      <c r="H10" s="28" t="n">
        <f aca="false">'Results - Retail Weight'!G10/$B10</f>
        <v>3.36755646817248</v>
      </c>
      <c r="I10" s="29" t="n">
        <f aca="false">'Results - Retail Weight'!H10/$B10</f>
        <v>0.26694045174538</v>
      </c>
      <c r="J10" s="30" t="n">
        <f aca="false">'Results - Retail Weight'!I10/$B10</f>
        <v>0.359342915811088</v>
      </c>
      <c r="K10" s="30" t="n">
        <f aca="false">'Results - Retail Weight'!J10/$B10</f>
        <v>1.35523613963039</v>
      </c>
      <c r="L10" s="30" t="n">
        <f aca="false">'Results - Retail Weight'!K10/$B10</f>
        <v>1.07802874743327</v>
      </c>
      <c r="M10" s="30" t="n">
        <f aca="false">'Results - Retail Weight'!L10/$B10</f>
        <v>2.16632443531828</v>
      </c>
      <c r="N10" s="31" t="n">
        <f aca="false">'Results - Retail Weight'!M10/$B10</f>
        <v>2.29979466119097</v>
      </c>
      <c r="O10" s="28" t="n">
        <f aca="false">'Results - Retail Weight'!N10/$B10</f>
        <v>0.256673511293635</v>
      </c>
      <c r="P10" s="28" t="n">
        <f aca="false">'Results - Retail Weight'!O10/$B10</f>
        <v>0.349075975359343</v>
      </c>
      <c r="Q10" s="28" t="n">
        <f aca="false">'Results - Retail Weight'!P10/$B10</f>
        <v>1.3347022587269</v>
      </c>
      <c r="R10" s="28" t="n">
        <f aca="false">'Results - Retail Weight'!Q10/$B10</f>
        <v>1.03696098562628</v>
      </c>
      <c r="S10" s="28" t="n">
        <f aca="false">'Results - Retail Weight'!R10/$B10</f>
        <v>2.14579055441478</v>
      </c>
      <c r="T10" s="28" t="n">
        <f aca="false">'Results - Retail Weight'!S10/$B10</f>
        <v>2.25872689938398</v>
      </c>
      <c r="U10" s="29" t="n">
        <f aca="false">'Results - Retail Weight'!T10/$B10</f>
        <v>2.63860369609856</v>
      </c>
      <c r="V10" s="30" t="n">
        <f aca="false">'Results - Retail Weight'!U10/$B10</f>
        <v>2.76180698151951</v>
      </c>
      <c r="W10" s="30" t="n">
        <f aca="false">'Results - Retail Weight'!V10/$B10</f>
        <v>3.51129363449692</v>
      </c>
      <c r="X10" s="30" t="n">
        <f aca="false">'Results - Retail Weight'!W10/$B10</f>
        <v>3.24435318275154</v>
      </c>
      <c r="Y10" s="30" t="n">
        <f aca="false">'Results - Retail Weight'!X10/$B10</f>
        <v>4.91786447638604</v>
      </c>
      <c r="Z10" s="31" t="n">
        <f aca="false">'Results - Retail Weight'!Y10/$B10</f>
        <v>5.18480492813142</v>
      </c>
      <c r="AA10" s="28" t="n">
        <f aca="false">'Results - Retail Weight'!Z10/$B10</f>
        <v>0.462012320328542</v>
      </c>
      <c r="AB10" s="28" t="n">
        <f aca="false">'Results - Retail Weight'!AA10/$B10</f>
        <v>0.482546201232033</v>
      </c>
      <c r="AC10" s="28" t="n">
        <f aca="false">'Results - Retail Weight'!AB10/$B10</f>
        <v>0.708418891170431</v>
      </c>
      <c r="AD10" s="28" t="n">
        <f aca="false">'Results - Retail Weight'!AC10/$B10</f>
        <v>0.718685831622177</v>
      </c>
      <c r="AE10" s="28" t="n">
        <f aca="false">'Results - Retail Weight'!AD10/$B10</f>
        <v>0.975359342915811</v>
      </c>
      <c r="AF10" s="28" t="n">
        <f aca="false">'Results - Retail Weight'!AE10/$B10</f>
        <v>1.01642710472279</v>
      </c>
      <c r="AG10" s="32" t="n">
        <f aca="false">'Results - Retail Weight'!AF10/$B10</f>
        <v>0</v>
      </c>
      <c r="AH10" s="33" t="n">
        <f aca="false">'Results - Retail Weight'!AG10/$B10</f>
        <v>0</v>
      </c>
      <c r="AI10" s="33" t="n">
        <f aca="false">'Results - Retail Weight'!AH10/$B10</f>
        <v>0</v>
      </c>
      <c r="AJ10" s="33" t="n">
        <f aca="false">'Results - Retail Weight'!AI10/$B10</f>
        <v>0</v>
      </c>
      <c r="AK10" s="33" t="n">
        <f aca="false">'Results - Retail Weight'!AJ10/$B10</f>
        <v>0</v>
      </c>
      <c r="AL10" s="34" t="n">
        <f aca="false">'Results - Retail Weight'!AK10/$B10</f>
        <v>0</v>
      </c>
      <c r="AM10" s="32" t="n">
        <f aca="false">'Results - Retail Weight'!AL10/$B10</f>
        <v>0</v>
      </c>
      <c r="AN10" s="33" t="n">
        <f aca="false">'Results - Retail Weight'!AM10/$B10</f>
        <v>0</v>
      </c>
      <c r="AO10" s="33" t="n">
        <f aca="false">'Results - Retail Weight'!AN10/$B10</f>
        <v>0</v>
      </c>
      <c r="AP10" s="33" t="n">
        <f aca="false">'Results - Retail Weight'!AO10/$B10</f>
        <v>0</v>
      </c>
      <c r="AQ10" s="33" t="n">
        <f aca="false">'Results - Retail Weight'!AP10/$B10</f>
        <v>0</v>
      </c>
      <c r="AR10" s="34" t="n">
        <f aca="false">'Results - Retail Weight'!AQ10/$B10</f>
        <v>0</v>
      </c>
      <c r="AS10" s="13" t="n">
        <f aca="false">'Results - Retail Weight'!AR10/$B10</f>
        <v>0.355658783949415</v>
      </c>
      <c r="AT10" s="13" t="n">
        <f aca="false">'Results - Retail Weight'!AS10/$B10</f>
        <v>9.50535870508271</v>
      </c>
      <c r="AU10" s="14" t="n">
        <f aca="false">'Results - Retail Weight'!AT10/$B10</f>
        <v>0.219958095810401</v>
      </c>
      <c r="AV10" s="16" t="n">
        <f aca="false">'Results - Retail Weight'!AU10/$B10</f>
        <v>37.1472296322308</v>
      </c>
      <c r="AW10" s="14" t="n">
        <f aca="false">'Results - Retail Weight'!AV10/$B10</f>
        <v>2.71223876301354</v>
      </c>
      <c r="AX10" s="16" t="n">
        <f aca="false">'Results - Retail Weight'!AW10/$B10</f>
        <v>5.97373327315439</v>
      </c>
      <c r="AY10" s="14" t="n">
        <f aca="false">'Results - Retail Weight'!AX10/$B10</f>
        <v>0.507966183220663</v>
      </c>
      <c r="AZ10" s="16" t="n">
        <f aca="false">'Results - Retail Weight'!AY10/$B10</f>
        <v>0.856487686301372</v>
      </c>
      <c r="BA10" s="32" t="n">
        <f aca="false">'Results - Retail Weight'!AZ10/$B10</f>
        <v>0</v>
      </c>
      <c r="BB10" s="34" t="n">
        <f aca="false">'Results - Retail Weight'!BA10/$B10</f>
        <v>0</v>
      </c>
      <c r="BC10" s="32" t="n">
        <f aca="false">'Results - Retail Weight'!BB10/$B10</f>
        <v>0</v>
      </c>
      <c r="BD10" s="34" t="n">
        <f aca="false">'Results - Retail Weight'!BC10/$B10</f>
        <v>0</v>
      </c>
    </row>
    <row r="11" customFormat="false" ht="15" hidden="false" customHeight="false" outlineLevel="0" collapsed="false">
      <c r="A11" s="0" t="s">
        <v>30</v>
      </c>
      <c r="B11" s="36" t="s">
        <v>75</v>
      </c>
      <c r="C11" s="28" t="n">
        <f aca="false">'Results - Retail Weight'!B11</f>
        <v>1.14</v>
      </c>
      <c r="D11" s="28" t="n">
        <f aca="false">'Results - Retail Weight'!C11</f>
        <v>1.17</v>
      </c>
      <c r="E11" s="28" t="n">
        <f aca="false">'Results - Retail Weight'!D11</f>
        <v>2.04</v>
      </c>
      <c r="F11" s="28" t="n">
        <f aca="false">'Results - Retail Weight'!E11</f>
        <v>1.78</v>
      </c>
      <c r="G11" s="28" t="n">
        <f aca="false">'Results - Retail Weight'!F11</f>
        <v>3.11</v>
      </c>
      <c r="H11" s="28" t="n">
        <f aca="false">'Results - Retail Weight'!G11</f>
        <v>3.53</v>
      </c>
      <c r="I11" s="29" t="n">
        <f aca="false">'Results - Retail Weight'!H11</f>
        <v>0.62</v>
      </c>
      <c r="J11" s="30" t="n">
        <f aca="false">'Results - Retail Weight'!I11</f>
        <v>0.92</v>
      </c>
      <c r="K11" s="30" t="n">
        <f aca="false">'Results - Retail Weight'!J11</f>
        <v>3.2</v>
      </c>
      <c r="L11" s="30" t="n">
        <f aca="false">'Results - Retail Weight'!K11</f>
        <v>3.17</v>
      </c>
      <c r="M11" s="30" t="n">
        <f aca="false">'Results - Retail Weight'!L11</f>
        <v>5.1</v>
      </c>
      <c r="N11" s="31" t="n">
        <f aca="false">'Results - Retail Weight'!M11</f>
        <v>5.59</v>
      </c>
      <c r="O11" s="28" t="n">
        <f aca="false">'Results - Retail Weight'!N11</f>
        <v>0.63</v>
      </c>
      <c r="P11" s="28" t="n">
        <f aca="false">'Results - Retail Weight'!O11</f>
        <v>0.92</v>
      </c>
      <c r="Q11" s="28" t="n">
        <f aca="false">'Results - Retail Weight'!P11</f>
        <v>3.16</v>
      </c>
      <c r="R11" s="28" t="n">
        <f aca="false">'Results - Retail Weight'!Q11</f>
        <v>3.21</v>
      </c>
      <c r="S11" s="28" t="n">
        <f aca="false">'Results - Retail Weight'!R11</f>
        <v>5.05</v>
      </c>
      <c r="T11" s="28" t="n">
        <f aca="false">'Results - Retail Weight'!S11</f>
        <v>5.57</v>
      </c>
      <c r="U11" s="29" t="n">
        <f aca="false">'Results - Retail Weight'!T11</f>
        <v>5.35</v>
      </c>
      <c r="V11" s="30" t="n">
        <f aca="false">'Results - Retail Weight'!U11</f>
        <v>7.85</v>
      </c>
      <c r="W11" s="30" t="n">
        <f aca="false">'Results - Retail Weight'!V11</f>
        <v>18.02</v>
      </c>
      <c r="X11" s="30" t="n">
        <f aca="false">'Results - Retail Weight'!W11</f>
        <v>18.03</v>
      </c>
      <c r="Y11" s="30" t="n">
        <f aca="false">'Results - Retail Weight'!X11</f>
        <v>28.07</v>
      </c>
      <c r="Z11" s="31" t="n">
        <f aca="false">'Results - Retail Weight'!Y11</f>
        <v>30.83</v>
      </c>
      <c r="AA11" s="28" t="n">
        <f aca="false">'Results - Retail Weight'!Z11</f>
        <v>3.26</v>
      </c>
      <c r="AB11" s="28" t="n">
        <f aca="false">'Results - Retail Weight'!AA11</f>
        <v>4.02</v>
      </c>
      <c r="AC11" s="28" t="n">
        <f aca="false">'Results - Retail Weight'!AB11</f>
        <v>16.92</v>
      </c>
      <c r="AD11" s="28" t="n">
        <f aca="false">'Results - Retail Weight'!AC11</f>
        <v>11.18</v>
      </c>
      <c r="AE11" s="28" t="n">
        <f aca="false">'Results - Retail Weight'!AD11</f>
        <v>40.86</v>
      </c>
      <c r="AF11" s="28" t="n">
        <f aca="false">'Results - Retail Weight'!AE11</f>
        <v>42.24</v>
      </c>
      <c r="AG11" s="32" t="n">
        <f aca="false">'Results - Retail Weight'!AF11</f>
        <v>7.2</v>
      </c>
      <c r="AH11" s="33" t="n">
        <f aca="false">'Results - Retail Weight'!AG11</f>
        <v>8.1</v>
      </c>
      <c r="AI11" s="33" t="n">
        <f aca="false">'Results - Retail Weight'!AH11</f>
        <v>620.1</v>
      </c>
      <c r="AJ11" s="33" t="n">
        <f aca="false">'Results - Retail Weight'!AI11</f>
        <v>8.1</v>
      </c>
      <c r="AK11" s="33" t="n">
        <f aca="false">'Results - Retail Weight'!AJ11</f>
        <v>2519.7</v>
      </c>
      <c r="AL11" s="34" t="n">
        <f aca="false">'Results - Retail Weight'!AK11</f>
        <v>3567.1</v>
      </c>
      <c r="AM11" s="32" t="n">
        <f aca="false">'Results - Retail Weight'!AL11</f>
        <v>13.5</v>
      </c>
      <c r="AN11" s="33" t="n">
        <f aca="false">'Results - Retail Weight'!AM11</f>
        <v>15.3</v>
      </c>
      <c r="AO11" s="33" t="n">
        <f aca="false">'Results - Retail Weight'!AN11</f>
        <v>16438.6</v>
      </c>
      <c r="AP11" s="33" t="n">
        <f aca="false">'Results - Retail Weight'!AO11</f>
        <v>15.3</v>
      </c>
      <c r="AQ11" s="33" t="n">
        <f aca="false">'Results - Retail Weight'!AP11</f>
        <v>34108.2</v>
      </c>
      <c r="AR11" s="34" t="n">
        <f aca="false">'Results - Retail Weight'!AQ11</f>
        <v>34890.8</v>
      </c>
      <c r="AS11" s="13" t="n">
        <f aca="false">'Results - Retail Weight'!AR11</f>
        <v>0.79382154126451</v>
      </c>
      <c r="AT11" s="13" t="n">
        <f aca="false">'Results - Retail Weight'!AS11</f>
        <v>34.822320207731</v>
      </c>
      <c r="AU11" s="14" t="n">
        <f aca="false">'Results - Retail Weight'!AT11</f>
        <v>0.551046934600546</v>
      </c>
      <c r="AV11" s="16" t="n">
        <f aca="false">'Results - Retail Weight'!AU11</f>
        <v>47.5816627944414</v>
      </c>
      <c r="AW11" s="14" t="n">
        <f aca="false">'Results - Retail Weight'!AV11</f>
        <v>4.98301701614252</v>
      </c>
      <c r="AX11" s="16" t="n">
        <f aca="false">'Results - Retail Weight'!AW11</f>
        <v>38.0311837240316</v>
      </c>
      <c r="AY11" s="14" t="n">
        <f aca="false">'Results - Retail Weight'!AX11</f>
        <v>2.47525704047243</v>
      </c>
      <c r="AZ11" s="16" t="n">
        <f aca="false">'Results - Retail Weight'!AY11</f>
        <v>133.728915350346</v>
      </c>
      <c r="BA11" s="32" t="n">
        <f aca="false">'Results - Retail Weight'!AZ11</f>
        <v>7.16453074146313</v>
      </c>
      <c r="BB11" s="34" t="n">
        <f aca="false">'Results - Retail Weight'!BA11</f>
        <v>7770.09941393866</v>
      </c>
      <c r="BC11" s="32" t="n">
        <f aca="false">'Results - Retail Weight'!BB11</f>
        <v>8.51615118984505</v>
      </c>
      <c r="BD11" s="34" t="n">
        <f aca="false">'Results - Retail Weight'!BC11</f>
        <v>359239.122185145</v>
      </c>
    </row>
    <row r="12" customFormat="false" ht="15" hidden="false" customHeight="false" outlineLevel="0" collapsed="false">
      <c r="A12" s="0" t="s">
        <v>31</v>
      </c>
      <c r="B12" s="36" t="s">
        <v>75</v>
      </c>
      <c r="C12" s="28" t="n">
        <f aca="false">'Results - Retail Weight'!B12</f>
        <v>1.11</v>
      </c>
      <c r="D12" s="28" t="n">
        <f aca="false">'Results - Retail Weight'!C12</f>
        <v>1.19</v>
      </c>
      <c r="E12" s="28" t="n">
        <f aca="false">'Results - Retail Weight'!D12</f>
        <v>1.83</v>
      </c>
      <c r="F12" s="28" t="n">
        <f aca="false">'Results - Retail Weight'!E12</f>
        <v>1.52</v>
      </c>
      <c r="G12" s="28" t="n">
        <f aca="false">'Results - Retail Weight'!F12</f>
        <v>3.09</v>
      </c>
      <c r="H12" s="28" t="n">
        <f aca="false">'Results - Retail Weight'!G12</f>
        <v>3.29</v>
      </c>
      <c r="I12" s="29" t="n">
        <f aca="false">'Results - Retail Weight'!H12</f>
        <v>1.01</v>
      </c>
      <c r="J12" s="30" t="n">
        <f aca="false">'Results - Retail Weight'!I12</f>
        <v>1.21</v>
      </c>
      <c r="K12" s="30" t="n">
        <f aca="false">'Results - Retail Weight'!J12</f>
        <v>1.81</v>
      </c>
      <c r="L12" s="30" t="n">
        <f aca="false">'Results - Retail Weight'!K12</f>
        <v>1.76</v>
      </c>
      <c r="M12" s="30" t="n">
        <f aca="false">'Results - Retail Weight'!L12</f>
        <v>2.42</v>
      </c>
      <c r="N12" s="31" t="n">
        <f aca="false">'Results - Retail Weight'!M12</f>
        <v>2.64</v>
      </c>
      <c r="O12" s="28" t="n">
        <f aca="false">'Results - Retail Weight'!N12</f>
        <v>1.04</v>
      </c>
      <c r="P12" s="28" t="n">
        <f aca="false">'Results - Retail Weight'!O12</f>
        <v>1.2</v>
      </c>
      <c r="Q12" s="28" t="n">
        <f aca="false">'Results - Retail Weight'!P12</f>
        <v>1.8</v>
      </c>
      <c r="R12" s="28" t="n">
        <f aca="false">'Results - Retail Weight'!Q12</f>
        <v>1.75</v>
      </c>
      <c r="S12" s="28" t="n">
        <f aca="false">'Results - Retail Weight'!R12</f>
        <v>2.41</v>
      </c>
      <c r="T12" s="28" t="n">
        <f aca="false">'Results - Retail Weight'!S12</f>
        <v>2.65</v>
      </c>
      <c r="U12" s="29" t="n">
        <f aca="false">'Results - Retail Weight'!T12</f>
        <v>4.38</v>
      </c>
      <c r="V12" s="30" t="n">
        <f aca="false">'Results - Retail Weight'!U12</f>
        <v>4.38</v>
      </c>
      <c r="W12" s="30" t="n">
        <f aca="false">'Results - Retail Weight'!V12</f>
        <v>12.62</v>
      </c>
      <c r="X12" s="30" t="n">
        <f aca="false">'Results - Retail Weight'!W12</f>
        <v>12.37</v>
      </c>
      <c r="Y12" s="30" t="n">
        <f aca="false">'Results - Retail Weight'!X12</f>
        <v>18.32</v>
      </c>
      <c r="Z12" s="31" t="n">
        <f aca="false">'Results - Retail Weight'!Y12</f>
        <v>20.55</v>
      </c>
      <c r="AA12" s="28" t="n">
        <f aca="false">'Results - Retail Weight'!Z12</f>
        <v>2.1</v>
      </c>
      <c r="AB12" s="28" t="n">
        <f aca="false">'Results - Retail Weight'!AA12</f>
        <v>2.1</v>
      </c>
      <c r="AC12" s="28" t="n">
        <f aca="false">'Results - Retail Weight'!AB12</f>
        <v>5.41</v>
      </c>
      <c r="AD12" s="28" t="n">
        <f aca="false">'Results - Retail Weight'!AC12</f>
        <v>4.33</v>
      </c>
      <c r="AE12" s="28" t="n">
        <f aca="false">'Results - Retail Weight'!AD12</f>
        <v>14.11</v>
      </c>
      <c r="AF12" s="28" t="n">
        <f aca="false">'Results - Retail Weight'!AE12</f>
        <v>16.85</v>
      </c>
      <c r="AG12" s="32" t="n">
        <f aca="false">'Results - Retail Weight'!AF12</f>
        <v>10.3</v>
      </c>
      <c r="AH12" s="33" t="n">
        <f aca="false">'Results - Retail Weight'!AG12</f>
        <v>12.1</v>
      </c>
      <c r="AI12" s="33" t="n">
        <f aca="false">'Results - Retail Weight'!AH12</f>
        <v>217.7</v>
      </c>
      <c r="AJ12" s="33" t="n">
        <f aca="false">'Results - Retail Weight'!AI12</f>
        <v>12.1</v>
      </c>
      <c r="AK12" s="33" t="n">
        <f aca="false">'Results - Retail Weight'!AJ12</f>
        <v>506</v>
      </c>
      <c r="AL12" s="34" t="n">
        <f aca="false">'Results - Retail Weight'!AK12</f>
        <v>1655.5</v>
      </c>
      <c r="AM12" s="32" t="n">
        <f aca="false">'Results - Retail Weight'!AL12</f>
        <v>12.2</v>
      </c>
      <c r="AN12" s="33" t="n">
        <f aca="false">'Results - Retail Weight'!AM12</f>
        <v>15</v>
      </c>
      <c r="AO12" s="33" t="n">
        <f aca="false">'Results - Retail Weight'!AN12</f>
        <v>9493.3</v>
      </c>
      <c r="AP12" s="33" t="n">
        <f aca="false">'Results - Retail Weight'!AO12</f>
        <v>115.1</v>
      </c>
      <c r="AQ12" s="33" t="n">
        <f aca="false">'Results - Retail Weight'!AP12</f>
        <v>22816</v>
      </c>
      <c r="AR12" s="34" t="n">
        <f aca="false">'Results - Retail Weight'!AQ12</f>
        <v>76242.2</v>
      </c>
      <c r="AS12" s="13" t="n">
        <f aca="false">'Results - Retail Weight'!AR12</f>
        <v>0.733523858481558</v>
      </c>
      <c r="AT12" s="13" t="n">
        <f aca="false">'Results - Retail Weight'!AS12</f>
        <v>4.4972695180034</v>
      </c>
      <c r="AU12" s="14" t="n">
        <f aca="false">'Results - Retail Weight'!AT12</f>
        <v>0.934152708368329</v>
      </c>
      <c r="AV12" s="16" t="n">
        <f aca="false">'Results - Retail Weight'!AU12</f>
        <v>3.4645630122284</v>
      </c>
      <c r="AW12" s="14" t="n">
        <f aca="false">'Results - Retail Weight'!AV12</f>
        <v>4.4097124913916</v>
      </c>
      <c r="AX12" s="16" t="n">
        <f aca="false">'Results - Retail Weight'!AW12</f>
        <v>68.5916203726586</v>
      </c>
      <c r="AY12" s="14" t="n">
        <f aca="false">'Results - Retail Weight'!AX12</f>
        <v>2.10577717336326</v>
      </c>
      <c r="AZ12" s="16" t="n">
        <f aca="false">'Results - Retail Weight'!AY12</f>
        <v>16.578184127322</v>
      </c>
      <c r="BA12" s="32" t="n">
        <f aca="false">'Results - Retail Weight'!AZ12</f>
        <v>10.2815368018668</v>
      </c>
      <c r="BB12" s="34" t="n">
        <f aca="false">'Results - Retail Weight'!BA12</f>
        <v>1900.06262992557</v>
      </c>
      <c r="BC12" s="32" t="n">
        <f aca="false">'Results - Retail Weight'!BB12</f>
        <v>9.93486757275912</v>
      </c>
      <c r="BD12" s="34" t="n">
        <f aca="false">'Results - Retail Weight'!BC12</f>
        <v>87128.546101703</v>
      </c>
    </row>
    <row r="13" customFormat="false" ht="15" hidden="false" customHeight="false" outlineLevel="0" collapsed="false">
      <c r="A13" s="0" t="s">
        <v>32</v>
      </c>
      <c r="B13" s="27" t="n">
        <v>2.141</v>
      </c>
      <c r="C13" s="28" t="n">
        <f aca="false">'Results - Retail Weight'!B13/$B13</f>
        <v>1.9056515646894</v>
      </c>
      <c r="D13" s="28" t="n">
        <f aca="false">'Results - Retail Weight'!C13/$B13</f>
        <v>4.6380196170014</v>
      </c>
      <c r="E13" s="28" t="n">
        <f aca="false">'Results - Retail Weight'!D13/$B13</f>
        <v>7.27230266230733</v>
      </c>
      <c r="F13" s="28" t="n">
        <f aca="false">'Results - Retail Weight'!E13/$B13</f>
        <v>5.71695469406819</v>
      </c>
      <c r="G13" s="28" t="n">
        <f aca="false">'Results - Retail Weight'!F13/$B13</f>
        <v>19.2666978047641</v>
      </c>
      <c r="H13" s="28" t="n">
        <f aca="false">'Results - Retail Weight'!G13/$B13</f>
        <v>19.556282111163</v>
      </c>
      <c r="I13" s="29" t="n">
        <f aca="false">'Results - Retail Weight'!H13/$B13</f>
        <v>0.415693601120972</v>
      </c>
      <c r="J13" s="30" t="n">
        <f aca="false">'Results - Retail Weight'!I13/$B13</f>
        <v>0.457730032695002</v>
      </c>
      <c r="K13" s="30" t="n">
        <f aca="false">'Results - Retail Weight'!J13/$B13</f>
        <v>0.83605791686128</v>
      </c>
      <c r="L13" s="30" t="n">
        <f aca="false">'Results - Retail Weight'!K13/$B13</f>
        <v>0.649229332087809</v>
      </c>
      <c r="M13" s="30" t="n">
        <f aca="false">'Results - Retail Weight'!L13/$B13</f>
        <v>1.75151798225128</v>
      </c>
      <c r="N13" s="31" t="n">
        <f aca="false">'Results - Retail Weight'!M13/$B13</f>
        <v>1.8682858477347</v>
      </c>
      <c r="O13" s="28" t="n">
        <f aca="false">'Results - Retail Weight'!N13/$B13</f>
        <v>0.420364315740308</v>
      </c>
      <c r="P13" s="28" t="n">
        <f aca="false">'Results - Retail Weight'!O13/$B13</f>
        <v>0.457730032695002</v>
      </c>
      <c r="Q13" s="28" t="n">
        <f aca="false">'Results - Retail Weight'!P13/$B13</f>
        <v>0.83605791686128</v>
      </c>
      <c r="R13" s="28" t="n">
        <f aca="false">'Results - Retail Weight'!Q13/$B13</f>
        <v>0.649229332087809</v>
      </c>
      <c r="S13" s="28" t="n">
        <f aca="false">'Results - Retail Weight'!R13/$B13</f>
        <v>1.73750583839327</v>
      </c>
      <c r="T13" s="28" t="n">
        <f aca="false">'Results - Retail Weight'!S13/$B13</f>
        <v>1.8682858477347</v>
      </c>
      <c r="U13" s="29" t="n">
        <f aca="false">'Results - Retail Weight'!T13/$B13</f>
        <v>2.64829518916394</v>
      </c>
      <c r="V13" s="30" t="n">
        <f aca="false">'Results - Retail Weight'!U13/$B13</f>
        <v>5.07239607659972</v>
      </c>
      <c r="W13" s="30" t="n">
        <f aca="false">'Results - Retail Weight'!V13/$B13</f>
        <v>10.3082671648762</v>
      </c>
      <c r="X13" s="30" t="n">
        <f aca="false">'Results - Retail Weight'!W13/$B13</f>
        <v>8.87435777673984</v>
      </c>
      <c r="Y13" s="30" t="n">
        <f aca="false">'Results - Retail Weight'!X13/$B13</f>
        <v>15.7870154133582</v>
      </c>
      <c r="Z13" s="31" t="n">
        <f aca="false">'Results - Retail Weight'!Y13/$B13</f>
        <v>17.1321812237272</v>
      </c>
      <c r="AA13" s="28" t="n">
        <f aca="false">'Results - Retail Weight'!Z13/$B13</f>
        <v>0.733302195235871</v>
      </c>
      <c r="AB13" s="28" t="n">
        <f aca="false">'Results - Retail Weight'!AA13/$B13</f>
        <v>0.765997197571228</v>
      </c>
      <c r="AC13" s="28" t="n">
        <f aca="false">'Results - Retail Weight'!AB13/$B13</f>
        <v>7.97758056982718</v>
      </c>
      <c r="AD13" s="28" t="n">
        <f aca="false">'Results - Retail Weight'!AC13/$B13</f>
        <v>6.43157403082672</v>
      </c>
      <c r="AE13" s="28" t="n">
        <f aca="false">'Results - Retail Weight'!AD13/$B13</f>
        <v>21.7842129845866</v>
      </c>
      <c r="AF13" s="28" t="n">
        <f aca="false">'Results - Retail Weight'!AE13/$B13</f>
        <v>23.4656702475479</v>
      </c>
      <c r="AG13" s="32" t="n">
        <f aca="false">'Results - Retail Weight'!AF13/$B13</f>
        <v>0</v>
      </c>
      <c r="AH13" s="33" t="n">
        <f aca="false">'Results - Retail Weight'!AG13/$B13</f>
        <v>0</v>
      </c>
      <c r="AI13" s="33" t="n">
        <f aca="false">'Results - Retail Weight'!AH13/$B13</f>
        <v>203.503035964503</v>
      </c>
      <c r="AJ13" s="33" t="n">
        <f aca="false">'Results - Retail Weight'!AI13/$B13</f>
        <v>0</v>
      </c>
      <c r="AK13" s="33" t="n">
        <f aca="false">'Results - Retail Weight'!AJ13/$B13</f>
        <v>583.886034563288</v>
      </c>
      <c r="AL13" s="34" t="n">
        <f aca="false">'Results - Retail Weight'!AK13/$B13</f>
        <v>1028.07099486221</v>
      </c>
      <c r="AM13" s="32" t="n">
        <f aca="false">'Results - Retail Weight'!AL13/$B13</f>
        <v>0</v>
      </c>
      <c r="AN13" s="33" t="n">
        <f aca="false">'Results - Retail Weight'!AM13/$B13</f>
        <v>0</v>
      </c>
      <c r="AO13" s="33" t="n">
        <f aca="false">'Results - Retail Weight'!AN13/$B13</f>
        <v>10498.552078468</v>
      </c>
      <c r="AP13" s="33" t="n">
        <f aca="false">'Results - Retail Weight'!AO13/$B13</f>
        <v>0</v>
      </c>
      <c r="AQ13" s="33" t="n">
        <f aca="false">'Results - Retail Weight'!AP13/$B13</f>
        <v>21305.558150397</v>
      </c>
      <c r="AR13" s="34" t="n">
        <f aca="false">'Results - Retail Weight'!AQ13/$B13</f>
        <v>49581.644091546</v>
      </c>
      <c r="AS13" s="13" t="n">
        <f aca="false">'Results - Retail Weight'!AR13/$B13</f>
        <v>0.489395470580358</v>
      </c>
      <c r="AT13" s="13" t="n">
        <f aca="false">'Results - Retail Weight'!AS13/$B13</f>
        <v>19.485125379121</v>
      </c>
      <c r="AU13" s="14" t="n">
        <f aca="false">'Results - Retail Weight'!AT13/$B13</f>
        <v>0.310919880731043</v>
      </c>
      <c r="AV13" s="16" t="n">
        <f aca="false">'Results - Retail Weight'!AU13/$B13</f>
        <v>2.45936715283427</v>
      </c>
      <c r="AW13" s="14" t="n">
        <f aca="false">'Results - Retail Weight'!AV13/$B13</f>
        <v>1.83736305409936</v>
      </c>
      <c r="AX13" s="16" t="n">
        <f aca="false">'Results - Retail Weight'!AW13/$B13</f>
        <v>17.1829359272112</v>
      </c>
      <c r="AY13" s="14" t="n">
        <f aca="false">'Results - Retail Weight'!AX13/$B13</f>
        <v>0.362732230968223</v>
      </c>
      <c r="AZ13" s="16" t="n">
        <f aca="false">'Results - Retail Weight'!AY13/$B13</f>
        <v>22.8605445859326</v>
      </c>
      <c r="BA13" s="32" t="n">
        <f aca="false">'Results - Retail Weight'!AZ13/$B13</f>
        <v>0</v>
      </c>
      <c r="BB13" s="34" t="n">
        <f aca="false">'Results - Retail Weight'!BA13/$B13</f>
        <v>3520.91177182357</v>
      </c>
      <c r="BC13" s="32" t="n">
        <f aca="false">'Results - Retail Weight'!BB13/$B13</f>
        <v>0</v>
      </c>
      <c r="BD13" s="34" t="n">
        <f aca="false">'Results - Retail Weight'!BC13/$B13</f>
        <v>202072.590917911</v>
      </c>
    </row>
    <row r="14" customFormat="false" ht="15" hidden="false" customHeight="false" outlineLevel="0" collapsed="false">
      <c r="A14" s="0" t="s">
        <v>33</v>
      </c>
      <c r="B14" s="27" t="n">
        <v>2.222</v>
      </c>
      <c r="C14" s="28" t="n">
        <f aca="false">'Results - Retail Weight'!B14/$B14</f>
        <v>1.02610261026103</v>
      </c>
      <c r="D14" s="28" t="n">
        <f aca="false">'Results - Retail Weight'!C14/$B14</f>
        <v>1.24662466246625</v>
      </c>
      <c r="E14" s="28" t="n">
        <f aca="false">'Results - Retail Weight'!D14/$B14</f>
        <v>3.35733573357336</v>
      </c>
      <c r="F14" s="28" t="n">
        <f aca="false">'Results - Retail Weight'!E14/$B14</f>
        <v>3.02880288028803</v>
      </c>
      <c r="G14" s="28" t="n">
        <f aca="false">'Results - Retail Weight'!F14/$B14</f>
        <v>6.38613861386139</v>
      </c>
      <c r="H14" s="28" t="n">
        <f aca="false">'Results - Retail Weight'!G14/$B14</f>
        <v>9.21242124212421</v>
      </c>
      <c r="I14" s="29" t="n">
        <f aca="false">'Results - Retail Weight'!H14/$B14</f>
        <v>0.22952295229523</v>
      </c>
      <c r="J14" s="30" t="n">
        <f aca="false">'Results - Retail Weight'!I14/$B14</f>
        <v>0.252025202520252</v>
      </c>
      <c r="K14" s="30" t="n">
        <f aca="false">'Results - Retail Weight'!J14/$B14</f>
        <v>0.441044104410441</v>
      </c>
      <c r="L14" s="30" t="n">
        <f aca="false">'Results - Retail Weight'!K14/$B14</f>
        <v>0.36003600360036</v>
      </c>
      <c r="M14" s="30" t="n">
        <f aca="false">'Results - Retail Weight'!L14/$B14</f>
        <v>0.751575157515752</v>
      </c>
      <c r="N14" s="31" t="n">
        <f aca="false">'Results - Retail Weight'!M14/$B14</f>
        <v>0.841584158415842</v>
      </c>
      <c r="O14" s="28" t="n">
        <f aca="false">'Results - Retail Weight'!N14/$B14</f>
        <v>0.22952295229523</v>
      </c>
      <c r="P14" s="28" t="n">
        <f aca="false">'Results - Retail Weight'!O14/$B14</f>
        <v>0.252025202520252</v>
      </c>
      <c r="Q14" s="28" t="n">
        <f aca="false">'Results - Retail Weight'!P14/$B14</f>
        <v>0.436543654365437</v>
      </c>
      <c r="R14" s="28" t="n">
        <f aca="false">'Results - Retail Weight'!Q14/$B14</f>
        <v>0.36003600360036</v>
      </c>
      <c r="S14" s="28" t="n">
        <f aca="false">'Results - Retail Weight'!R14/$B14</f>
        <v>0.751575157515752</v>
      </c>
      <c r="T14" s="28" t="n">
        <f aca="false">'Results - Retail Weight'!S14/$B14</f>
        <v>0.841584158415842</v>
      </c>
      <c r="U14" s="29" t="n">
        <f aca="false">'Results - Retail Weight'!T14/$B14</f>
        <v>1.44464446444644</v>
      </c>
      <c r="V14" s="30" t="n">
        <f aca="false">'Results - Retail Weight'!U14/$B14</f>
        <v>1.62016201620162</v>
      </c>
      <c r="W14" s="30" t="n">
        <f aca="false">'Results - Retail Weight'!V14/$B14</f>
        <v>3.82088208820882</v>
      </c>
      <c r="X14" s="30" t="n">
        <f aca="false">'Results - Retail Weight'!W14/$B14</f>
        <v>4.62646264626463</v>
      </c>
      <c r="Y14" s="30" t="n">
        <f aca="false">'Results - Retail Weight'!X14/$B14</f>
        <v>4.89198919891989</v>
      </c>
      <c r="Z14" s="31" t="n">
        <f aca="false">'Results - Retail Weight'!Y14/$B14</f>
        <v>4.97749774977498</v>
      </c>
      <c r="AA14" s="28" t="n">
        <f aca="false">'Results - Retail Weight'!Z14/$B14</f>
        <v>0.333033303330333</v>
      </c>
      <c r="AB14" s="28" t="n">
        <f aca="false">'Results - Retail Weight'!AA14/$B14</f>
        <v>0.337533753375338</v>
      </c>
      <c r="AC14" s="28" t="n">
        <f aca="false">'Results - Retail Weight'!AB14/$B14</f>
        <v>3.38433843384338</v>
      </c>
      <c r="AD14" s="28" t="n">
        <f aca="false">'Results - Retail Weight'!AC14/$B14</f>
        <v>0.756075607560756</v>
      </c>
      <c r="AE14" s="28" t="n">
        <f aca="false">'Results - Retail Weight'!AD14/$B14</f>
        <v>15.1305130513051</v>
      </c>
      <c r="AF14" s="28" t="n">
        <f aca="false">'Results - Retail Weight'!AE14/$B14</f>
        <v>15.1485148514851</v>
      </c>
      <c r="AG14" s="32" t="n">
        <f aca="false">'Results - Retail Weight'!AF14/$B14</f>
        <v>0</v>
      </c>
      <c r="AH14" s="33" t="n">
        <f aca="false">'Results - Retail Weight'!AG14/$B14</f>
        <v>0</v>
      </c>
      <c r="AI14" s="33" t="n">
        <f aca="false">'Results - Retail Weight'!AH14/$B14</f>
        <v>178.487848784879</v>
      </c>
      <c r="AJ14" s="33" t="n">
        <f aca="false">'Results - Retail Weight'!AI14/$B14</f>
        <v>0</v>
      </c>
      <c r="AK14" s="33" t="n">
        <f aca="false">'Results - Retail Weight'!AJ14/$B14</f>
        <v>1395.0495049505</v>
      </c>
      <c r="AL14" s="34" t="n">
        <f aca="false">'Results - Retail Weight'!AK14/$B14</f>
        <v>1612.96129612961</v>
      </c>
      <c r="AM14" s="32" t="n">
        <f aca="false">'Results - Retail Weight'!AL14/$B14</f>
        <v>0</v>
      </c>
      <c r="AN14" s="33" t="n">
        <f aca="false">'Results - Retail Weight'!AM14/$B14</f>
        <v>0</v>
      </c>
      <c r="AO14" s="33" t="n">
        <f aca="false">'Results - Retail Weight'!AN14/$B14</f>
        <v>12577.9477947795</v>
      </c>
      <c r="AP14" s="33" t="n">
        <f aca="false">'Results - Retail Weight'!AO14/$B14</f>
        <v>0</v>
      </c>
      <c r="AQ14" s="33" t="n">
        <f aca="false">'Results - Retail Weight'!AP14/$B14</f>
        <v>102759.720972097</v>
      </c>
      <c r="AR14" s="34" t="n">
        <f aca="false">'Results - Retail Weight'!AQ14/$B14</f>
        <v>118810.396039604</v>
      </c>
      <c r="AS14" s="13" t="n">
        <f aca="false">'Results - Retail Weight'!AR14/$B14</f>
        <v>0.816650005149923</v>
      </c>
      <c r="AT14" s="13" t="n">
        <f aca="false">'Results - Retail Weight'!AS14/$B14</f>
        <v>9.85859839189661</v>
      </c>
      <c r="AU14" s="14" t="n">
        <f aca="false">'Results - Retail Weight'!AT14/$B14</f>
        <v>0.201781878529663</v>
      </c>
      <c r="AV14" s="16" t="n">
        <f aca="false">'Results - Retail Weight'!AU14/$B14</f>
        <v>1.03272376136119</v>
      </c>
      <c r="AW14" s="14" t="n">
        <f aca="false">'Results - Retail Weight'!AV14/$B14</f>
        <v>1.3996681734882</v>
      </c>
      <c r="AX14" s="16" t="n">
        <f aca="false">'Results - Retail Weight'!AW14/$B14</f>
        <v>9.28106791161665</v>
      </c>
      <c r="AY14" s="14" t="n">
        <f aca="false">'Results - Retail Weight'!AX14/$B14</f>
        <v>0.354293672942375</v>
      </c>
      <c r="AZ14" s="16" t="n">
        <f aca="false">'Results - Retail Weight'!AY14/$B14</f>
        <v>15.141251452168</v>
      </c>
      <c r="BA14" s="32" t="n">
        <f aca="false">'Results - Retail Weight'!AZ14/$B14</f>
        <v>0</v>
      </c>
      <c r="BB14" s="34" t="n">
        <f aca="false">'Results - Retail Weight'!BA14/$B14</f>
        <v>1822.97334741136</v>
      </c>
      <c r="BC14" s="32" t="n">
        <f aca="false">'Results - Retail Weight'!BB14/$B14</f>
        <v>0</v>
      </c>
      <c r="BD14" s="34" t="n">
        <f aca="false">'Results - Retail Weight'!BC14/$B14</f>
        <v>136341.015220635</v>
      </c>
    </row>
    <row r="15" customFormat="false" ht="15" hidden="false" customHeight="false" outlineLevel="0" collapsed="false">
      <c r="A15" s="0" t="s">
        <v>34</v>
      </c>
      <c r="B15" s="27" t="n">
        <v>1.633</v>
      </c>
      <c r="C15" s="28" t="n">
        <f aca="false">'Results - Retail Weight'!B15/$B15</f>
        <v>2.54133496631966</v>
      </c>
      <c r="D15" s="28" t="n">
        <f aca="false">'Results - Retail Weight'!C15/$B15</f>
        <v>2.74954072259645</v>
      </c>
      <c r="E15" s="28" t="n">
        <f aca="false">'Results - Retail Weight'!D15/$B15</f>
        <v>7.93631353337416</v>
      </c>
      <c r="F15" s="28" t="n">
        <f aca="false">'Results - Retail Weight'!E15/$B15</f>
        <v>5.34598897734232</v>
      </c>
      <c r="G15" s="28" t="n">
        <f aca="false">'Results - Retail Weight'!F15/$B15</f>
        <v>16.2829148805879</v>
      </c>
      <c r="H15" s="28" t="n">
        <f aca="false">'Results - Retail Weight'!G15/$B15</f>
        <v>16.2829148805879</v>
      </c>
      <c r="I15" s="37" t="n">
        <f aca="false">'Results - Retail Weight'!H15/$B15</f>
        <v>-2.46172688303735</v>
      </c>
      <c r="J15" s="38" t="n">
        <f aca="false">'Results - Retail Weight'!I15/$B15</f>
        <v>-2.23515003061849</v>
      </c>
      <c r="K15" s="30" t="n">
        <f aca="false">'Results - Retail Weight'!J15/$B15</f>
        <v>0.263319044703001</v>
      </c>
      <c r="L15" s="38" t="n">
        <f aca="false">'Results - Retail Weight'!K15/$B15</f>
        <v>-0.814451928965095</v>
      </c>
      <c r="M15" s="30" t="n">
        <f aca="false">'Results - Retail Weight'!L15/$B15</f>
        <v>2.35150030618494</v>
      </c>
      <c r="N15" s="31" t="n">
        <f aca="false">'Results - Retail Weight'!M15/$B15</f>
        <v>6.60747091243111</v>
      </c>
      <c r="O15" s="39" t="n">
        <f aca="false">'Results - Retail Weight'!N15/$B15</f>
        <v>-2.44335578689528</v>
      </c>
      <c r="P15" s="39" t="n">
        <f aca="false">'Results - Retail Weight'!O15/$B15</f>
        <v>-2.25352112676056</v>
      </c>
      <c r="Q15" s="28" t="n">
        <f aca="false">'Results - Retail Weight'!P15/$B15</f>
        <v>0.226576852418861</v>
      </c>
      <c r="R15" s="39" t="n">
        <f aca="false">'Results - Retail Weight'!Q15/$B15</f>
        <v>-0.808328230251072</v>
      </c>
      <c r="S15" s="28" t="n">
        <f aca="false">'Results - Retail Weight'!R15/$B15</f>
        <v>2.35150030618494</v>
      </c>
      <c r="T15" s="28" t="n">
        <f aca="false">'Results - Retail Weight'!S15/$B15</f>
        <v>6.24617268830374</v>
      </c>
      <c r="U15" s="29" t="n">
        <f aca="false">'Results - Retail Weight'!T15/$B15</f>
        <v>11.6656460502143</v>
      </c>
      <c r="V15" s="30" t="n">
        <f aca="false">'Results - Retail Weight'!U15/$B15</f>
        <v>12.5842008573178</v>
      </c>
      <c r="W15" s="30" t="n">
        <f aca="false">'Results - Retail Weight'!V15/$B15</f>
        <v>27.6484996938151</v>
      </c>
      <c r="X15" s="30" t="n">
        <f aca="false">'Results - Retail Weight'!W15/$B15</f>
        <v>21.4513165952235</v>
      </c>
      <c r="Y15" s="30" t="n">
        <f aca="false">'Results - Retail Weight'!X15/$B15</f>
        <v>41.0042865890998</v>
      </c>
      <c r="Z15" s="31" t="n">
        <f aca="false">'Results - Retail Weight'!Y15/$B15</f>
        <v>58.7262706674832</v>
      </c>
      <c r="AA15" s="28" t="n">
        <f aca="false">'Results - Retail Weight'!Z15/$B15</f>
        <v>4.06613594611145</v>
      </c>
      <c r="AB15" s="28" t="n">
        <f aca="false">'Results - Retail Weight'!AA15/$B15</f>
        <v>4.89283527250459</v>
      </c>
      <c r="AC15" s="28" t="n">
        <f aca="false">'Results - Retail Weight'!AB15/$B15</f>
        <v>11.7268830373546</v>
      </c>
      <c r="AD15" s="28" t="n">
        <f aca="false">'Results - Retail Weight'!AC15/$B15</f>
        <v>8.86099203919167</v>
      </c>
      <c r="AE15" s="28" t="n">
        <f aca="false">'Results - Retail Weight'!AD15/$B15</f>
        <v>24.5131659522352</v>
      </c>
      <c r="AF15" s="28" t="n">
        <f aca="false">'Results - Retail Weight'!AE15/$B15</f>
        <v>28.8732394366197</v>
      </c>
      <c r="AG15" s="32" t="n">
        <f aca="false">'Results - Retail Weight'!AF15/$B15</f>
        <v>0</v>
      </c>
      <c r="AH15" s="33" t="n">
        <f aca="false">'Results - Retail Weight'!AG15/$B15</f>
        <v>0</v>
      </c>
      <c r="AI15" s="33" t="n">
        <f aca="false">'Results - Retail Weight'!AH15/$B15</f>
        <v>2531.41457440294</v>
      </c>
      <c r="AJ15" s="33" t="n">
        <f aca="false">'Results - Retail Weight'!AI15/$B15</f>
        <v>1116.53398652786</v>
      </c>
      <c r="AK15" s="33" t="n">
        <f aca="false">'Results - Retail Weight'!AJ15/$B15</f>
        <v>5576.79118187385</v>
      </c>
      <c r="AL15" s="34" t="n">
        <f aca="false">'Results - Retail Weight'!AK15/$B15</f>
        <v>6970.91243110839</v>
      </c>
      <c r="AM15" s="32" t="n">
        <f aca="false">'Results - Retail Weight'!AL15/$B15</f>
        <v>0</v>
      </c>
      <c r="AN15" s="33" t="n">
        <f aca="false">'Results - Retail Weight'!AM15/$B15</f>
        <v>0</v>
      </c>
      <c r="AO15" s="33" t="n">
        <f aca="false">'Results - Retail Weight'!AN15/$B15</f>
        <v>140777.587262707</v>
      </c>
      <c r="AP15" s="33" t="n">
        <f aca="false">'Results - Retail Weight'!AO15/$B15</f>
        <v>79218.7997550521</v>
      </c>
      <c r="AQ15" s="33" t="n">
        <f aca="false">'Results - Retail Weight'!AP15/$B15</f>
        <v>395673.300673607</v>
      </c>
      <c r="AR15" s="34" t="n">
        <f aca="false">'Results - Retail Weight'!AQ15/$B15</f>
        <v>494586.221677894</v>
      </c>
      <c r="AS15" s="13" t="n">
        <f aca="false">'Results - Retail Weight'!AR15/$B15</f>
        <v>2.3158336661923</v>
      </c>
      <c r="AT15" s="13" t="n">
        <f aca="false">'Results - Retail Weight'!AS15/$B15</f>
        <v>28.1749148242167</v>
      </c>
      <c r="AU15" s="14" t="n">
        <f aca="false">'Results - Retail Weight'!AT15/$B15</f>
        <v>-4.95306763453335</v>
      </c>
      <c r="AV15" s="16" t="n">
        <f aca="false">'Results - Retail Weight'!AU15/$B15</f>
        <v>14.4992057439975</v>
      </c>
      <c r="AW15" s="14" t="n">
        <f aca="false">'Results - Retail Weight'!AV15/$B15</f>
        <v>6.69085727501379</v>
      </c>
      <c r="AX15" s="16" t="n">
        <f aca="false">'Results - Retail Weight'!AW15/$B15</f>
        <v>72.9792049331662</v>
      </c>
      <c r="AY15" s="14" t="n">
        <f aca="false">'Results - Retail Weight'!AX15/$B15</f>
        <v>3.27268185471532</v>
      </c>
      <c r="AZ15" s="16" t="n">
        <f aca="false">'Results - Retail Weight'!AY15/$B15</f>
        <v>55.5674070654678</v>
      </c>
      <c r="BA15" s="32" t="n">
        <f aca="false">'Results - Retail Weight'!AZ15/$B15</f>
        <v>0</v>
      </c>
      <c r="BB15" s="34" t="n">
        <f aca="false">'Results - Retail Weight'!BA15/$B15</f>
        <v>6970.93261873834</v>
      </c>
      <c r="BC15" s="32" t="n">
        <f aca="false">'Results - Retail Weight'!BB15/$B15</f>
        <v>0</v>
      </c>
      <c r="BD15" s="34" t="n">
        <f aca="false">'Results - Retail Weight'!BC15/$B15</f>
        <v>494586.205403636</v>
      </c>
    </row>
    <row r="16" customFormat="false" ht="15" hidden="false" customHeight="false" outlineLevel="0" collapsed="false">
      <c r="A16" s="0" t="s">
        <v>35</v>
      </c>
      <c r="B16" s="27" t="n">
        <v>2.618</v>
      </c>
      <c r="C16" s="28" t="n">
        <f aca="false">'Results - Retail Weight'!B16/$B16</f>
        <v>1.61191749427044</v>
      </c>
      <c r="D16" s="28" t="n">
        <f aca="false">'Results - Retail Weight'!C16/$B16</f>
        <v>1.78380443086325</v>
      </c>
      <c r="E16" s="28" t="n">
        <f aca="false">'Results - Retail Weight'!D16/$B16</f>
        <v>3.47975553857907</v>
      </c>
      <c r="F16" s="28" t="n">
        <f aca="false">'Results - Retail Weight'!E16/$B16</f>
        <v>3.0061115355233</v>
      </c>
      <c r="G16" s="28" t="n">
        <f aca="false">'Results - Retail Weight'!F16/$B16</f>
        <v>5.87471352177235</v>
      </c>
      <c r="H16" s="28" t="n">
        <f aca="false">'Results - Retail Weight'!G16/$B16</f>
        <v>5.87471352177235</v>
      </c>
      <c r="I16" s="29" t="n">
        <f aca="false">'Results - Retail Weight'!H16/$B16</f>
        <v>0.542398777692895</v>
      </c>
      <c r="J16" s="30" t="n">
        <f aca="false">'Results - Retail Weight'!I16/$B16</f>
        <v>0.622612681436211</v>
      </c>
      <c r="K16" s="30" t="n">
        <f aca="false">'Results - Retail Weight'!J16/$B16</f>
        <v>1.23376623376623</v>
      </c>
      <c r="L16" s="30" t="n">
        <f aca="false">'Results - Retail Weight'!K16/$B16</f>
        <v>1.25668449197861</v>
      </c>
      <c r="M16" s="30" t="n">
        <f aca="false">'Results - Retail Weight'!L16/$B16</f>
        <v>2.2192513368984</v>
      </c>
      <c r="N16" s="31" t="n">
        <f aca="false">'Results - Retail Weight'!M16/$B16</f>
        <v>2.34912146676853</v>
      </c>
      <c r="O16" s="28" t="n">
        <f aca="false">'Results - Retail Weight'!N16/$B16</f>
        <v>0.538579067990833</v>
      </c>
      <c r="P16" s="28" t="n">
        <f aca="false">'Results - Retail Weight'!O16/$B16</f>
        <v>0.618792971734148</v>
      </c>
      <c r="Q16" s="28" t="n">
        <f aca="false">'Results - Retail Weight'!P16/$B16</f>
        <v>1.21466768525592</v>
      </c>
      <c r="R16" s="28" t="n">
        <f aca="false">'Results - Retail Weight'!Q16/$B16</f>
        <v>1.24522536287242</v>
      </c>
      <c r="S16" s="28" t="n">
        <f aca="false">'Results - Retail Weight'!R16/$B16</f>
        <v>2.20779220779221</v>
      </c>
      <c r="T16" s="28" t="n">
        <f aca="false">'Results - Retail Weight'!S16/$B16</f>
        <v>2.33384262796027</v>
      </c>
      <c r="U16" s="29" t="n">
        <f aca="false">'Results - Retail Weight'!T16/$B16</f>
        <v>3.85026737967914</v>
      </c>
      <c r="V16" s="30" t="n">
        <f aca="false">'Results - Retail Weight'!U16/$B16</f>
        <v>3.98395721925134</v>
      </c>
      <c r="W16" s="30" t="n">
        <f aca="false">'Results - Retail Weight'!V16/$B16</f>
        <v>8.6401833460657</v>
      </c>
      <c r="X16" s="30" t="n">
        <f aca="false">'Results - Retail Weight'!W16/$B16</f>
        <v>6.27960275019099</v>
      </c>
      <c r="Y16" s="30" t="n">
        <f aca="false">'Results - Retail Weight'!X16/$B16</f>
        <v>21.2605042016807</v>
      </c>
      <c r="Z16" s="31" t="n">
        <f aca="false">'Results - Retail Weight'!Y16/$B16</f>
        <v>21.7112299465241</v>
      </c>
      <c r="AA16" s="28" t="n">
        <f aca="false">'Results - Retail Weight'!Z16/$B16</f>
        <v>2.18869365928189</v>
      </c>
      <c r="AB16" s="28" t="n">
        <f aca="false">'Results - Retail Weight'!AA16/$B16</f>
        <v>2.20397249809014</v>
      </c>
      <c r="AC16" s="28" t="n">
        <f aca="false">'Results - Retail Weight'!AB16/$B16</f>
        <v>5.40106951871658</v>
      </c>
      <c r="AD16" s="28" t="n">
        <f aca="false">'Results - Retail Weight'!AC16/$B16</f>
        <v>6.54316271963331</v>
      </c>
      <c r="AE16" s="28" t="n">
        <f aca="false">'Results - Retail Weight'!AD16/$B16</f>
        <v>7.53246753246753</v>
      </c>
      <c r="AF16" s="28" t="n">
        <f aca="false">'Results - Retail Weight'!AE16/$B16</f>
        <v>8.0061115355233</v>
      </c>
      <c r="AG16" s="32" t="n">
        <f aca="false">'Results - Retail Weight'!AF16/$B16</f>
        <v>20.7410236822002</v>
      </c>
      <c r="AH16" s="33" t="n">
        <f aca="false">'Results - Retail Weight'!AG16/$B16</f>
        <v>265.126050420168</v>
      </c>
      <c r="AI16" s="33" t="n">
        <f aca="false">'Results - Retail Weight'!AH16/$B16</f>
        <v>707.524828113063</v>
      </c>
      <c r="AJ16" s="33" t="n">
        <f aca="false">'Results - Retail Weight'!AI16/$B16</f>
        <v>343.850267379679</v>
      </c>
      <c r="AK16" s="33" t="n">
        <f aca="false">'Results - Retail Weight'!AJ16/$B16</f>
        <v>2492.24598930481</v>
      </c>
      <c r="AL16" s="34" t="n">
        <f aca="false">'Results - Retail Weight'!AK16/$B16</f>
        <v>2492.24598930481</v>
      </c>
      <c r="AM16" s="32" t="n">
        <f aca="false">'Results - Retail Weight'!AL16/$B16</f>
        <v>908.059587471352</v>
      </c>
      <c r="AN16" s="33" t="n">
        <f aca="false">'Results - Retail Weight'!AM16/$B16</f>
        <v>930.061115355233</v>
      </c>
      <c r="AO16" s="33" t="n">
        <f aca="false">'Results - Retail Weight'!AN16/$B16</f>
        <v>23605.0038197097</v>
      </c>
      <c r="AP16" s="33" t="n">
        <f aca="false">'Results - Retail Weight'!AO16/$B16</f>
        <v>16941.2146676853</v>
      </c>
      <c r="AQ16" s="33" t="n">
        <f aca="false">'Results - Retail Weight'!AP16/$B16</f>
        <v>74535.8670741024</v>
      </c>
      <c r="AR16" s="34" t="n">
        <f aca="false">'Results - Retail Weight'!AQ16/$B16</f>
        <v>74535.8670741024</v>
      </c>
      <c r="AS16" s="13" t="n">
        <f aca="false">'Results - Retail Weight'!AR16/$B16</f>
        <v>1.60932625552166</v>
      </c>
      <c r="AT16" s="13" t="n">
        <f aca="false">'Results - Retail Weight'!AS16/$B16</f>
        <v>5.87427860119819</v>
      </c>
      <c r="AU16" s="14" t="n">
        <f aca="false">'Results - Retail Weight'!AT16/$B16</f>
        <v>0.489100384543867</v>
      </c>
      <c r="AV16" s="16" t="n">
        <f aca="false">'Results - Retail Weight'!AU16/$B16</f>
        <v>2.3607577342445</v>
      </c>
      <c r="AW16" s="14" t="n">
        <f aca="false">'Results - Retail Weight'!AV16/$B16</f>
        <v>3.52700841487992</v>
      </c>
      <c r="AX16" s="16" t="n">
        <f aca="false">'Results - Retail Weight'!AW16/$B16</f>
        <v>21.7823383715974</v>
      </c>
      <c r="AY16" s="14" t="n">
        <f aca="false">'Results - Retail Weight'!AX16/$B16</f>
        <v>1.94287182101924</v>
      </c>
      <c r="AZ16" s="16" t="n">
        <f aca="false">'Results - Retail Weight'!AY16/$B16</f>
        <v>7.51324955658555</v>
      </c>
      <c r="BA16" s="32" t="n">
        <f aca="false">'Results - Retail Weight'!AZ16/$B16</f>
        <v>0</v>
      </c>
      <c r="BB16" s="34" t="n">
        <f aca="false">'Results - Retail Weight'!BA16/$B16</f>
        <v>2492.23853433055</v>
      </c>
      <c r="BC16" s="32" t="n">
        <f aca="false">'Results - Retail Weight'!BB16/$B16</f>
        <v>0</v>
      </c>
      <c r="BD16" s="34" t="n">
        <f aca="false">'Results - Retail Weight'!BC16/$B16</f>
        <v>74535.8513715454</v>
      </c>
    </row>
    <row r="17" customFormat="false" ht="15" hidden="false" customHeight="false" outlineLevel="0" collapsed="false">
      <c r="A17" s="0" t="s">
        <v>36</v>
      </c>
      <c r="B17" s="36" t="s">
        <v>75</v>
      </c>
      <c r="C17" s="28" t="n">
        <f aca="false">'Results - Retail Weight'!B17</f>
        <v>0.3</v>
      </c>
      <c r="D17" s="28" t="n">
        <f aca="false">'Results - Retail Weight'!C17</f>
        <v>0.34</v>
      </c>
      <c r="E17" s="28" t="n">
        <f aca="false">'Results - Retail Weight'!D17</f>
        <v>0.66</v>
      </c>
      <c r="F17" s="28" t="n">
        <f aca="false">'Results - Retail Weight'!E17</f>
        <v>0.64</v>
      </c>
      <c r="G17" s="28" t="n">
        <f aca="false">'Results - Retail Weight'!F17</f>
        <v>0.92</v>
      </c>
      <c r="H17" s="28" t="n">
        <f aca="false">'Results - Retail Weight'!G17</f>
        <v>1.07</v>
      </c>
      <c r="I17" s="29" t="n">
        <f aca="false">'Results - Retail Weight'!H17</f>
        <v>0.51</v>
      </c>
      <c r="J17" s="30" t="n">
        <f aca="false">'Results - Retail Weight'!I17</f>
        <v>0.58</v>
      </c>
      <c r="K17" s="30" t="n">
        <f aca="false">'Results - Retail Weight'!J17</f>
        <v>0.98</v>
      </c>
      <c r="L17" s="30" t="n">
        <f aca="false">'Results - Retail Weight'!K17</f>
        <v>0.91</v>
      </c>
      <c r="M17" s="30" t="n">
        <f aca="false">'Results - Retail Weight'!L17</f>
        <v>1.47</v>
      </c>
      <c r="N17" s="31" t="n">
        <f aca="false">'Results - Retail Weight'!M17</f>
        <v>1.74</v>
      </c>
      <c r="O17" s="28" t="n">
        <f aca="false">'Results - Retail Weight'!N17</f>
        <v>0.51</v>
      </c>
      <c r="P17" s="28" t="n">
        <f aca="false">'Results - Retail Weight'!O17</f>
        <v>0.58</v>
      </c>
      <c r="Q17" s="28" t="n">
        <f aca="false">'Results - Retail Weight'!P17</f>
        <v>0.97</v>
      </c>
      <c r="R17" s="28" t="n">
        <f aca="false">'Results - Retail Weight'!Q17</f>
        <v>0.9</v>
      </c>
      <c r="S17" s="28" t="n">
        <f aca="false">'Results - Retail Weight'!R17</f>
        <v>1.47</v>
      </c>
      <c r="T17" s="28" t="n">
        <f aca="false">'Results - Retail Weight'!S17</f>
        <v>1.73</v>
      </c>
      <c r="U17" s="29" t="n">
        <f aca="false">'Results - Retail Weight'!T17</f>
        <v>2.07</v>
      </c>
      <c r="V17" s="30" t="n">
        <f aca="false">'Results - Retail Weight'!U17</f>
        <v>2.15</v>
      </c>
      <c r="W17" s="30" t="n">
        <f aca="false">'Results - Retail Weight'!V17</f>
        <v>2.6</v>
      </c>
      <c r="X17" s="30" t="n">
        <f aca="false">'Results - Retail Weight'!W17</f>
        <v>2.54</v>
      </c>
      <c r="Y17" s="30" t="n">
        <f aca="false">'Results - Retail Weight'!X17</f>
        <v>3.11</v>
      </c>
      <c r="Z17" s="31" t="n">
        <f aca="false">'Results - Retail Weight'!Y17</f>
        <v>3.3</v>
      </c>
      <c r="AA17" s="28" t="n">
        <f aca="false">'Results - Retail Weight'!Z17</f>
        <v>0.47</v>
      </c>
      <c r="AB17" s="28" t="n">
        <f aca="false">'Results - Retail Weight'!AA17</f>
        <v>0.49</v>
      </c>
      <c r="AC17" s="28" t="n">
        <f aca="false">'Results - Retail Weight'!AB17</f>
        <v>1.06</v>
      </c>
      <c r="AD17" s="28" t="n">
        <f aca="false">'Results - Retail Weight'!AC17</f>
        <v>1.2</v>
      </c>
      <c r="AE17" s="28" t="n">
        <f aca="false">'Results - Retail Weight'!AD17</f>
        <v>1.57</v>
      </c>
      <c r="AF17" s="28" t="n">
        <f aca="false">'Results - Retail Weight'!AE17</f>
        <v>1.64</v>
      </c>
      <c r="AG17" s="32" t="n">
        <f aca="false">'Results - Retail Weight'!AF17</f>
        <v>1.2</v>
      </c>
      <c r="AH17" s="33" t="n">
        <f aca="false">'Results - Retail Weight'!AG17</f>
        <v>1.2</v>
      </c>
      <c r="AI17" s="33" t="n">
        <f aca="false">'Results - Retail Weight'!AH17</f>
        <v>27.8</v>
      </c>
      <c r="AJ17" s="33" t="n">
        <f aca="false">'Results - Retail Weight'!AI17</f>
        <v>1.3</v>
      </c>
      <c r="AK17" s="33" t="n">
        <f aca="false">'Results - Retail Weight'!AJ17</f>
        <v>146.2</v>
      </c>
      <c r="AL17" s="34" t="n">
        <f aca="false">'Results - Retail Weight'!AK17</f>
        <v>158.9</v>
      </c>
      <c r="AM17" s="32" t="n">
        <f aca="false">'Results - Retail Weight'!AL17</f>
        <v>2.4</v>
      </c>
      <c r="AN17" s="33" t="n">
        <f aca="false">'Results - Retail Weight'!AM17</f>
        <v>2.4</v>
      </c>
      <c r="AO17" s="33" t="n">
        <f aca="false">'Results - Retail Weight'!AN17</f>
        <v>955.6</v>
      </c>
      <c r="AP17" s="33" t="n">
        <f aca="false">'Results - Retail Weight'!AO17</f>
        <v>6.2</v>
      </c>
      <c r="AQ17" s="33" t="n">
        <f aca="false">'Results - Retail Weight'!AP17</f>
        <v>5300.7</v>
      </c>
      <c r="AR17" s="34" t="n">
        <f aca="false">'Results - Retail Weight'!AQ17</f>
        <v>5768.6</v>
      </c>
      <c r="AS17" s="13" t="n">
        <f aca="false">'Results - Retail Weight'!AR17</f>
        <v>0.280322921170715</v>
      </c>
      <c r="AT17" s="13" t="n">
        <f aca="false">'Results - Retail Weight'!AS17</f>
        <v>1.68245125485902</v>
      </c>
      <c r="AU17" s="14" t="n">
        <f aca="false">'Results - Retail Weight'!AT17</f>
        <v>0.700824758232807</v>
      </c>
      <c r="AV17" s="16" t="n">
        <f aca="false">'Results - Retail Weight'!AU17</f>
        <v>1.88988125491186</v>
      </c>
      <c r="AW17" s="14" t="n">
        <f aca="false">'Results - Retail Weight'!AV17</f>
        <v>3.1822349687698</v>
      </c>
      <c r="AX17" s="16" t="n">
        <f aca="false">'Results - Retail Weight'!AW17</f>
        <v>4.78219465262819</v>
      </c>
      <c r="AY17" s="14" t="n">
        <f aca="false">'Results - Retail Weight'!AX17</f>
        <v>0.516282110106617</v>
      </c>
      <c r="AZ17" s="16" t="n">
        <f aca="false">'Results - Retail Weight'!AY17</f>
        <v>4.2800180603279</v>
      </c>
      <c r="BA17" s="32" t="n">
        <f aca="false">'Results - Retail Weight'!AZ17</f>
        <v>1.15928270981309</v>
      </c>
      <c r="BB17" s="34" t="n">
        <f aca="false">'Results - Retail Weight'!BA17</f>
        <v>209.079385523179</v>
      </c>
      <c r="BC17" s="32" t="n">
        <f aca="false">'Results - Retail Weight'!BB17</f>
        <v>1.00227922197672</v>
      </c>
      <c r="BD17" s="34" t="n">
        <f aca="false">'Results - Retail Weight'!BC17</f>
        <v>19424.6561325405</v>
      </c>
    </row>
    <row r="18" customFormat="false" ht="15" hidden="false" customHeight="false" outlineLevel="0" collapsed="false">
      <c r="A18" s="0" t="s">
        <v>37</v>
      </c>
      <c r="B18" s="40" t="n">
        <v>1.6</v>
      </c>
      <c r="C18" s="28" t="n">
        <f aca="false">'Results - Retail Weight'!B18/$B18</f>
        <v>0.98125</v>
      </c>
      <c r="D18" s="28" t="n">
        <f aca="false">'Results - Retail Weight'!C18/$B18</f>
        <v>1.10625</v>
      </c>
      <c r="E18" s="28" t="n">
        <f aca="false">'Results - Retail Weight'!D18/$B18</f>
        <v>2.2</v>
      </c>
      <c r="F18" s="28" t="n">
        <f aca="false">'Results - Retail Weight'!E18/$B18</f>
        <v>2.13125</v>
      </c>
      <c r="G18" s="28" t="n">
        <f aca="false">'Results - Retail Weight'!F18/$B18</f>
        <v>3.0875</v>
      </c>
      <c r="H18" s="28" t="n">
        <f aca="false">'Results - Retail Weight'!G18/$B18</f>
        <v>3.66875</v>
      </c>
      <c r="I18" s="29" t="n">
        <f aca="false">'Results - Retail Weight'!H18/$B18</f>
        <v>0.88125</v>
      </c>
      <c r="J18" s="30" t="n">
        <f aca="false">'Results - Retail Weight'!I18/$B18</f>
        <v>1</v>
      </c>
      <c r="K18" s="30" t="n">
        <f aca="false">'Results - Retail Weight'!J18/$B18</f>
        <v>1.975</v>
      </c>
      <c r="L18" s="30" t="n">
        <f aca="false">'Results - Retail Weight'!K18/$B18</f>
        <v>1.6125</v>
      </c>
      <c r="M18" s="30" t="n">
        <f aca="false">'Results - Retail Weight'!L18/$B18</f>
        <v>3.46875</v>
      </c>
      <c r="N18" s="31" t="n">
        <f aca="false">'Results - Retail Weight'!M18/$B18</f>
        <v>4.54375</v>
      </c>
      <c r="O18" s="28" t="n">
        <f aca="false">'Results - Retail Weight'!N18/$B18</f>
        <v>0.86875</v>
      </c>
      <c r="P18" s="28" t="n">
        <f aca="false">'Results - Retail Weight'!O18/$B18</f>
        <v>1</v>
      </c>
      <c r="Q18" s="28" t="n">
        <f aca="false">'Results - Retail Weight'!P18/$B18</f>
        <v>1.9625</v>
      </c>
      <c r="R18" s="28" t="n">
        <f aca="false">'Results - Retail Weight'!Q18/$B18</f>
        <v>1.60625</v>
      </c>
      <c r="S18" s="28" t="n">
        <f aca="false">'Results - Retail Weight'!R18/$B18</f>
        <v>3.41875</v>
      </c>
      <c r="T18" s="28" t="n">
        <f aca="false">'Results - Retail Weight'!S18/$B18</f>
        <v>4.49375</v>
      </c>
      <c r="U18" s="29" t="n">
        <f aca="false">'Results - Retail Weight'!T18/$B18</f>
        <v>3.11875</v>
      </c>
      <c r="V18" s="30" t="n">
        <f aca="false">'Results - Retail Weight'!U18/$B18</f>
        <v>3.20625</v>
      </c>
      <c r="W18" s="30" t="n">
        <f aca="false">'Results - Retail Weight'!V18/$B18</f>
        <v>4.1875</v>
      </c>
      <c r="X18" s="30" t="n">
        <f aca="false">'Results - Retail Weight'!W18/$B18</f>
        <v>3.75</v>
      </c>
      <c r="Y18" s="30" t="n">
        <f aca="false">'Results - Retail Weight'!X18/$B18</f>
        <v>5.65</v>
      </c>
      <c r="Z18" s="31" t="n">
        <f aca="false">'Results - Retail Weight'!Y18/$B18</f>
        <v>6.15625</v>
      </c>
      <c r="AA18" s="28" t="n">
        <f aca="false">'Results - Retail Weight'!Z18/$B18</f>
        <v>1.8125</v>
      </c>
      <c r="AB18" s="28" t="n">
        <f aca="false">'Results - Retail Weight'!AA18/$B18</f>
        <v>1.825</v>
      </c>
      <c r="AC18" s="28" t="n">
        <f aca="false">'Results - Retail Weight'!AB18/$B18</f>
        <v>3.85</v>
      </c>
      <c r="AD18" s="28" t="n">
        <f aca="false">'Results - Retail Weight'!AC18/$B18</f>
        <v>4.15</v>
      </c>
      <c r="AE18" s="28" t="n">
        <f aca="false">'Results - Retail Weight'!AD18/$B18</f>
        <v>5.68125</v>
      </c>
      <c r="AF18" s="28" t="n">
        <f aca="false">'Results - Retail Weight'!AE18/$B18</f>
        <v>6.45</v>
      </c>
      <c r="AG18" s="32" t="n">
        <f aca="false">'Results - Retail Weight'!AF18/$B18</f>
        <v>3.8125</v>
      </c>
      <c r="AH18" s="33" t="n">
        <f aca="false">'Results - Retail Weight'!AG18/$B18</f>
        <v>3.9375</v>
      </c>
      <c r="AI18" s="33" t="n">
        <f aca="false">'Results - Retail Weight'!AH18/$B18</f>
        <v>92.875</v>
      </c>
      <c r="AJ18" s="33" t="n">
        <f aca="false">'Results - Retail Weight'!AI18/$B18</f>
        <v>4.125</v>
      </c>
      <c r="AK18" s="33" t="n">
        <f aca="false">'Results - Retail Weight'!AJ18/$B18</f>
        <v>486.0625</v>
      </c>
      <c r="AL18" s="34" t="n">
        <f aca="false">'Results - Retail Weight'!AK18/$B18</f>
        <v>540.25</v>
      </c>
      <c r="AM18" s="32" t="n">
        <f aca="false">'Results - Retail Weight'!AL18/$B18</f>
        <v>7.75</v>
      </c>
      <c r="AN18" s="33" t="n">
        <f aca="false">'Results - Retail Weight'!AM18/$B18</f>
        <v>7.75</v>
      </c>
      <c r="AO18" s="33" t="n">
        <f aca="false">'Results - Retail Weight'!AN18/$B18</f>
        <v>3195.75</v>
      </c>
      <c r="AP18" s="33" t="n">
        <f aca="false">'Results - Retail Weight'!AO18/$B18</f>
        <v>20.25</v>
      </c>
      <c r="AQ18" s="33" t="n">
        <f aca="false">'Results - Retail Weight'!AP18/$B18</f>
        <v>17641.8125</v>
      </c>
      <c r="AR18" s="34" t="n">
        <f aca="false">'Results - Retail Weight'!AQ18/$B18</f>
        <v>19677.4375</v>
      </c>
      <c r="AS18" s="13" t="n">
        <f aca="false">'Results - Retail Weight'!AR18/$B18</f>
        <v>0.942048022394888</v>
      </c>
      <c r="AT18" s="13" t="n">
        <f aca="false">'Results - Retail Weight'!AS18/$B18</f>
        <v>5.65401455862583</v>
      </c>
      <c r="AU18" s="14" t="n">
        <f aca="false">'Results - Retail Weight'!AT18/$B18</f>
        <v>1.06576849047352</v>
      </c>
      <c r="AV18" s="16" t="n">
        <f aca="false">'Results - Retail Weight'!AU18/$B18</f>
        <v>5.04641870003744</v>
      </c>
      <c r="AW18" s="14" t="n">
        <f aca="false">'Results - Retail Weight'!AV18/$B18</f>
        <v>5.52005129287346</v>
      </c>
      <c r="AX18" s="16" t="n">
        <f aca="false">'Results - Retail Weight'!AW18/$B18</f>
        <v>10.8947629633223</v>
      </c>
      <c r="AY18" s="14" t="n">
        <f aca="false">'Results - Retail Weight'!AX18/$B18</f>
        <v>1.8341379735746</v>
      </c>
      <c r="AZ18" s="16" t="n">
        <f aca="false">'Results - Retail Weight'!AY18/$B18</f>
        <v>14.4493464611067</v>
      </c>
      <c r="BA18" s="32" t="n">
        <f aca="false">'Results - Retail Weight'!AZ18/$B18</f>
        <v>3.76248101823818</v>
      </c>
      <c r="BB18" s="34" t="n">
        <f aca="false">'Results - Retail Weight'!BA18/$B18</f>
        <v>702.481853701433</v>
      </c>
      <c r="BC18" s="32" t="n">
        <f aca="false">'Results - Retail Weight'!BB18/$B18</f>
        <v>3.25292227317868</v>
      </c>
      <c r="BD18" s="34" t="n">
        <f aca="false">'Results - Retail Weight'!BC18/$B18</f>
        <v>65272.1337920793</v>
      </c>
    </row>
    <row r="19" customFormat="false" ht="15" hidden="false" customHeight="false" outlineLevel="0" collapsed="false">
      <c r="A19" s="0" t="s">
        <v>38</v>
      </c>
      <c r="B19" s="36" t="s">
        <v>75</v>
      </c>
      <c r="C19" s="28" t="n">
        <f aca="false">'Results - Retail Weight'!B19</f>
        <v>4.77</v>
      </c>
      <c r="D19" s="28" t="n">
        <f aca="false">'Results - Retail Weight'!C19</f>
        <v>5.25</v>
      </c>
      <c r="E19" s="28" t="n">
        <f aca="false">'Results - Retail Weight'!D19</f>
        <v>10.52</v>
      </c>
      <c r="F19" s="28" t="n">
        <f aca="false">'Results - Retail Weight'!E19</f>
        <v>9.61</v>
      </c>
      <c r="G19" s="28" t="n">
        <f aca="false">'Results - Retail Weight'!F19</f>
        <v>14.64</v>
      </c>
      <c r="H19" s="28" t="n">
        <f aca="false">'Results - Retail Weight'!G19</f>
        <v>17.47</v>
      </c>
      <c r="I19" s="29" t="n">
        <f aca="false">'Results - Retail Weight'!H19</f>
        <v>2.16</v>
      </c>
      <c r="J19" s="30" t="n">
        <f aca="false">'Results - Retail Weight'!I19</f>
        <v>2.43</v>
      </c>
      <c r="K19" s="30" t="n">
        <f aca="false">'Results - Retail Weight'!J19</f>
        <v>6.32</v>
      </c>
      <c r="L19" s="30" t="n">
        <f aca="false">'Results - Retail Weight'!K19</f>
        <v>3.87</v>
      </c>
      <c r="M19" s="30" t="n">
        <f aca="false">'Results - Retail Weight'!L19</f>
        <v>13.44</v>
      </c>
      <c r="N19" s="31" t="n">
        <f aca="false">'Results - Retail Weight'!M19</f>
        <v>18.8</v>
      </c>
      <c r="O19" s="28" t="n">
        <f aca="false">'Results - Retail Weight'!N19</f>
        <v>2.15</v>
      </c>
      <c r="P19" s="28" t="n">
        <f aca="false">'Results - Retail Weight'!O19</f>
        <v>2.38</v>
      </c>
      <c r="Q19" s="28" t="n">
        <f aca="false">'Results - Retail Weight'!P19</f>
        <v>6.15</v>
      </c>
      <c r="R19" s="28" t="n">
        <f aca="false">'Results - Retail Weight'!Q19</f>
        <v>3.83</v>
      </c>
      <c r="S19" s="28" t="n">
        <f aca="false">'Results - Retail Weight'!R19</f>
        <v>12.76</v>
      </c>
      <c r="T19" s="28" t="n">
        <f aca="false">'Results - Retail Weight'!S19</f>
        <v>18.55</v>
      </c>
      <c r="U19" s="29" t="n">
        <f aca="false">'Results - Retail Weight'!T19</f>
        <v>11.19</v>
      </c>
      <c r="V19" s="30" t="n">
        <f aca="false">'Results - Retail Weight'!U19</f>
        <v>11.59</v>
      </c>
      <c r="W19" s="30" t="n">
        <f aca="false">'Results - Retail Weight'!V19</f>
        <v>15.67</v>
      </c>
      <c r="X19" s="30" t="n">
        <f aca="false">'Results - Retail Weight'!W19</f>
        <v>15.03</v>
      </c>
      <c r="Y19" s="30" t="n">
        <f aca="false">'Results - Retail Weight'!X19</f>
        <v>20.38</v>
      </c>
      <c r="Z19" s="31" t="n">
        <f aca="false">'Results - Retail Weight'!Y19</f>
        <v>22.98</v>
      </c>
      <c r="AA19" s="28" t="n">
        <f aca="false">'Results - Retail Weight'!Z19</f>
        <v>2.61</v>
      </c>
      <c r="AB19" s="28" t="n">
        <f aca="false">'Results - Retail Weight'!AA19</f>
        <v>2.61</v>
      </c>
      <c r="AC19" s="28" t="n">
        <f aca="false">'Results - Retail Weight'!AB19</f>
        <v>11.69</v>
      </c>
      <c r="AD19" s="28" t="n">
        <f aca="false">'Results - Retail Weight'!AC19</f>
        <v>14.38</v>
      </c>
      <c r="AE19" s="28" t="n">
        <f aca="false">'Results - Retail Weight'!AD19</f>
        <v>20.23</v>
      </c>
      <c r="AF19" s="28" t="n">
        <f aca="false">'Results - Retail Weight'!AE19</f>
        <v>20.87</v>
      </c>
      <c r="AG19" s="32" t="n">
        <f aca="false">'Results - Retail Weight'!AF19</f>
        <v>1.5</v>
      </c>
      <c r="AH19" s="33" t="n">
        <f aca="false">'Results - Retail Weight'!AG19</f>
        <v>1.5</v>
      </c>
      <c r="AI19" s="33" t="n">
        <f aca="false">'Results - Retail Weight'!AH19</f>
        <v>414.6</v>
      </c>
      <c r="AJ19" s="33" t="n">
        <f aca="false">'Results - Retail Weight'!AI19</f>
        <v>1.6</v>
      </c>
      <c r="AK19" s="33" t="n">
        <f aca="false">'Results - Retail Weight'!AJ19</f>
        <v>2244.5</v>
      </c>
      <c r="AL19" s="34" t="n">
        <f aca="false">'Results - Retail Weight'!AK19</f>
        <v>2486.8</v>
      </c>
      <c r="AM19" s="32" t="n">
        <f aca="false">'Results - Retail Weight'!AL19</f>
        <v>3</v>
      </c>
      <c r="AN19" s="33" t="n">
        <f aca="false">'Results - Retail Weight'!AM19</f>
        <v>3</v>
      </c>
      <c r="AO19" s="33" t="n">
        <f aca="false">'Results - Retail Weight'!AN19</f>
        <v>14888.2</v>
      </c>
      <c r="AP19" s="33" t="n">
        <f aca="false">'Results - Retail Weight'!AO19</f>
        <v>7.8</v>
      </c>
      <c r="AQ19" s="33" t="n">
        <f aca="false">'Results - Retail Weight'!AP19</f>
        <v>81881.3</v>
      </c>
      <c r="AR19" s="34" t="n">
        <f aca="false">'Results - Retail Weight'!AQ19</f>
        <v>90940.7</v>
      </c>
      <c r="AS19" s="13" t="n">
        <f aca="false">'Results - Retail Weight'!AR19</f>
        <v>4.35021511374452</v>
      </c>
      <c r="AT19" s="13" t="n">
        <f aca="false">'Results - Retail Weight'!AS19</f>
        <v>135.05104796544</v>
      </c>
      <c r="AU19" s="14" t="n">
        <f aca="false">'Results - Retail Weight'!AT19</f>
        <v>2.1627779761322</v>
      </c>
      <c r="AV19" s="16" t="n">
        <f aca="false">'Results - Retail Weight'!AU19</f>
        <v>21.308473343966</v>
      </c>
      <c r="AW19" s="14" t="n">
        <f aca="false">'Results - Retail Weight'!AV19</f>
        <v>11.418939351425</v>
      </c>
      <c r="AX19" s="16" t="n">
        <f aca="false">'Results - Retail Weight'!AW19</f>
        <v>36.1814853047274</v>
      </c>
      <c r="AY19" s="14" t="n">
        <f aca="false">'Results - Retail Weight'!AX19</f>
        <v>2.61273894340059</v>
      </c>
      <c r="AZ19" s="16" t="n">
        <f aca="false">'Results - Retail Weight'!AY19</f>
        <v>61.1259444105843</v>
      </c>
      <c r="BA19" s="32" t="n">
        <f aca="false">'Results - Retail Weight'!AZ19</f>
        <v>1.44219424870754</v>
      </c>
      <c r="BB19" s="34" t="n">
        <f aca="false">'Results - Retail Weight'!BA19</f>
        <v>3294.3841767825</v>
      </c>
      <c r="BC19" s="32" t="n">
        <f aca="false">'Results - Retail Weight'!BB19</f>
        <v>1.24687560445626</v>
      </c>
      <c r="BD19" s="34" t="n">
        <f aca="false">'Results - Retail Weight'!BC19</f>
        <v>307031.501130469</v>
      </c>
    </row>
    <row r="20" customFormat="false" ht="15" hidden="false" customHeight="false" outlineLevel="0" collapsed="false">
      <c r="A20" s="0" t="s">
        <v>39</v>
      </c>
      <c r="B20" s="36" t="s">
        <v>75</v>
      </c>
      <c r="C20" s="28" t="n">
        <f aca="false">'Results - Retail Weight'!B20</f>
        <v>1.37</v>
      </c>
      <c r="D20" s="28" t="n">
        <f aca="false">'Results - Retail Weight'!C20</f>
        <v>1.67</v>
      </c>
      <c r="E20" s="28" t="n">
        <f aca="false">'Results - Retail Weight'!D20</f>
        <v>2.42</v>
      </c>
      <c r="F20" s="28" t="n">
        <f aca="false">'Results - Retail Weight'!E20</f>
        <v>2.39</v>
      </c>
      <c r="G20" s="28" t="n">
        <f aca="false">'Results - Retail Weight'!F20</f>
        <v>2.99</v>
      </c>
      <c r="H20" s="28" t="n">
        <f aca="false">'Results - Retail Weight'!G20</f>
        <v>3.29</v>
      </c>
      <c r="I20" s="29" t="n">
        <f aca="false">'Results - Retail Weight'!H20</f>
        <v>2.78</v>
      </c>
      <c r="J20" s="30" t="n">
        <f aca="false">'Results - Retail Weight'!I20</f>
        <v>3.61</v>
      </c>
      <c r="K20" s="30" t="n">
        <f aca="false">'Results - Retail Weight'!J20</f>
        <v>7.32</v>
      </c>
      <c r="L20" s="30" t="n">
        <f aca="false">'Results - Retail Weight'!K20</f>
        <v>7.19</v>
      </c>
      <c r="M20" s="30" t="n">
        <f aca="false">'Results - Retail Weight'!L20</f>
        <v>12.04</v>
      </c>
      <c r="N20" s="31" t="n">
        <f aca="false">'Results - Retail Weight'!M20</f>
        <v>13.07</v>
      </c>
      <c r="O20" s="28" t="n">
        <f aca="false">'Results - Retail Weight'!N20</f>
        <v>2.42</v>
      </c>
      <c r="P20" s="28" t="n">
        <f aca="false">'Results - Retail Weight'!O20</f>
        <v>3.44</v>
      </c>
      <c r="Q20" s="28" t="n">
        <f aca="false">'Results - Retail Weight'!P20</f>
        <v>7.16</v>
      </c>
      <c r="R20" s="28" t="n">
        <f aca="false">'Results - Retail Weight'!Q20</f>
        <v>6.97</v>
      </c>
      <c r="S20" s="28" t="n">
        <f aca="false">'Results - Retail Weight'!R20</f>
        <v>11.99</v>
      </c>
      <c r="T20" s="28" t="n">
        <f aca="false">'Results - Retail Weight'!S20</f>
        <v>12.97</v>
      </c>
      <c r="U20" s="29" t="n">
        <f aca="false">'Results - Retail Weight'!T20</f>
        <v>7.48</v>
      </c>
      <c r="V20" s="30" t="n">
        <f aca="false">'Results - Retail Weight'!U20</f>
        <v>14.59</v>
      </c>
      <c r="W20" s="30" t="n">
        <f aca="false">'Results - Retail Weight'!V20</f>
        <v>17.52</v>
      </c>
      <c r="X20" s="30" t="n">
        <f aca="false">'Results - Retail Weight'!W20</f>
        <v>17.73</v>
      </c>
      <c r="Y20" s="30" t="n">
        <f aca="false">'Results - Retail Weight'!X20</f>
        <v>22.12</v>
      </c>
      <c r="Z20" s="31" t="n">
        <f aca="false">'Results - Retail Weight'!Y20</f>
        <v>22.86</v>
      </c>
      <c r="AA20" s="28" t="n">
        <f aca="false">'Results - Retail Weight'!Z20</f>
        <v>1.97</v>
      </c>
      <c r="AB20" s="28" t="n">
        <f aca="false">'Results - Retail Weight'!AA20</f>
        <v>5.23</v>
      </c>
      <c r="AC20" s="28" t="n">
        <f aca="false">'Results - Retail Weight'!AB20</f>
        <v>10.67</v>
      </c>
      <c r="AD20" s="28" t="n">
        <f aca="false">'Results - Retail Weight'!AC20</f>
        <v>10.25</v>
      </c>
      <c r="AE20" s="28" t="n">
        <f aca="false">'Results - Retail Weight'!AD20</f>
        <v>17.1</v>
      </c>
      <c r="AF20" s="28" t="n">
        <f aca="false">'Results - Retail Weight'!AE20</f>
        <v>17.1</v>
      </c>
      <c r="AG20" s="32" t="n">
        <f aca="false">'Results - Retail Weight'!AF20</f>
        <v>5.9</v>
      </c>
      <c r="AH20" s="33" t="n">
        <f aca="false">'Results - Retail Weight'!AG20</f>
        <v>6.4</v>
      </c>
      <c r="AI20" s="33" t="n">
        <f aca="false">'Results - Retail Weight'!AH20</f>
        <v>6.4</v>
      </c>
      <c r="AJ20" s="33" t="n">
        <f aca="false">'Results - Retail Weight'!AI20</f>
        <v>6.4</v>
      </c>
      <c r="AK20" s="33" t="n">
        <f aca="false">'Results - Retail Weight'!AJ20</f>
        <v>6.4</v>
      </c>
      <c r="AL20" s="34" t="n">
        <f aca="false">'Results - Retail Weight'!AK20</f>
        <v>7.4</v>
      </c>
      <c r="AM20" s="32" t="n">
        <f aca="false">'Results - Retail Weight'!AL20</f>
        <v>3.7</v>
      </c>
      <c r="AN20" s="33" t="n">
        <f aca="false">'Results - Retail Weight'!AM20</f>
        <v>3.8</v>
      </c>
      <c r="AO20" s="33" t="n">
        <f aca="false">'Results - Retail Weight'!AN20</f>
        <v>36.2</v>
      </c>
      <c r="AP20" s="33" t="n">
        <f aca="false">'Results - Retail Weight'!AO20</f>
        <v>34.8</v>
      </c>
      <c r="AQ20" s="33" t="n">
        <f aca="false">'Results - Retail Weight'!AP20</f>
        <v>67.2</v>
      </c>
      <c r="AR20" s="34" t="n">
        <f aca="false">'Results - Retail Weight'!AQ20</f>
        <v>67.2</v>
      </c>
      <c r="AS20" s="13" t="n">
        <f aca="false">'Results - Retail Weight'!AR20</f>
        <v>1.37118178455204</v>
      </c>
      <c r="AT20" s="13" t="n">
        <f aca="false">'Results - Retail Weight'!AS20</f>
        <v>4.71669389113753</v>
      </c>
      <c r="AU20" s="14" t="n">
        <f aca="false">'Results - Retail Weight'!AT20</f>
        <v>-0.266883470741657</v>
      </c>
      <c r="AV20" s="16" t="n">
        <f aca="false">'Results - Retail Weight'!AU20</f>
        <v>14.1730205508047</v>
      </c>
      <c r="AW20" s="14" t="n">
        <f aca="false">'Results - Retail Weight'!AV20</f>
        <v>6.81138034909747</v>
      </c>
      <c r="AX20" s="16" t="n">
        <f aca="false">'Results - Retail Weight'!AW20</f>
        <v>22.5462430613169</v>
      </c>
      <c r="AY20" s="14" t="n">
        <f aca="false">'Results - Retail Weight'!AX20</f>
        <v>1.89845632368698</v>
      </c>
      <c r="AZ20" s="16" t="n">
        <f aca="false">'Results - Retail Weight'!AY20</f>
        <v>17.1000546191138</v>
      </c>
      <c r="BA20" s="32" t="n">
        <f aca="false">'Results - Retail Weight'!AZ20</f>
        <v>5.87638091538881</v>
      </c>
      <c r="BB20" s="34" t="n">
        <f aca="false">'Results - Retail Weight'!BA20</f>
        <v>7.41314542876727</v>
      </c>
      <c r="BC20" s="32" t="n">
        <f aca="false">'Results - Retail Weight'!BB20</f>
        <v>3.68246685506463</v>
      </c>
      <c r="BD20" s="34" t="n">
        <f aca="false">'Results - Retail Weight'!BC20</f>
        <v>67.2220929971231</v>
      </c>
    </row>
    <row r="21" customFormat="false" ht="15" hidden="false" customHeight="false" outlineLevel="0" collapsed="false">
      <c r="A21" s="0" t="s">
        <v>40</v>
      </c>
      <c r="B21" s="36" t="s">
        <v>75</v>
      </c>
      <c r="C21" s="28" t="n">
        <f aca="false">'Results - Retail Weight'!B21</f>
        <v>7.5</v>
      </c>
      <c r="D21" s="28" t="n">
        <f aca="false">'Results - Retail Weight'!C21</f>
        <v>8.37</v>
      </c>
      <c r="E21" s="28" t="n">
        <f aca="false">'Results - Retail Weight'!D21</f>
        <v>17.66</v>
      </c>
      <c r="F21" s="28" t="n">
        <f aca="false">'Results - Retail Weight'!E21</f>
        <v>16.3</v>
      </c>
      <c r="G21" s="28" t="n">
        <f aca="false">'Results - Retail Weight'!F21</f>
        <v>27.04</v>
      </c>
      <c r="H21" s="28" t="n">
        <f aca="false">'Results - Retail Weight'!G21</f>
        <v>29.69</v>
      </c>
      <c r="I21" s="29" t="n">
        <f aca="false">'Results - Retail Weight'!H21</f>
        <v>2.17</v>
      </c>
      <c r="J21" s="30" t="n">
        <f aca="false">'Results - Retail Weight'!I21</f>
        <v>2.46</v>
      </c>
      <c r="K21" s="30" t="n">
        <f aca="false">'Results - Retail Weight'!J21</f>
        <v>3.6</v>
      </c>
      <c r="L21" s="30" t="n">
        <f aca="false">'Results - Retail Weight'!K21</f>
        <v>3.53</v>
      </c>
      <c r="M21" s="30" t="n">
        <f aca="false">'Results - Retail Weight'!L21</f>
        <v>4.58</v>
      </c>
      <c r="N21" s="31" t="n">
        <f aca="false">'Results - Retail Weight'!M21</f>
        <v>4.94</v>
      </c>
      <c r="O21" s="28" t="n">
        <f aca="false">'Results - Retail Weight'!N21</f>
        <v>2.16</v>
      </c>
      <c r="P21" s="28" t="n">
        <f aca="false">'Results - Retail Weight'!O21</f>
        <v>2.43</v>
      </c>
      <c r="Q21" s="28" t="n">
        <f aca="false">'Results - Retail Weight'!P21</f>
        <v>3.59</v>
      </c>
      <c r="R21" s="28" t="n">
        <f aca="false">'Results - Retail Weight'!Q21</f>
        <v>3.54</v>
      </c>
      <c r="S21" s="28" t="n">
        <f aca="false">'Results - Retail Weight'!R21</f>
        <v>4.61</v>
      </c>
      <c r="T21" s="28" t="n">
        <f aca="false">'Results - Retail Weight'!S21</f>
        <v>4.94</v>
      </c>
      <c r="U21" s="29" t="n">
        <f aca="false">'Results - Retail Weight'!T21</f>
        <v>10.44</v>
      </c>
      <c r="V21" s="30" t="n">
        <f aca="false">'Results - Retail Weight'!U21</f>
        <v>10.82</v>
      </c>
      <c r="W21" s="30" t="n">
        <f aca="false">'Results - Retail Weight'!V21</f>
        <v>27.96</v>
      </c>
      <c r="X21" s="30" t="n">
        <f aca="false">'Results - Retail Weight'!W21</f>
        <v>19.29</v>
      </c>
      <c r="Y21" s="30" t="n">
        <f aca="false">'Results - Retail Weight'!X21</f>
        <v>61.2</v>
      </c>
      <c r="Z21" s="31" t="n">
        <f aca="false">'Results - Retail Weight'!Y21</f>
        <v>67.23</v>
      </c>
      <c r="AA21" s="28" t="n">
        <f aca="false">'Results - Retail Weight'!Z21</f>
        <v>10.06</v>
      </c>
      <c r="AB21" s="28" t="n">
        <f aca="false">'Results - Retail Weight'!AA21</f>
        <v>11.72</v>
      </c>
      <c r="AC21" s="28" t="n">
        <f aca="false">'Results - Retail Weight'!AB21</f>
        <v>50.66</v>
      </c>
      <c r="AD21" s="28" t="n">
        <f aca="false">'Results - Retail Weight'!AC21</f>
        <v>18.91</v>
      </c>
      <c r="AE21" s="28" t="n">
        <f aca="false">'Results - Retail Weight'!AD21</f>
        <v>175.68</v>
      </c>
      <c r="AF21" s="28" t="n">
        <f aca="false">'Results - Retail Weight'!AE21</f>
        <v>175.68</v>
      </c>
      <c r="AG21" s="32" t="n">
        <f aca="false">'Results - Retail Weight'!AF21</f>
        <v>2.9</v>
      </c>
      <c r="AH21" s="33" t="n">
        <f aca="false">'Results - Retail Weight'!AG21</f>
        <v>2.9</v>
      </c>
      <c r="AI21" s="33" t="n">
        <f aca="false">'Results - Retail Weight'!AH21</f>
        <v>1007.9</v>
      </c>
      <c r="AJ21" s="33" t="n">
        <f aca="false">'Results - Retail Weight'!AI21</f>
        <v>10.2</v>
      </c>
      <c r="AK21" s="33" t="n">
        <f aca="false">'Results - Retail Weight'!AJ21</f>
        <v>3841.4</v>
      </c>
      <c r="AL21" s="34" t="n">
        <f aca="false">'Results - Retail Weight'!AK21</f>
        <v>4036.8</v>
      </c>
      <c r="AM21" s="32" t="n">
        <f aca="false">'Results - Retail Weight'!AL21</f>
        <v>2.4</v>
      </c>
      <c r="AN21" s="33" t="n">
        <f aca="false">'Results - Retail Weight'!AM21</f>
        <v>6.3</v>
      </c>
      <c r="AO21" s="33" t="n">
        <f aca="false">'Results - Retail Weight'!AN21</f>
        <v>36369.4</v>
      </c>
      <c r="AP21" s="33" t="n">
        <f aca="false">'Results - Retail Weight'!AO21</f>
        <v>236.7</v>
      </c>
      <c r="AQ21" s="33" t="n">
        <f aca="false">'Results - Retail Weight'!AP21</f>
        <v>158307.5</v>
      </c>
      <c r="AR21" s="34" t="n">
        <f aca="false">'Results - Retail Weight'!AQ21</f>
        <v>178518.6</v>
      </c>
      <c r="AS21" s="13" t="n">
        <f aca="false">'Results - Retail Weight'!AR21</f>
        <v>6.32619967138325</v>
      </c>
      <c r="AT21" s="13" t="n">
        <f aca="false">'Results - Retail Weight'!AS21</f>
        <v>70.0179725911652</v>
      </c>
      <c r="AU21" s="14" t="n">
        <f aca="false">'Results - Retail Weight'!AT21</f>
        <v>2.13870746057067</v>
      </c>
      <c r="AV21" s="16" t="n">
        <f aca="false">'Results - Retail Weight'!AU21</f>
        <v>7.73485651720066</v>
      </c>
      <c r="AW21" s="14" t="n">
        <f aca="false">'Results - Retail Weight'!AV21</f>
        <v>8.71057094570729</v>
      </c>
      <c r="AX21" s="16" t="n">
        <f aca="false">'Results - Retail Weight'!AW21</f>
        <v>66.3208642178845</v>
      </c>
      <c r="AY21" s="14" t="n">
        <f aca="false">'Results - Retail Weight'!AX21</f>
        <v>7.54694515087767</v>
      </c>
      <c r="AZ21" s="16" t="n">
        <f aca="false">'Results - Retail Weight'!AY21</f>
        <v>175.685435319233</v>
      </c>
      <c r="BA21" s="32" t="n">
        <f aca="false">'Results - Retail Weight'!AZ21</f>
        <v>2.72706680440771</v>
      </c>
      <c r="BB21" s="34" t="n">
        <f aca="false">'Results - Retail Weight'!BA21</f>
        <v>5977.16004377806</v>
      </c>
      <c r="BC21" s="32" t="n">
        <f aca="false">'Results - Retail Weight'!BB21</f>
        <v>2.35773584119182</v>
      </c>
      <c r="BD21" s="34" t="n">
        <f aca="false">'Results - Retail Weight'!BC21</f>
        <v>519840.661037018</v>
      </c>
    </row>
    <row r="22" customFormat="false" ht="15" hidden="false" customHeight="false" outlineLevel="0" collapsed="false">
      <c r="A22" s="0" t="s">
        <v>41</v>
      </c>
      <c r="B22" s="36" t="s">
        <v>75</v>
      </c>
      <c r="C22" s="28" t="n">
        <f aca="false">'Results - Retail Weight'!B22</f>
        <v>5.01</v>
      </c>
      <c r="D22" s="28" t="n">
        <f aca="false">'Results - Retail Weight'!C22</f>
        <v>5.22</v>
      </c>
      <c r="E22" s="28" t="n">
        <f aca="false">'Results - Retail Weight'!D22</f>
        <v>10.63</v>
      </c>
      <c r="F22" s="28" t="n">
        <f aca="false">'Results - Retail Weight'!E22</f>
        <v>9.42</v>
      </c>
      <c r="G22" s="28" t="n">
        <f aca="false">'Results - Retail Weight'!F22</f>
        <v>19.04</v>
      </c>
      <c r="H22" s="28" t="n">
        <f aca="false">'Results - Retail Weight'!G22</f>
        <v>20.97</v>
      </c>
      <c r="I22" s="29" t="n">
        <f aca="false">'Results - Retail Weight'!H22</f>
        <v>2.23</v>
      </c>
      <c r="J22" s="30" t="n">
        <f aca="false">'Results - Retail Weight'!I22</f>
        <v>2.5</v>
      </c>
      <c r="K22" s="30" t="n">
        <f aca="false">'Results - Retail Weight'!J22</f>
        <v>3.77</v>
      </c>
      <c r="L22" s="30" t="n">
        <f aca="false">'Results - Retail Weight'!K22</f>
        <v>3.52</v>
      </c>
      <c r="M22" s="30" t="n">
        <f aca="false">'Results - Retail Weight'!L22</f>
        <v>4.64</v>
      </c>
      <c r="N22" s="31" t="n">
        <f aca="false">'Results - Retail Weight'!M22</f>
        <v>7.18</v>
      </c>
      <c r="O22" s="28" t="n">
        <f aca="false">'Results - Retail Weight'!N22</f>
        <v>2.24</v>
      </c>
      <c r="P22" s="28" t="n">
        <f aca="false">'Results - Retail Weight'!O22</f>
        <v>2.49</v>
      </c>
      <c r="Q22" s="28" t="n">
        <f aca="false">'Results - Retail Weight'!P22</f>
        <v>3.76</v>
      </c>
      <c r="R22" s="28" t="n">
        <f aca="false">'Results - Retail Weight'!Q22</f>
        <v>3.53</v>
      </c>
      <c r="S22" s="28" t="n">
        <f aca="false">'Results - Retail Weight'!R22</f>
        <v>4.7</v>
      </c>
      <c r="T22" s="28" t="n">
        <f aca="false">'Results - Retail Weight'!S22</f>
        <v>7.48</v>
      </c>
      <c r="U22" s="29" t="n">
        <f aca="false">'Results - Retail Weight'!T22</f>
        <v>14.65</v>
      </c>
      <c r="V22" s="30" t="n">
        <f aca="false">'Results - Retail Weight'!U22</f>
        <v>15.09</v>
      </c>
      <c r="W22" s="30" t="n">
        <f aca="false">'Results - Retail Weight'!V22</f>
        <v>28.51</v>
      </c>
      <c r="X22" s="30" t="n">
        <f aca="false">'Results - Retail Weight'!W22</f>
        <v>23.19</v>
      </c>
      <c r="Y22" s="30" t="n">
        <f aca="false">'Results - Retail Weight'!X22</f>
        <v>49.5</v>
      </c>
      <c r="Z22" s="31" t="n">
        <f aca="false">'Results - Retail Weight'!Y22</f>
        <v>61.1</v>
      </c>
      <c r="AA22" s="28" t="n">
        <f aca="false">'Results - Retail Weight'!Z22</f>
        <v>6.42</v>
      </c>
      <c r="AB22" s="28" t="n">
        <f aca="false">'Results - Retail Weight'!AA22</f>
        <v>7.17</v>
      </c>
      <c r="AC22" s="28" t="n">
        <f aca="false">'Results - Retail Weight'!AB22</f>
        <v>19.19</v>
      </c>
      <c r="AD22" s="28" t="n">
        <f aca="false">'Results - Retail Weight'!AC22</f>
        <v>16.36</v>
      </c>
      <c r="AE22" s="28" t="n">
        <f aca="false">'Results - Retail Weight'!AD22</f>
        <v>35.45</v>
      </c>
      <c r="AF22" s="28" t="n">
        <f aca="false">'Results - Retail Weight'!AE22</f>
        <v>55.74</v>
      </c>
      <c r="AG22" s="32" t="n">
        <f aca="false">'Results - Retail Weight'!AF22</f>
        <v>1.4</v>
      </c>
      <c r="AH22" s="33" t="n">
        <f aca="false">'Results - Retail Weight'!AG22</f>
        <v>1.4</v>
      </c>
      <c r="AI22" s="33" t="n">
        <f aca="false">'Results - Retail Weight'!AH22</f>
        <v>237.7</v>
      </c>
      <c r="AJ22" s="33" t="n">
        <f aca="false">'Results - Retail Weight'!AI22</f>
        <v>1.4</v>
      </c>
      <c r="AK22" s="33" t="n">
        <f aca="false">'Results - Retail Weight'!AJ22</f>
        <v>763.7</v>
      </c>
      <c r="AL22" s="34" t="n">
        <f aca="false">'Results - Retail Weight'!AK22</f>
        <v>777.6</v>
      </c>
      <c r="AM22" s="32" t="n">
        <f aca="false">'Results - Retail Weight'!AL22</f>
        <v>1.8</v>
      </c>
      <c r="AN22" s="33" t="n">
        <f aca="false">'Results - Retail Weight'!AM22</f>
        <v>2.8</v>
      </c>
      <c r="AO22" s="33" t="n">
        <f aca="false">'Results - Retail Weight'!AN22</f>
        <v>10593.7</v>
      </c>
      <c r="AP22" s="33" t="n">
        <f aca="false">'Results - Retail Weight'!AO22</f>
        <v>13.6</v>
      </c>
      <c r="AQ22" s="33" t="n">
        <f aca="false">'Results - Retail Weight'!AP22</f>
        <v>34754.9</v>
      </c>
      <c r="AR22" s="34" t="n">
        <f aca="false">'Results - Retail Weight'!AQ22</f>
        <v>35400.4</v>
      </c>
      <c r="AS22" s="13" t="n">
        <f aca="false">'Results - Retail Weight'!AR22</f>
        <v>4.66055130503904</v>
      </c>
      <c r="AT22" s="13" t="n">
        <f aca="false">'Results - Retail Weight'!AS22</f>
        <v>64.0290954396759</v>
      </c>
      <c r="AU22" s="14" t="n">
        <f aca="false">'Results - Retail Weight'!AT22</f>
        <v>1.95215633770578</v>
      </c>
      <c r="AV22" s="16" t="n">
        <f aca="false">'Results - Retail Weight'!AU22</f>
        <v>13.6380550577073</v>
      </c>
      <c r="AW22" s="14" t="n">
        <f aca="false">'Results - Retail Weight'!AV22</f>
        <v>11.9798267912831</v>
      </c>
      <c r="AX22" s="16" t="n">
        <f aca="false">'Results - Retail Weight'!AW22</f>
        <v>190.760546463293</v>
      </c>
      <c r="AY22" s="14" t="n">
        <f aca="false">'Results - Retail Weight'!AX22</f>
        <v>3.3307604463438</v>
      </c>
      <c r="AZ22" s="16" t="n">
        <f aca="false">'Results - Retail Weight'!AY22</f>
        <v>66.6466274538407</v>
      </c>
      <c r="BA22" s="32" t="n">
        <f aca="false">'Results - Retail Weight'!AZ22</f>
        <v>1.36110628872085</v>
      </c>
      <c r="BB22" s="34" t="n">
        <f aca="false">'Results - Retail Weight'!BA22</f>
        <v>12110.2495097939</v>
      </c>
      <c r="BC22" s="32" t="n">
        <f aca="false">'Results - Retail Weight'!BB22</f>
        <v>0.910809346108136</v>
      </c>
      <c r="BD22" s="34" t="n">
        <f aca="false">'Results - Retail Weight'!BC22</f>
        <v>1044364.86645378</v>
      </c>
    </row>
    <row r="23" customFormat="false" ht="15" hidden="false" customHeight="false" outlineLevel="0" collapsed="false">
      <c r="A23" s="0" t="s">
        <v>42</v>
      </c>
      <c r="B23" s="36" t="s">
        <v>75</v>
      </c>
      <c r="C23" s="28" t="n">
        <f aca="false">'Results - Retail Weight'!B23</f>
        <v>7.85</v>
      </c>
      <c r="D23" s="28" t="n">
        <f aca="false">'Results - Retail Weight'!C23</f>
        <v>7.85</v>
      </c>
      <c r="E23" s="28" t="n">
        <f aca="false">'Results - Retail Weight'!D23</f>
        <v>26.31</v>
      </c>
      <c r="F23" s="28" t="n">
        <f aca="false">'Results - Retail Weight'!E23</f>
        <v>17.29</v>
      </c>
      <c r="G23" s="28" t="n">
        <f aca="false">'Results - Retail Weight'!F23</f>
        <v>36.32</v>
      </c>
      <c r="H23" s="28" t="n">
        <f aca="false">'Results - Retail Weight'!G23</f>
        <v>36.32</v>
      </c>
      <c r="I23" s="29" t="n">
        <f aca="false">'Results - Retail Weight'!H23</f>
        <v>2.13</v>
      </c>
      <c r="J23" s="30" t="n">
        <f aca="false">'Results - Retail Weight'!I23</f>
        <v>2.86</v>
      </c>
      <c r="K23" s="30" t="n">
        <f aca="false">'Results - Retail Weight'!J23</f>
        <v>5.42</v>
      </c>
      <c r="L23" s="30" t="n">
        <f aca="false">'Results - Retail Weight'!K23</f>
        <v>5.09</v>
      </c>
      <c r="M23" s="30" t="n">
        <f aca="false">'Results - Retail Weight'!L23</f>
        <v>7.63</v>
      </c>
      <c r="N23" s="31" t="n">
        <f aca="false">'Results - Retail Weight'!M23</f>
        <v>10.79</v>
      </c>
      <c r="O23" s="28" t="n">
        <f aca="false">'Results - Retail Weight'!N23</f>
        <v>2.14</v>
      </c>
      <c r="P23" s="28" t="n">
        <f aca="false">'Results - Retail Weight'!O23</f>
        <v>2.88</v>
      </c>
      <c r="Q23" s="28" t="n">
        <f aca="false">'Results - Retail Weight'!P23</f>
        <v>5.25</v>
      </c>
      <c r="R23" s="28" t="n">
        <f aca="false">'Results - Retail Weight'!Q23</f>
        <v>5.04</v>
      </c>
      <c r="S23" s="28" t="n">
        <f aca="false">'Results - Retail Weight'!R23</f>
        <v>7.72</v>
      </c>
      <c r="T23" s="28" t="n">
        <f aca="false">'Results - Retail Weight'!S23</f>
        <v>10.7</v>
      </c>
      <c r="U23" s="29" t="n">
        <f aca="false">'Results - Retail Weight'!T23</f>
        <v>18.78</v>
      </c>
      <c r="V23" s="30" t="n">
        <f aca="false">'Results - Retail Weight'!U23</f>
        <v>27.47</v>
      </c>
      <c r="W23" s="30" t="n">
        <f aca="false">'Results - Retail Weight'!V23</f>
        <v>37.58</v>
      </c>
      <c r="X23" s="30" t="n">
        <f aca="false">'Results - Retail Weight'!W23</f>
        <v>33.89</v>
      </c>
      <c r="Y23" s="30" t="n">
        <f aca="false">'Results - Retail Weight'!X23</f>
        <v>57.92</v>
      </c>
      <c r="Z23" s="31" t="n">
        <f aca="false">'Results - Retail Weight'!Y23</f>
        <v>61.96</v>
      </c>
      <c r="AA23" s="28" t="n">
        <f aca="false">'Results - Retail Weight'!Z23</f>
        <v>5.78</v>
      </c>
      <c r="AB23" s="28" t="n">
        <f aca="false">'Results - Retail Weight'!AA23</f>
        <v>17.09</v>
      </c>
      <c r="AC23" s="28" t="n">
        <f aca="false">'Results - Retail Weight'!AB23</f>
        <v>37.26</v>
      </c>
      <c r="AD23" s="28" t="n">
        <f aca="false">'Results - Retail Weight'!AC23</f>
        <v>39.11</v>
      </c>
      <c r="AE23" s="28" t="n">
        <f aca="false">'Results - Retail Weight'!AD23</f>
        <v>56.34</v>
      </c>
      <c r="AF23" s="28" t="n">
        <f aca="false">'Results - Retail Weight'!AE23</f>
        <v>61.19</v>
      </c>
      <c r="AG23" s="32" t="n">
        <f aca="false">'Results - Retail Weight'!AF23</f>
        <v>8.5</v>
      </c>
      <c r="AH23" s="33" t="n">
        <f aca="false">'Results - Retail Weight'!AG23</f>
        <v>8.5</v>
      </c>
      <c r="AI23" s="33" t="n">
        <f aca="false">'Results - Retail Weight'!AH23</f>
        <v>2141.8</v>
      </c>
      <c r="AJ23" s="33" t="n">
        <f aca="false">'Results - Retail Weight'!AI23</f>
        <v>317.9</v>
      </c>
      <c r="AK23" s="33" t="n">
        <f aca="false">'Results - Retail Weight'!AJ23</f>
        <v>6907.5</v>
      </c>
      <c r="AL23" s="34" t="n">
        <f aca="false">'Results - Retail Weight'!AK23</f>
        <v>6907.5</v>
      </c>
      <c r="AM23" s="32" t="n">
        <f aca="false">'Results - Retail Weight'!AL23</f>
        <v>130.4</v>
      </c>
      <c r="AN23" s="33" t="n">
        <f aca="false">'Results - Retail Weight'!AM23</f>
        <v>130.4</v>
      </c>
      <c r="AO23" s="33" t="n">
        <f aca="false">'Results - Retail Weight'!AN23</f>
        <v>177480.2</v>
      </c>
      <c r="AP23" s="33" t="n">
        <f aca="false">'Results - Retail Weight'!AO23</f>
        <v>24395.7</v>
      </c>
      <c r="AQ23" s="33" t="n">
        <f aca="false">'Results - Retail Weight'!AP23</f>
        <v>621151.5</v>
      </c>
      <c r="AR23" s="34" t="n">
        <f aca="false">'Results - Retail Weight'!AQ23</f>
        <v>621151.5</v>
      </c>
      <c r="AS23" s="13" t="n">
        <f aca="false">'Results - Retail Weight'!AR23</f>
        <v>5.78891064479141</v>
      </c>
      <c r="AT23" s="13" t="n">
        <f aca="false">'Results - Retail Weight'!AS23</f>
        <v>233.255656359204</v>
      </c>
      <c r="AU23" s="14" t="n">
        <f aca="false">'Results - Retail Weight'!AT23</f>
        <v>1.88573830204748</v>
      </c>
      <c r="AV23" s="16" t="n">
        <f aca="false">'Results - Retail Weight'!AU23</f>
        <v>20.2739850975729</v>
      </c>
      <c r="AW23" s="14" t="n">
        <f aca="false">'Results - Retail Weight'!AV23</f>
        <v>9.82923942671936</v>
      </c>
      <c r="AX23" s="16" t="n">
        <f aca="false">'Results - Retail Weight'!AW23</f>
        <v>111.775326604359</v>
      </c>
      <c r="AY23" s="14" t="n">
        <f aca="false">'Results - Retail Weight'!AX23</f>
        <v>3.20682346998432</v>
      </c>
      <c r="AZ23" s="16" t="n">
        <f aca="false">'Results - Retail Weight'!AY23</f>
        <v>63.7407739394956</v>
      </c>
      <c r="BA23" s="32" t="n">
        <f aca="false">'Results - Retail Weight'!AZ23</f>
        <v>3.2137777214459</v>
      </c>
      <c r="BB23" s="34" t="n">
        <f aca="false">'Results - Retail Weight'!BA23</f>
        <v>6907.50548999736</v>
      </c>
      <c r="BC23" s="32" t="n">
        <f aca="false">'Results - Retail Weight'!BB23</f>
        <v>130.316379622735</v>
      </c>
      <c r="BD23" s="34" t="n">
        <f aca="false">'Results - Retail Weight'!BC23</f>
        <v>621151.527083324</v>
      </c>
    </row>
    <row r="24" customFormat="false" ht="15" hidden="false" customHeight="false" outlineLevel="0" collapsed="false">
      <c r="A24" s="0" t="s">
        <v>43</v>
      </c>
      <c r="B24" s="36" t="s">
        <v>75</v>
      </c>
      <c r="C24" s="28" t="n">
        <f aca="false">'Results - Retail Weight'!B24</f>
        <v>0.07</v>
      </c>
      <c r="D24" s="28" t="n">
        <f aca="false">'Results - Retail Weight'!C24</f>
        <v>0.09</v>
      </c>
      <c r="E24" s="28" t="n">
        <f aca="false">'Results - Retail Weight'!D24</f>
        <v>0.8</v>
      </c>
      <c r="F24" s="28" t="n">
        <f aca="false">'Results - Retail Weight'!E24</f>
        <v>0.17</v>
      </c>
      <c r="G24" s="28" t="n">
        <f aca="false">'Results - Retail Weight'!F24</f>
        <v>0.93</v>
      </c>
      <c r="H24" s="28" t="n">
        <f aca="false">'Results - Retail Weight'!G24</f>
        <v>5.62</v>
      </c>
      <c r="I24" s="29" t="n">
        <f aca="false">'Results - Retail Weight'!H24</f>
        <v>0.37</v>
      </c>
      <c r="J24" s="30" t="n">
        <f aca="false">'Results - Retail Weight'!I24</f>
        <v>0.39</v>
      </c>
      <c r="K24" s="30" t="n">
        <f aca="false">'Results - Retail Weight'!J24</f>
        <v>2.09</v>
      </c>
      <c r="L24" s="30" t="n">
        <f aca="false">'Results - Retail Weight'!K24</f>
        <v>0.65</v>
      </c>
      <c r="M24" s="30" t="n">
        <f aca="false">'Results - Retail Weight'!L24</f>
        <v>5.95</v>
      </c>
      <c r="N24" s="31" t="n">
        <f aca="false">'Results - Retail Weight'!M24</f>
        <v>12.62</v>
      </c>
      <c r="O24" s="28" t="n">
        <f aca="false">'Results - Retail Weight'!N24</f>
        <v>0.37</v>
      </c>
      <c r="P24" s="28" t="n">
        <f aca="false">'Results - Retail Weight'!O24</f>
        <v>0.39</v>
      </c>
      <c r="Q24" s="28" t="n">
        <f aca="false">'Results - Retail Weight'!P24</f>
        <v>2.01</v>
      </c>
      <c r="R24" s="28" t="n">
        <f aca="false">'Results - Retail Weight'!Q24</f>
        <v>0.65</v>
      </c>
      <c r="S24" s="28" t="n">
        <f aca="false">'Results - Retail Weight'!R24</f>
        <v>5.17</v>
      </c>
      <c r="T24" s="28" t="n">
        <f aca="false">'Results - Retail Weight'!S24</f>
        <v>12.28</v>
      </c>
      <c r="U24" s="29" t="n">
        <f aca="false">'Results - Retail Weight'!T24</f>
        <v>2.89</v>
      </c>
      <c r="V24" s="30" t="n">
        <f aca="false">'Results - Retail Weight'!U24</f>
        <v>3.21</v>
      </c>
      <c r="W24" s="30" t="n">
        <f aca="false">'Results - Retail Weight'!V24</f>
        <v>17.21</v>
      </c>
      <c r="X24" s="30" t="n">
        <f aca="false">'Results - Retail Weight'!W24</f>
        <v>5.21</v>
      </c>
      <c r="Y24" s="30" t="n">
        <f aca="false">'Results - Retail Weight'!X24</f>
        <v>67.95</v>
      </c>
      <c r="Z24" s="31" t="n">
        <f aca="false">'Results - Retail Weight'!Y24</f>
        <v>83.38</v>
      </c>
      <c r="AA24" s="28" t="n">
        <f aca="false">'Results - Retail Weight'!Z24</f>
        <v>0.62</v>
      </c>
      <c r="AB24" s="28" t="n">
        <f aca="false">'Results - Retail Weight'!AA24</f>
        <v>0.78</v>
      </c>
      <c r="AC24" s="28" t="n">
        <f aca="false">'Results - Retail Weight'!AB24</f>
        <v>7.51</v>
      </c>
      <c r="AD24" s="28" t="n">
        <f aca="false">'Results - Retail Weight'!AC24</f>
        <v>1.92</v>
      </c>
      <c r="AE24" s="28" t="n">
        <f aca="false">'Results - Retail Weight'!AD24</f>
        <v>32.1</v>
      </c>
      <c r="AF24" s="28" t="n">
        <f aca="false">'Results - Retail Weight'!AE24</f>
        <v>39.51</v>
      </c>
      <c r="AG24" s="32" t="n">
        <f aca="false">'Results - Retail Weight'!AF24</f>
        <v>32.6</v>
      </c>
      <c r="AH24" s="33" t="n">
        <f aca="false">'Results - Retail Weight'!AG24</f>
        <v>48.3</v>
      </c>
      <c r="AI24" s="33" t="n">
        <f aca="false">'Results - Retail Weight'!AH24</f>
        <v>369.8</v>
      </c>
      <c r="AJ24" s="33" t="n">
        <f aca="false">'Results - Retail Weight'!AI24</f>
        <v>77</v>
      </c>
      <c r="AK24" s="33" t="n">
        <f aca="false">'Results - Retail Weight'!AJ24</f>
        <v>1333.9</v>
      </c>
      <c r="AL24" s="34" t="n">
        <f aca="false">'Results - Retail Weight'!AK24</f>
        <v>1993.9</v>
      </c>
      <c r="AM24" s="32" t="n">
        <f aca="false">'Results - Retail Weight'!AL24</f>
        <v>270.4</v>
      </c>
      <c r="AN24" s="33" t="n">
        <f aca="false">'Results - Retail Weight'!AM24</f>
        <v>384.7</v>
      </c>
      <c r="AO24" s="33" t="n">
        <f aca="false">'Results - Retail Weight'!AN24</f>
        <v>5335.7</v>
      </c>
      <c r="AP24" s="33" t="n">
        <f aca="false">'Results - Retail Weight'!AO24</f>
        <v>4480.7</v>
      </c>
      <c r="AQ24" s="33" t="n">
        <f aca="false">'Results - Retail Weight'!AP24</f>
        <v>8959.4</v>
      </c>
      <c r="AR24" s="34" t="n">
        <f aca="false">'Results - Retail Weight'!AQ24</f>
        <v>11842</v>
      </c>
      <c r="AS24" s="13" t="n">
        <f aca="false">'Results - Retail Weight'!AR24</f>
        <v>0.0186619523824452</v>
      </c>
      <c r="AT24" s="13" t="n">
        <f aca="false">'Results - Retail Weight'!AS24</f>
        <v>13.8137565152919</v>
      </c>
      <c r="AU24" s="14" t="n">
        <f aca="false">'Results - Retail Weight'!AT24</f>
        <v>0.222898835949424</v>
      </c>
      <c r="AV24" s="16" t="n">
        <f aca="false">'Results - Retail Weight'!AU24</f>
        <v>28.9617601509986</v>
      </c>
      <c r="AW24" s="14" t="n">
        <f aca="false">'Results - Retail Weight'!AV24</f>
        <v>2.93792475574165</v>
      </c>
      <c r="AX24" s="16" t="n">
        <f aca="false">'Results - Retail Weight'!AW24</f>
        <v>240.623773110604</v>
      </c>
      <c r="AY24" s="14" t="n">
        <f aca="false">'Results - Retail Weight'!AX24</f>
        <v>0.250973444420874</v>
      </c>
      <c r="AZ24" s="16" t="n">
        <f aca="false">'Results - Retail Weight'!AY24</f>
        <v>116.250135551423</v>
      </c>
      <c r="BA24" s="32" t="n">
        <f aca="false">'Results - Retail Weight'!AZ24</f>
        <v>3.90990502601909</v>
      </c>
      <c r="BB24" s="34" t="n">
        <f aca="false">'Results - Retail Weight'!BA24</f>
        <v>4542.27703739859</v>
      </c>
      <c r="BC24" s="32" t="n">
        <f aca="false">'Results - Retail Weight'!BB24</f>
        <v>12.8148701189786</v>
      </c>
      <c r="BD24" s="34" t="n">
        <f aca="false">'Results - Retail Weight'!BC24</f>
        <v>24103.4638020021</v>
      </c>
    </row>
    <row r="25" customFormat="false" ht="15" hidden="false" customHeight="false" outlineLevel="0" collapsed="false">
      <c r="A25" s="0" t="s">
        <v>44</v>
      </c>
      <c r="B25" s="36" t="s">
        <v>75</v>
      </c>
      <c r="C25" s="28" t="n">
        <f aca="false">'Results - Retail Weight'!B25</f>
        <v>0.1</v>
      </c>
      <c r="D25" s="28" t="n">
        <f aca="false">'Results - Retail Weight'!C25</f>
        <v>0.1</v>
      </c>
      <c r="E25" s="28" t="n">
        <f aca="false">'Results - Retail Weight'!D25</f>
        <v>0.39</v>
      </c>
      <c r="F25" s="28" t="n">
        <f aca="false">'Results - Retail Weight'!E25</f>
        <v>0.3</v>
      </c>
      <c r="G25" s="28" t="n">
        <f aca="false">'Results - Retail Weight'!F25</f>
        <v>0.62</v>
      </c>
      <c r="H25" s="28" t="n">
        <f aca="false">'Results - Retail Weight'!G25</f>
        <v>0.62</v>
      </c>
      <c r="I25" s="29" t="n">
        <f aca="false">'Results - Retail Weight'!H25</f>
        <v>0.28</v>
      </c>
      <c r="J25" s="30" t="n">
        <f aca="false">'Results - Retail Weight'!I25</f>
        <v>0.3</v>
      </c>
      <c r="K25" s="30" t="n">
        <f aca="false">'Results - Retail Weight'!J25</f>
        <v>0.5</v>
      </c>
      <c r="L25" s="30" t="n">
        <f aca="false">'Results - Retail Weight'!K25</f>
        <v>0.41</v>
      </c>
      <c r="M25" s="30" t="n">
        <f aca="false">'Results - Retail Weight'!L25</f>
        <v>0.79</v>
      </c>
      <c r="N25" s="31" t="n">
        <f aca="false">'Results - Retail Weight'!M25</f>
        <v>0.82</v>
      </c>
      <c r="O25" s="28" t="n">
        <f aca="false">'Results - Retail Weight'!N25</f>
        <v>0.27</v>
      </c>
      <c r="P25" s="28" t="n">
        <f aca="false">'Results - Retail Weight'!O25</f>
        <v>0.3</v>
      </c>
      <c r="Q25" s="28" t="n">
        <f aca="false">'Results - Retail Weight'!P25</f>
        <v>0.5</v>
      </c>
      <c r="R25" s="28" t="n">
        <f aca="false">'Results - Retail Weight'!Q25</f>
        <v>0.41</v>
      </c>
      <c r="S25" s="28" t="n">
        <f aca="false">'Results - Retail Weight'!R25</f>
        <v>0.79</v>
      </c>
      <c r="T25" s="28" t="n">
        <f aca="false">'Results - Retail Weight'!S25</f>
        <v>0.82</v>
      </c>
      <c r="U25" s="29" t="n">
        <f aca="false">'Results - Retail Weight'!T25</f>
        <v>2.65</v>
      </c>
      <c r="V25" s="30" t="n">
        <f aca="false">'Results - Retail Weight'!U25</f>
        <v>2.76</v>
      </c>
      <c r="W25" s="30" t="n">
        <f aca="false">'Results - Retail Weight'!V25</f>
        <v>3.63</v>
      </c>
      <c r="X25" s="30" t="n">
        <f aca="false">'Results - Retail Weight'!W25</f>
        <v>3.27</v>
      </c>
      <c r="Y25" s="30" t="n">
        <f aca="false">'Results - Retail Weight'!X25</f>
        <v>4.87</v>
      </c>
      <c r="Z25" s="31" t="n">
        <f aca="false">'Results - Retail Weight'!Y25</f>
        <v>5</v>
      </c>
      <c r="AA25" s="28" t="n">
        <f aca="false">'Results - Retail Weight'!Z25</f>
        <v>0.95</v>
      </c>
      <c r="AB25" s="28" t="n">
        <f aca="false">'Results - Retail Weight'!AA25</f>
        <v>1.47</v>
      </c>
      <c r="AC25" s="28" t="n">
        <f aca="false">'Results - Retail Weight'!AB25</f>
        <v>3.24</v>
      </c>
      <c r="AD25" s="28" t="n">
        <f aca="false">'Results - Retail Weight'!AC25</f>
        <v>1.58</v>
      </c>
      <c r="AE25" s="28" t="n">
        <f aca="false">'Results - Retail Weight'!AD25</f>
        <v>7.45</v>
      </c>
      <c r="AF25" s="28" t="n">
        <f aca="false">'Results - Retail Weight'!AE25</f>
        <v>7.47</v>
      </c>
      <c r="AG25" s="32" t="n">
        <f aca="false">'Results - Retail Weight'!AF25</f>
        <v>1.1</v>
      </c>
      <c r="AH25" s="33" t="n">
        <f aca="false">'Results - Retail Weight'!AG25</f>
        <v>1.1</v>
      </c>
      <c r="AI25" s="33" t="n">
        <f aca="false">'Results - Retail Weight'!AH25</f>
        <v>14.3</v>
      </c>
      <c r="AJ25" s="33" t="n">
        <f aca="false">'Results - Retail Weight'!AI25</f>
        <v>1.9</v>
      </c>
      <c r="AK25" s="33" t="n">
        <f aca="false">'Results - Retail Weight'!AJ25</f>
        <v>72.4</v>
      </c>
      <c r="AL25" s="34" t="n">
        <f aca="false">'Results - Retail Weight'!AK25</f>
        <v>75.5</v>
      </c>
      <c r="AM25" s="32" t="n">
        <f aca="false">'Results - Retail Weight'!AL25</f>
        <v>48.2</v>
      </c>
      <c r="AN25" s="33" t="n">
        <f aca="false">'Results - Retail Weight'!AM25</f>
        <v>48.2</v>
      </c>
      <c r="AO25" s="33" t="n">
        <f aca="false">'Results - Retail Weight'!AN25</f>
        <v>932</v>
      </c>
      <c r="AP25" s="33" t="n">
        <f aca="false">'Results - Retail Weight'!AO25</f>
        <v>57</v>
      </c>
      <c r="AQ25" s="33" t="n">
        <f aca="false">'Results - Retail Weight'!AP25</f>
        <v>5007</v>
      </c>
      <c r="AR25" s="34" t="n">
        <f aca="false">'Results - Retail Weight'!AQ25</f>
        <v>5221.7</v>
      </c>
      <c r="AS25" s="13" t="n">
        <f aca="false">'Results - Retail Weight'!AR25</f>
        <v>0.0987535986878535</v>
      </c>
      <c r="AT25" s="13" t="n">
        <f aca="false">'Results - Retail Weight'!AS25</f>
        <v>1.38267559856932</v>
      </c>
      <c r="AU25" s="14" t="n">
        <f aca="false">'Results - Retail Weight'!AT25</f>
        <v>0.175612206445675</v>
      </c>
      <c r="AV25" s="16" t="n">
        <f aca="false">'Results - Retail Weight'!AU25</f>
        <v>0.857265613262527</v>
      </c>
      <c r="AW25" s="14" t="n">
        <f aca="false">'Results - Retail Weight'!AV25</f>
        <v>2.4546067048561</v>
      </c>
      <c r="AX25" s="16" t="n">
        <f aca="false">'Results - Retail Weight'!AW25</f>
        <v>4.78473214608896</v>
      </c>
      <c r="AY25" s="14" t="n">
        <f aca="false">'Results - Retail Weight'!AX25</f>
        <v>0.657271468601984</v>
      </c>
      <c r="AZ25" s="16" t="n">
        <f aca="false">'Results - Retail Weight'!AY25</f>
        <v>7.44002405929292</v>
      </c>
      <c r="BA25" s="32" t="n">
        <f aca="false">'Results - Retail Weight'!AZ25</f>
        <v>0</v>
      </c>
      <c r="BB25" s="34" t="n">
        <f aca="false">'Results - Retail Weight'!BA25</f>
        <v>75.4688546087366</v>
      </c>
      <c r="BC25" s="32" t="n">
        <f aca="false">'Results - Retail Weight'!BB25</f>
        <v>0</v>
      </c>
      <c r="BD25" s="34" t="n">
        <f aca="false">'Results - Retail Weight'!BC25</f>
        <v>5222.18361668763</v>
      </c>
    </row>
    <row r="26" customFormat="false" ht="15" hidden="false" customHeight="false" outlineLevel="0" collapsed="false">
      <c r="A26" s="0" t="s">
        <v>45</v>
      </c>
      <c r="B26" s="36" t="s">
        <v>75</v>
      </c>
      <c r="C26" s="28" t="n">
        <f aca="false">'Results - Retail Weight'!B26</f>
        <v>0.16</v>
      </c>
      <c r="D26" s="28" t="n">
        <f aca="false">'Results - Retail Weight'!C26</f>
        <v>0.17</v>
      </c>
      <c r="E26" s="28" t="n">
        <f aca="false">'Results - Retail Weight'!D26</f>
        <v>0.33</v>
      </c>
      <c r="F26" s="28" t="n">
        <f aca="false">'Results - Retail Weight'!E26</f>
        <v>0.27</v>
      </c>
      <c r="G26" s="28" t="n">
        <f aca="false">'Results - Retail Weight'!F26</f>
        <v>0.32</v>
      </c>
      <c r="H26" s="28" t="n">
        <f aca="false">'Results - Retail Weight'!G26</f>
        <v>0.45</v>
      </c>
      <c r="I26" s="29" t="n">
        <f aca="false">'Results - Retail Weight'!H26</f>
        <v>0.21</v>
      </c>
      <c r="J26" s="30" t="n">
        <f aca="false">'Results - Retail Weight'!I26</f>
        <v>0.24</v>
      </c>
      <c r="K26" s="30" t="n">
        <f aca="false">'Results - Retail Weight'!J26</f>
        <v>0.43</v>
      </c>
      <c r="L26" s="30" t="n">
        <f aca="false">'Results - Retail Weight'!K26</f>
        <v>0.4</v>
      </c>
      <c r="M26" s="30" t="n">
        <f aca="false">'Results - Retail Weight'!L26</f>
        <v>0.56</v>
      </c>
      <c r="N26" s="31" t="n">
        <f aca="false">'Results - Retail Weight'!M26</f>
        <v>0.61</v>
      </c>
      <c r="O26" s="28" t="n">
        <f aca="false">'Results - Retail Weight'!N26</f>
        <v>0.21</v>
      </c>
      <c r="P26" s="28" t="n">
        <f aca="false">'Results - Retail Weight'!O26</f>
        <v>0.24</v>
      </c>
      <c r="Q26" s="28" t="n">
        <f aca="false">'Results - Retail Weight'!P26</f>
        <v>0.43</v>
      </c>
      <c r="R26" s="28" t="n">
        <f aca="false">'Results - Retail Weight'!Q26</f>
        <v>0.4</v>
      </c>
      <c r="S26" s="28" t="n">
        <f aca="false">'Results - Retail Weight'!R26</f>
        <v>0.56</v>
      </c>
      <c r="T26" s="28" t="n">
        <f aca="false">'Results - Retail Weight'!S26</f>
        <v>0.61</v>
      </c>
      <c r="U26" s="29" t="n">
        <f aca="false">'Results - Retail Weight'!T26</f>
        <v>2.17</v>
      </c>
      <c r="V26" s="30" t="n">
        <f aca="false">'Results - Retail Weight'!U26</f>
        <v>2.37</v>
      </c>
      <c r="W26" s="30" t="n">
        <f aca="false">'Results - Retail Weight'!V26</f>
        <v>2.9</v>
      </c>
      <c r="X26" s="30" t="n">
        <f aca="false">'Results - Retail Weight'!W26</f>
        <v>2.93</v>
      </c>
      <c r="Y26" s="30" t="n">
        <f aca="false">'Results - Retail Weight'!X26</f>
        <v>3.33</v>
      </c>
      <c r="Z26" s="31" t="n">
        <f aca="false">'Results - Retail Weight'!Y26</f>
        <v>3.43</v>
      </c>
      <c r="AA26" s="28" t="n">
        <f aca="false">'Results - Retail Weight'!Z26</f>
        <v>0.45</v>
      </c>
      <c r="AB26" s="28" t="n">
        <f aca="false">'Results - Retail Weight'!AA26</f>
        <v>0.47</v>
      </c>
      <c r="AC26" s="28" t="n">
        <f aca="false">'Results - Retail Weight'!AB26</f>
        <v>1.61</v>
      </c>
      <c r="AD26" s="28" t="n">
        <f aca="false">'Results - Retail Weight'!AC26</f>
        <v>0.95</v>
      </c>
      <c r="AE26" s="28" t="n">
        <f aca="false">'Results - Retail Weight'!AD26</f>
        <v>2.48</v>
      </c>
      <c r="AF26" s="28" t="n">
        <f aca="false">'Results - Retail Weight'!AE26</f>
        <v>9.31</v>
      </c>
      <c r="AG26" s="32" t="n">
        <f aca="false">'Results - Retail Weight'!AF26</f>
        <v>0</v>
      </c>
      <c r="AH26" s="33" t="n">
        <f aca="false">'Results - Retail Weight'!AG26</f>
        <v>0</v>
      </c>
      <c r="AI26" s="33" t="n">
        <f aca="false">'Results - Retail Weight'!AH26</f>
        <v>28.4</v>
      </c>
      <c r="AJ26" s="33" t="n">
        <f aca="false">'Results - Retail Weight'!AI26</f>
        <v>9.9</v>
      </c>
      <c r="AK26" s="33" t="n">
        <f aca="false">'Results - Retail Weight'!AJ26</f>
        <v>92.1</v>
      </c>
      <c r="AL26" s="34" t="n">
        <f aca="false">'Results - Retail Weight'!AK26</f>
        <v>92.7</v>
      </c>
      <c r="AM26" s="32" t="n">
        <f aca="false">'Results - Retail Weight'!AL26</f>
        <v>0</v>
      </c>
      <c r="AN26" s="33" t="n">
        <f aca="false">'Results - Retail Weight'!AM26</f>
        <v>0</v>
      </c>
      <c r="AO26" s="33" t="n">
        <f aca="false">'Results - Retail Weight'!AN26</f>
        <v>929.2</v>
      </c>
      <c r="AP26" s="33" t="n">
        <f aca="false">'Results - Retail Weight'!AO26</f>
        <v>37.9</v>
      </c>
      <c r="AQ26" s="33" t="n">
        <f aca="false">'Results - Retail Weight'!AP26</f>
        <v>6785.4</v>
      </c>
      <c r="AR26" s="34" t="n">
        <f aca="false">'Results - Retail Weight'!AQ26</f>
        <v>6825.5</v>
      </c>
      <c r="AS26" s="13" t="n">
        <f aca="false">'Results - Retail Weight'!AR26</f>
        <v>0.163023480208869</v>
      </c>
      <c r="AT26" s="13" t="n">
        <f aca="false">'Results - Retail Weight'!AS26</f>
        <v>2.40970135717271</v>
      </c>
      <c r="AU26" s="14" t="n">
        <f aca="false">'Results - Retail Weight'!AT26</f>
        <v>0.169445263189172</v>
      </c>
      <c r="AV26" s="16" t="n">
        <f aca="false">'Results - Retail Weight'!AU26</f>
        <v>1.47389005215463</v>
      </c>
      <c r="AW26" s="14" t="n">
        <f aca="false">'Results - Retail Weight'!AV26</f>
        <v>2.34577730473972</v>
      </c>
      <c r="AX26" s="16" t="n">
        <f aca="false">'Results - Retail Weight'!AW26</f>
        <v>4.26190579346474</v>
      </c>
      <c r="AY26" s="14" t="n">
        <f aca="false">'Results - Retail Weight'!AX26</f>
        <v>0.494681908556867</v>
      </c>
      <c r="AZ26" s="16" t="n">
        <f aca="false">'Results - Retail Weight'!AY26</f>
        <v>9.89229214515335</v>
      </c>
      <c r="BA26" s="32" t="n">
        <f aca="false">'Results - Retail Weight'!AZ26</f>
        <v>0</v>
      </c>
      <c r="BB26" s="34" t="n">
        <f aca="false">'Results - Retail Weight'!BA26</f>
        <v>92.5361198591919</v>
      </c>
      <c r="BC26" s="32" t="n">
        <f aca="false">'Results - Retail Weight'!BB26</f>
        <v>0</v>
      </c>
      <c r="BD26" s="34" t="n">
        <f aca="false">'Results - Retail Weight'!BC26</f>
        <v>6816.23464821924</v>
      </c>
    </row>
    <row r="27" customFormat="false" ht="15" hidden="false" customHeight="false" outlineLevel="0" collapsed="false">
      <c r="A27" s="0" t="s">
        <v>46</v>
      </c>
      <c r="B27" s="36" t="s">
        <v>75</v>
      </c>
      <c r="C27" s="28" t="n">
        <f aca="false">'Results - Retail Weight'!B27</f>
        <v>0.19</v>
      </c>
      <c r="D27" s="28" t="n">
        <f aca="false">'Results - Retail Weight'!C27</f>
        <v>0.19</v>
      </c>
      <c r="E27" s="28" t="n">
        <f aca="false">'Results - Retail Weight'!D27</f>
        <v>0.55</v>
      </c>
      <c r="F27" s="28" t="n">
        <f aca="false">'Results - Retail Weight'!E27</f>
        <v>0.34</v>
      </c>
      <c r="G27" s="28" t="n">
        <f aca="false">'Results - Retail Weight'!F27</f>
        <v>0.8</v>
      </c>
      <c r="H27" s="28" t="n">
        <f aca="false">'Results - Retail Weight'!G27</f>
        <v>2.3</v>
      </c>
      <c r="I27" s="29" t="n">
        <f aca="false">'Results - Retail Weight'!H27</f>
        <v>0.21</v>
      </c>
      <c r="J27" s="30" t="n">
        <f aca="false">'Results - Retail Weight'!I27</f>
        <v>0.23</v>
      </c>
      <c r="K27" s="30" t="n">
        <f aca="false">'Results - Retail Weight'!J27</f>
        <v>0.51</v>
      </c>
      <c r="L27" s="30" t="n">
        <f aca="false">'Results - Retail Weight'!K27</f>
        <v>0.35</v>
      </c>
      <c r="M27" s="30" t="n">
        <f aca="false">'Results - Retail Weight'!L27</f>
        <v>0.97</v>
      </c>
      <c r="N27" s="31" t="n">
        <f aca="false">'Results - Retail Weight'!M27</f>
        <v>1.24</v>
      </c>
      <c r="O27" s="28" t="n">
        <f aca="false">'Results - Retail Weight'!N27</f>
        <v>0.2</v>
      </c>
      <c r="P27" s="28" t="n">
        <f aca="false">'Results - Retail Weight'!O27</f>
        <v>0.23</v>
      </c>
      <c r="Q27" s="28" t="n">
        <f aca="false">'Results - Retail Weight'!P27</f>
        <v>0.51</v>
      </c>
      <c r="R27" s="28" t="n">
        <f aca="false">'Results - Retail Weight'!Q27</f>
        <v>0.35</v>
      </c>
      <c r="S27" s="28" t="n">
        <f aca="false">'Results - Retail Weight'!R27</f>
        <v>0.97</v>
      </c>
      <c r="T27" s="28" t="n">
        <f aca="false">'Results - Retail Weight'!S27</f>
        <v>1.24</v>
      </c>
      <c r="U27" s="29" t="n">
        <f aca="false">'Results - Retail Weight'!T27</f>
        <v>3.91</v>
      </c>
      <c r="V27" s="30" t="n">
        <f aca="false">'Results - Retail Weight'!U27</f>
        <v>4.53</v>
      </c>
      <c r="W27" s="30" t="n">
        <f aca="false">'Results - Retail Weight'!V27</f>
        <v>8.21</v>
      </c>
      <c r="X27" s="30" t="n">
        <f aca="false">'Results - Retail Weight'!W27</f>
        <v>8.77</v>
      </c>
      <c r="Y27" s="30" t="n">
        <f aca="false">'Results - Retail Weight'!X27</f>
        <v>10.76</v>
      </c>
      <c r="Z27" s="31" t="n">
        <f aca="false">'Results - Retail Weight'!Y27</f>
        <v>11.33</v>
      </c>
      <c r="AA27" s="28" t="n">
        <f aca="false">'Results - Retail Weight'!Z27</f>
        <v>1.22</v>
      </c>
      <c r="AB27" s="28" t="n">
        <f aca="false">'Results - Retail Weight'!AA27</f>
        <v>1.55</v>
      </c>
      <c r="AC27" s="28" t="n">
        <f aca="false">'Results - Retail Weight'!AB27</f>
        <v>5.01</v>
      </c>
      <c r="AD27" s="28" t="n">
        <f aca="false">'Results - Retail Weight'!AC27</f>
        <v>5.66</v>
      </c>
      <c r="AE27" s="28" t="n">
        <f aca="false">'Results - Retail Weight'!AD27</f>
        <v>7.78</v>
      </c>
      <c r="AF27" s="28" t="n">
        <f aca="false">'Results - Retail Weight'!AE27</f>
        <v>8.11</v>
      </c>
      <c r="AG27" s="32" t="n">
        <f aca="false">'Results - Retail Weight'!AF27</f>
        <v>0</v>
      </c>
      <c r="AH27" s="33" t="n">
        <f aca="false">'Results - Retail Weight'!AG27</f>
        <v>0</v>
      </c>
      <c r="AI27" s="33" t="n">
        <f aca="false">'Results - Retail Weight'!AH27</f>
        <v>119.4</v>
      </c>
      <c r="AJ27" s="33" t="n">
        <f aca="false">'Results - Retail Weight'!AI27</f>
        <v>54.5</v>
      </c>
      <c r="AK27" s="33" t="n">
        <f aca="false">'Results - Retail Weight'!AJ27</f>
        <v>253.2</v>
      </c>
      <c r="AL27" s="34" t="n">
        <f aca="false">'Results - Retail Weight'!AK27</f>
        <v>641.6</v>
      </c>
      <c r="AM27" s="32" t="n">
        <f aca="false">'Results - Retail Weight'!AL27</f>
        <v>0</v>
      </c>
      <c r="AN27" s="33" t="n">
        <f aca="false">'Results - Retail Weight'!AM27</f>
        <v>0</v>
      </c>
      <c r="AO27" s="33" t="n">
        <f aca="false">'Results - Retail Weight'!AN27</f>
        <v>8455.1</v>
      </c>
      <c r="AP27" s="33" t="n">
        <f aca="false">'Results - Retail Weight'!AO27</f>
        <v>2483.4</v>
      </c>
      <c r="AQ27" s="33" t="n">
        <f aca="false">'Results - Retail Weight'!AP27</f>
        <v>19799.1</v>
      </c>
      <c r="AR27" s="34" t="n">
        <f aca="false">'Results - Retail Weight'!AQ27</f>
        <v>60920.7</v>
      </c>
      <c r="AS27" s="13" t="n">
        <f aca="false">'Results - Retail Weight'!AR27</f>
        <v>0.128640207300586</v>
      </c>
      <c r="AT27" s="13" t="n">
        <f aca="false">'Results - Retail Weight'!AS27</f>
        <v>4.01278926332361</v>
      </c>
      <c r="AU27" s="14" t="n">
        <f aca="false">'Results - Retail Weight'!AT27</f>
        <v>0.217305303486549</v>
      </c>
      <c r="AV27" s="16" t="n">
        <f aca="false">'Results - Retail Weight'!AU27</f>
        <v>2.3624366527647</v>
      </c>
      <c r="AW27" s="14" t="n">
        <f aca="false">'Results - Retail Weight'!AV27</f>
        <v>1.93035338657133</v>
      </c>
      <c r="AX27" s="16" t="n">
        <f aca="false">'Results - Retail Weight'!AW27</f>
        <v>10.6127527571517</v>
      </c>
      <c r="AY27" s="14" t="n">
        <f aca="false">'Results - Retail Weight'!AX27</f>
        <v>0.935222482069164</v>
      </c>
      <c r="AZ27" s="16" t="n">
        <f aca="false">'Results - Retail Weight'!AY27</f>
        <v>6.64402078046382</v>
      </c>
      <c r="BA27" s="32" t="n">
        <f aca="false">'Results - Retail Weight'!AZ27</f>
        <v>0</v>
      </c>
      <c r="BB27" s="34" t="n">
        <f aca="false">'Results - Retail Weight'!BA27</f>
        <v>656.458886354063</v>
      </c>
      <c r="BC27" s="32" t="n">
        <f aca="false">'Results - Retail Weight'!BB27</f>
        <v>0</v>
      </c>
      <c r="BD27" s="34" t="n">
        <f aca="false">'Results - Retail Weight'!BC27</f>
        <v>62328.6968492374</v>
      </c>
    </row>
    <row r="28" customFormat="false" ht="15" hidden="false" customHeight="false" outlineLevel="0" collapsed="false">
      <c r="A28" s="0" t="s">
        <v>47</v>
      </c>
      <c r="B28" s="36" t="s">
        <v>75</v>
      </c>
      <c r="C28" s="28" t="n">
        <f aca="false">'Results - Retail Weight'!B28</f>
        <v>0.17</v>
      </c>
      <c r="D28" s="28" t="n">
        <f aca="false">'Results - Retail Weight'!C28</f>
        <v>0.17</v>
      </c>
      <c r="E28" s="28" t="n">
        <f aca="false">'Results - Retail Weight'!D28</f>
        <v>0.38</v>
      </c>
      <c r="F28" s="28" t="n">
        <f aca="false">'Results - Retail Weight'!E28</f>
        <v>0.19</v>
      </c>
      <c r="G28" s="28" t="n">
        <f aca="false">'Results - Retail Weight'!F28</f>
        <v>0.77</v>
      </c>
      <c r="H28" s="28" t="n">
        <f aca="false">'Results - Retail Weight'!G28</f>
        <v>1.07</v>
      </c>
      <c r="I28" s="29" t="n">
        <f aca="false">'Results - Retail Weight'!H28</f>
        <v>0.21</v>
      </c>
      <c r="J28" s="30" t="n">
        <f aca="false">'Results - Retail Weight'!I28</f>
        <v>0.23</v>
      </c>
      <c r="K28" s="30" t="n">
        <f aca="false">'Results - Retail Weight'!J28</f>
        <v>0.53</v>
      </c>
      <c r="L28" s="30" t="n">
        <f aca="false">'Results - Retail Weight'!K28</f>
        <v>0.42</v>
      </c>
      <c r="M28" s="30" t="n">
        <f aca="false">'Results - Retail Weight'!L28</f>
        <v>0.97</v>
      </c>
      <c r="N28" s="31" t="n">
        <f aca="false">'Results - Retail Weight'!M28</f>
        <v>1.13</v>
      </c>
      <c r="O28" s="28" t="n">
        <f aca="false">'Results - Retail Weight'!N28</f>
        <v>0.21</v>
      </c>
      <c r="P28" s="28" t="n">
        <f aca="false">'Results - Retail Weight'!O28</f>
        <v>0.24</v>
      </c>
      <c r="Q28" s="28" t="n">
        <f aca="false">'Results - Retail Weight'!P28</f>
        <v>0.53</v>
      </c>
      <c r="R28" s="28" t="n">
        <f aca="false">'Results - Retail Weight'!Q28</f>
        <v>0.42</v>
      </c>
      <c r="S28" s="28" t="n">
        <f aca="false">'Results - Retail Weight'!R28</f>
        <v>0.98</v>
      </c>
      <c r="T28" s="28" t="n">
        <f aca="false">'Results - Retail Weight'!S28</f>
        <v>1.14</v>
      </c>
      <c r="U28" s="29" t="n">
        <f aca="false">'Results - Retail Weight'!T28</f>
        <v>2.64</v>
      </c>
      <c r="V28" s="30" t="n">
        <f aca="false">'Results - Retail Weight'!U28</f>
        <v>2.88</v>
      </c>
      <c r="W28" s="30" t="n">
        <f aca="false">'Results - Retail Weight'!V28</f>
        <v>6.41</v>
      </c>
      <c r="X28" s="30" t="n">
        <f aca="false">'Results - Retail Weight'!W28</f>
        <v>3.69</v>
      </c>
      <c r="Y28" s="30" t="n">
        <f aca="false">'Results - Retail Weight'!X28</f>
        <v>6.62</v>
      </c>
      <c r="Z28" s="31" t="n">
        <f aca="false">'Results - Retail Weight'!Y28</f>
        <v>9.69</v>
      </c>
      <c r="AA28" s="28" t="n">
        <f aca="false">'Results - Retail Weight'!Z28</f>
        <v>0.86</v>
      </c>
      <c r="AB28" s="28" t="n">
        <f aca="false">'Results - Retail Weight'!AA28</f>
        <v>1.07</v>
      </c>
      <c r="AC28" s="28" t="n">
        <f aca="false">'Results - Retail Weight'!AB28</f>
        <v>2.27</v>
      </c>
      <c r="AD28" s="28" t="n">
        <f aca="false">'Results - Retail Weight'!AC28</f>
        <v>1.8</v>
      </c>
      <c r="AE28" s="28" t="n">
        <f aca="false">'Results - Retail Weight'!AD28</f>
        <v>2.47</v>
      </c>
      <c r="AF28" s="28" t="n">
        <f aca="false">'Results - Retail Weight'!AE28</f>
        <v>4.93</v>
      </c>
      <c r="AG28" s="32" t="n">
        <f aca="false">'Results - Retail Weight'!AF28</f>
        <v>56.4</v>
      </c>
      <c r="AH28" s="33" t="n">
        <f aca="false">'Results - Retail Weight'!AG28</f>
        <v>56.4</v>
      </c>
      <c r="AI28" s="33" t="n">
        <f aca="false">'Results - Retail Weight'!AH28</f>
        <v>102.5</v>
      </c>
      <c r="AJ28" s="33" t="n">
        <f aca="false">'Results - Retail Weight'!AI28</f>
        <v>81.3</v>
      </c>
      <c r="AK28" s="33" t="n">
        <f aca="false">'Results - Retail Weight'!AJ28</f>
        <v>168.2</v>
      </c>
      <c r="AL28" s="34" t="n">
        <f aca="false">'Results - Retail Weight'!AK28</f>
        <v>359.6</v>
      </c>
      <c r="AM28" s="32" t="n">
        <f aca="false">'Results - Retail Weight'!AL28</f>
        <v>899.6</v>
      </c>
      <c r="AN28" s="33" t="n">
        <f aca="false">'Results - Retail Weight'!AM28</f>
        <v>2568.2</v>
      </c>
      <c r="AO28" s="33" t="n">
        <f aca="false">'Results - Retail Weight'!AN28</f>
        <v>4911.4</v>
      </c>
      <c r="AP28" s="33" t="n">
        <f aca="false">'Results - Retail Weight'!AO28</f>
        <v>2939.5</v>
      </c>
      <c r="AQ28" s="33" t="n">
        <f aca="false">'Results - Retail Weight'!AP28</f>
        <v>11097.8</v>
      </c>
      <c r="AR28" s="34" t="n">
        <f aca="false">'Results - Retail Weight'!AQ28</f>
        <v>14549.2</v>
      </c>
      <c r="AS28" s="13" t="n">
        <f aca="false">'Results - Retail Weight'!AR28</f>
        <v>0.0254238358780733</v>
      </c>
      <c r="AT28" s="13" t="n">
        <f aca="false">'Results - Retail Weight'!AS28</f>
        <v>3.69978137928693</v>
      </c>
      <c r="AU28" s="14" t="n">
        <f aca="false">'Results - Retail Weight'!AT28</f>
        <v>0.0918096759857243</v>
      </c>
      <c r="AV28" s="16" t="n">
        <f aca="false">'Results - Retail Weight'!AU28</f>
        <v>12.3481973878361</v>
      </c>
      <c r="AW28" s="14" t="n">
        <f aca="false">'Results - Retail Weight'!AV28</f>
        <v>1.45719398586282</v>
      </c>
      <c r="AX28" s="16" t="n">
        <f aca="false">'Results - Retail Weight'!AW28</f>
        <v>62.9116465863454</v>
      </c>
      <c r="AY28" s="14" t="n">
        <f aca="false">'Results - Retail Weight'!AX28</f>
        <v>0.282795139743056</v>
      </c>
      <c r="AZ28" s="16" t="n">
        <f aca="false">'Results - Retail Weight'!AY28</f>
        <v>15.5130522088353</v>
      </c>
      <c r="BA28" s="32" t="n">
        <f aca="false">'Results - Retail Weight'!AZ28</f>
        <v>0.408163265306122</v>
      </c>
      <c r="BB28" s="34" t="n">
        <f aca="false">'Results - Retail Weight'!BA28</f>
        <v>1435.81858265729</v>
      </c>
      <c r="BC28" s="32" t="n">
        <f aca="false">'Results - Retail Weight'!BB28</f>
        <v>0.379416326530612</v>
      </c>
      <c r="BD28" s="34" t="n">
        <f aca="false">'Results - Retail Weight'!BC28</f>
        <v>78311.6481892324</v>
      </c>
    </row>
    <row r="29" customFormat="false" ht="15" hidden="false" customHeight="false" outlineLevel="0" collapsed="false">
      <c r="A29" s="0" t="s">
        <v>48</v>
      </c>
      <c r="B29" s="36" t="s">
        <v>75</v>
      </c>
      <c r="C29" s="28" t="n">
        <f aca="false">'Results - Retail Weight'!B29</f>
        <v>0.29</v>
      </c>
      <c r="D29" s="28" t="n">
        <f aca="false">'Results - Retail Weight'!C29</f>
        <v>0.35</v>
      </c>
      <c r="E29" s="28" t="n">
        <f aca="false">'Results - Retail Weight'!D29</f>
        <v>0.86</v>
      </c>
      <c r="F29" s="28" t="n">
        <f aca="false">'Results - Retail Weight'!E29</f>
        <v>0.68</v>
      </c>
      <c r="G29" s="28" t="n">
        <f aca="false">'Results - Retail Weight'!F29</f>
        <v>1.75</v>
      </c>
      <c r="H29" s="28" t="n">
        <f aca="false">'Results - Retail Weight'!G29</f>
        <v>1.75</v>
      </c>
      <c r="I29" s="29" t="n">
        <f aca="false">'Results - Retail Weight'!H29</f>
        <v>0.01</v>
      </c>
      <c r="J29" s="30" t="n">
        <f aca="false">'Results - Retail Weight'!I29</f>
        <v>0.08</v>
      </c>
      <c r="K29" s="30" t="n">
        <f aca="false">'Results - Retail Weight'!J29</f>
        <v>0.39</v>
      </c>
      <c r="L29" s="30" t="n">
        <f aca="false">'Results - Retail Weight'!K29</f>
        <v>0.34</v>
      </c>
      <c r="M29" s="30" t="n">
        <f aca="false">'Results - Retail Weight'!L29</f>
        <v>0.56</v>
      </c>
      <c r="N29" s="31" t="n">
        <f aca="false">'Results - Retail Weight'!M29</f>
        <v>0.66</v>
      </c>
      <c r="O29" s="28" t="n">
        <f aca="false">'Results - Retail Weight'!N29</f>
        <v>0.01</v>
      </c>
      <c r="P29" s="28" t="n">
        <f aca="false">'Results - Retail Weight'!O29</f>
        <v>0.08</v>
      </c>
      <c r="Q29" s="28" t="n">
        <f aca="false">'Results - Retail Weight'!P29</f>
        <v>0.37</v>
      </c>
      <c r="R29" s="28" t="n">
        <f aca="false">'Results - Retail Weight'!Q29</f>
        <v>0.34</v>
      </c>
      <c r="S29" s="28" t="n">
        <f aca="false">'Results - Retail Weight'!R29</f>
        <v>0.57</v>
      </c>
      <c r="T29" s="28" t="n">
        <f aca="false">'Results - Retail Weight'!S29</f>
        <v>0.67</v>
      </c>
      <c r="U29" s="29" t="n">
        <f aca="false">'Results - Retail Weight'!T29</f>
        <v>2.19</v>
      </c>
      <c r="V29" s="30" t="n">
        <f aca="false">'Results - Retail Weight'!U29</f>
        <v>2.62</v>
      </c>
      <c r="W29" s="30" t="n">
        <f aca="false">'Results - Retail Weight'!V29</f>
        <v>4.04</v>
      </c>
      <c r="X29" s="30" t="n">
        <f aca="false">'Results - Retail Weight'!W29</f>
        <v>3.75</v>
      </c>
      <c r="Y29" s="30" t="n">
        <f aca="false">'Results - Retail Weight'!X29</f>
        <v>6.01</v>
      </c>
      <c r="Z29" s="31" t="n">
        <f aca="false">'Results - Retail Weight'!Y29</f>
        <v>6.19</v>
      </c>
      <c r="AA29" s="28" t="n">
        <f aca="false">'Results - Retail Weight'!Z29</f>
        <v>0.31</v>
      </c>
      <c r="AB29" s="28" t="n">
        <f aca="false">'Results - Retail Weight'!AA29</f>
        <v>0.33</v>
      </c>
      <c r="AC29" s="28" t="n">
        <f aca="false">'Results - Retail Weight'!AB29</f>
        <v>2.24</v>
      </c>
      <c r="AD29" s="28" t="n">
        <f aca="false">'Results - Retail Weight'!AC29</f>
        <v>1.72</v>
      </c>
      <c r="AE29" s="28" t="n">
        <f aca="false">'Results - Retail Weight'!AD29</f>
        <v>6.48</v>
      </c>
      <c r="AF29" s="28" t="n">
        <f aca="false">'Results - Retail Weight'!AE29</f>
        <v>6.48</v>
      </c>
      <c r="AG29" s="32" t="n">
        <f aca="false">'Results - Retail Weight'!AF29</f>
        <v>0</v>
      </c>
      <c r="AH29" s="33" t="n">
        <f aca="false">'Results - Retail Weight'!AG29</f>
        <v>0</v>
      </c>
      <c r="AI29" s="33" t="n">
        <f aca="false">'Results - Retail Weight'!AH29</f>
        <v>82.7</v>
      </c>
      <c r="AJ29" s="33" t="n">
        <f aca="false">'Results - Retail Weight'!AI29</f>
        <v>37.4</v>
      </c>
      <c r="AK29" s="33" t="n">
        <f aca="false">'Results - Retail Weight'!AJ29</f>
        <v>185.3</v>
      </c>
      <c r="AL29" s="34" t="n">
        <f aca="false">'Results - Retail Weight'!AK29</f>
        <v>244.7</v>
      </c>
      <c r="AM29" s="32" t="n">
        <f aca="false">'Results - Retail Weight'!AL29</f>
        <v>0</v>
      </c>
      <c r="AN29" s="33" t="n">
        <f aca="false">'Results - Retail Weight'!AM29</f>
        <v>0</v>
      </c>
      <c r="AO29" s="33" t="n">
        <f aca="false">'Results - Retail Weight'!AN29</f>
        <v>4662.7</v>
      </c>
      <c r="AP29" s="33" t="n">
        <f aca="false">'Results - Retail Weight'!AO29</f>
        <v>1345.5</v>
      </c>
      <c r="AQ29" s="33" t="n">
        <f aca="false">'Results - Retail Weight'!AP29</f>
        <v>17560.6</v>
      </c>
      <c r="AR29" s="34" t="n">
        <f aca="false">'Results - Retail Weight'!AQ29</f>
        <v>21646.7</v>
      </c>
      <c r="AS29" s="13" t="n">
        <f aca="false">'Results - Retail Weight'!AR29</f>
        <v>0.291980240182156</v>
      </c>
      <c r="AT29" s="13" t="n">
        <f aca="false">'Results - Retail Weight'!AS29</f>
        <v>1.7539119301735</v>
      </c>
      <c r="AU29" s="14" t="n">
        <f aca="false">'Results - Retail Weight'!AT29</f>
        <v>0.019095701994994</v>
      </c>
      <c r="AV29" s="16" t="n">
        <f aca="false">'Results - Retail Weight'!AU29</f>
        <v>2.65581071376258</v>
      </c>
      <c r="AW29" s="14" t="n">
        <f aca="false">'Results - Retail Weight'!AV29</f>
        <v>1.72781277040938</v>
      </c>
      <c r="AX29" s="16" t="n">
        <f aca="false">'Results - Retail Weight'!AW29</f>
        <v>6.42732708905274</v>
      </c>
      <c r="AY29" s="14" t="n">
        <f aca="false">'Results - Retail Weight'!AX29</f>
        <v>0.250664021014117</v>
      </c>
      <c r="AZ29" s="16" t="n">
        <f aca="false">'Results - Retail Weight'!AY29</f>
        <v>6.4786918801222</v>
      </c>
      <c r="BA29" s="32" t="n">
        <f aca="false">'Results - Retail Weight'!AZ29</f>
        <v>0</v>
      </c>
      <c r="BB29" s="34" t="n">
        <f aca="false">'Results - Retail Weight'!BA29</f>
        <v>517.825560785456</v>
      </c>
      <c r="BC29" s="32" t="n">
        <f aca="false">'Results - Retail Weight'!BB29</f>
        <v>0</v>
      </c>
      <c r="BD29" s="34" t="n">
        <f aca="false">'Results - Retail Weight'!BC29</f>
        <v>46578.8697150047</v>
      </c>
    </row>
    <row r="30" customFormat="false" ht="15" hidden="false" customHeight="false" outlineLevel="0" collapsed="false">
      <c r="A30" s="0" t="s">
        <v>49</v>
      </c>
      <c r="B30" s="36" t="s">
        <v>75</v>
      </c>
      <c r="C30" s="28" t="n">
        <f aca="false">'Results - Retail Weight'!B30</f>
        <v>0.22</v>
      </c>
      <c r="D30" s="28" t="n">
        <f aca="false">'Results - Retail Weight'!C30</f>
        <v>0.28</v>
      </c>
      <c r="E30" s="28" t="n">
        <f aca="false">'Results - Retail Weight'!D30</f>
        <v>1.93</v>
      </c>
      <c r="F30" s="28" t="n">
        <f aca="false">'Results - Retail Weight'!E30</f>
        <v>1.39</v>
      </c>
      <c r="G30" s="28" t="n">
        <f aca="false">'Results - Retail Weight'!F30</f>
        <v>2.99</v>
      </c>
      <c r="H30" s="28" t="n">
        <f aca="false">'Results - Retail Weight'!G30</f>
        <v>9.44</v>
      </c>
      <c r="I30" s="29" t="n">
        <f aca="false">'Results - Retail Weight'!H30</f>
        <v>0.56</v>
      </c>
      <c r="J30" s="30" t="n">
        <f aca="false">'Results - Retail Weight'!I30</f>
        <v>0.61</v>
      </c>
      <c r="K30" s="30" t="n">
        <f aca="false">'Results - Retail Weight'!J30</f>
        <v>0.86</v>
      </c>
      <c r="L30" s="30" t="n">
        <f aca="false">'Results - Retail Weight'!K30</f>
        <v>0.83</v>
      </c>
      <c r="M30" s="30" t="n">
        <f aca="false">'Results - Retail Weight'!L30</f>
        <v>1.18</v>
      </c>
      <c r="N30" s="31" t="n">
        <f aca="false">'Results - Retail Weight'!M30</f>
        <v>1.3</v>
      </c>
      <c r="O30" s="28" t="n">
        <f aca="false">'Results - Retail Weight'!N30</f>
        <v>0.55</v>
      </c>
      <c r="P30" s="28" t="n">
        <f aca="false">'Results - Retail Weight'!O30</f>
        <v>0.61</v>
      </c>
      <c r="Q30" s="28" t="n">
        <f aca="false">'Results - Retail Weight'!P30</f>
        <v>0.86</v>
      </c>
      <c r="R30" s="28" t="n">
        <f aca="false">'Results - Retail Weight'!Q30</f>
        <v>0.83</v>
      </c>
      <c r="S30" s="28" t="n">
        <f aca="false">'Results - Retail Weight'!R30</f>
        <v>1.19</v>
      </c>
      <c r="T30" s="28" t="n">
        <f aca="false">'Results - Retail Weight'!S30</f>
        <v>1.3</v>
      </c>
      <c r="U30" s="29" t="n">
        <f aca="false">'Results - Retail Weight'!T30</f>
        <v>4.1</v>
      </c>
      <c r="V30" s="30" t="n">
        <f aca="false">'Results - Retail Weight'!U30</f>
        <v>4.48</v>
      </c>
      <c r="W30" s="30" t="n">
        <f aca="false">'Results - Retail Weight'!V30</f>
        <v>6.35</v>
      </c>
      <c r="X30" s="30" t="n">
        <f aca="false">'Results - Retail Weight'!W30</f>
        <v>6.09</v>
      </c>
      <c r="Y30" s="30" t="n">
        <f aca="false">'Results - Retail Weight'!X30</f>
        <v>8.56</v>
      </c>
      <c r="Z30" s="31" t="n">
        <f aca="false">'Results - Retail Weight'!Y30</f>
        <v>9.96</v>
      </c>
      <c r="AA30" s="28" t="n">
        <f aca="false">'Results - Retail Weight'!Z30</f>
        <v>1.54</v>
      </c>
      <c r="AB30" s="28" t="n">
        <f aca="false">'Results - Retail Weight'!AA30</f>
        <v>1.72</v>
      </c>
      <c r="AC30" s="28" t="n">
        <f aca="false">'Results - Retail Weight'!AB30</f>
        <v>3.29</v>
      </c>
      <c r="AD30" s="28" t="n">
        <f aca="false">'Results - Retail Weight'!AC30</f>
        <v>2.13</v>
      </c>
      <c r="AE30" s="28" t="n">
        <f aca="false">'Results - Retail Weight'!AD30</f>
        <v>5.84</v>
      </c>
      <c r="AF30" s="28" t="n">
        <f aca="false">'Results - Retail Weight'!AE30</f>
        <v>6.43</v>
      </c>
      <c r="AG30" s="32" t="n">
        <f aca="false">'Results - Retail Weight'!AF30</f>
        <v>0</v>
      </c>
      <c r="AH30" s="33" t="n">
        <f aca="false">'Results - Retail Weight'!AG30</f>
        <v>0.4</v>
      </c>
      <c r="AI30" s="33" t="n">
        <f aca="false">'Results - Retail Weight'!AH30</f>
        <v>114.5</v>
      </c>
      <c r="AJ30" s="33" t="n">
        <f aca="false">'Results - Retail Weight'!AI30</f>
        <v>1</v>
      </c>
      <c r="AK30" s="33" t="n">
        <f aca="false">'Results - Retail Weight'!AJ30</f>
        <v>320.2</v>
      </c>
      <c r="AL30" s="34" t="n">
        <f aca="false">'Results - Retail Weight'!AK30</f>
        <v>376.2</v>
      </c>
      <c r="AM30" s="32" t="n">
        <f aca="false">'Results - Retail Weight'!AL30</f>
        <v>0</v>
      </c>
      <c r="AN30" s="33" t="n">
        <f aca="false">'Results - Retail Weight'!AM30</f>
        <v>0.6</v>
      </c>
      <c r="AO30" s="33" t="n">
        <f aca="false">'Results - Retail Weight'!AN30</f>
        <v>661.9</v>
      </c>
      <c r="AP30" s="33" t="n">
        <f aca="false">'Results - Retail Weight'!AO30</f>
        <v>31.3</v>
      </c>
      <c r="AQ30" s="33" t="n">
        <f aca="false">'Results - Retail Weight'!AP30</f>
        <v>1479.6</v>
      </c>
      <c r="AR30" s="34" t="n">
        <f aca="false">'Results - Retail Weight'!AQ30</f>
        <v>4675.5</v>
      </c>
      <c r="AS30" s="13" t="n">
        <f aca="false">'Results - Retail Weight'!AR30</f>
        <v>0.21774558740227</v>
      </c>
      <c r="AT30" s="13" t="n">
        <f aca="false">'Results - Retail Weight'!AS30</f>
        <v>17.636770064087</v>
      </c>
      <c r="AU30" s="14" t="n">
        <f aca="false">'Results - Retail Weight'!AT30</f>
        <v>0.488926439190568</v>
      </c>
      <c r="AV30" s="16" t="n">
        <f aca="false">'Results - Retail Weight'!AU30</f>
        <v>1.61883139347392</v>
      </c>
      <c r="AW30" s="14" t="n">
        <f aca="false">'Results - Retail Weight'!AV30</f>
        <v>3.36018471345989</v>
      </c>
      <c r="AX30" s="16" t="n">
        <f aca="false">'Results - Retail Weight'!AW30</f>
        <v>13.771747111656</v>
      </c>
      <c r="AY30" s="14" t="n">
        <f aca="false">'Results - Retail Weight'!AX30</f>
        <v>1.53739018509212</v>
      </c>
      <c r="AZ30" s="16" t="n">
        <f aca="false">'Results - Retail Weight'!AY30</f>
        <v>37.3685410870382</v>
      </c>
      <c r="BA30" s="32" t="n">
        <f aca="false">'Results - Retail Weight'!AZ30</f>
        <v>0</v>
      </c>
      <c r="BB30" s="34" t="n">
        <f aca="false">'Results - Retail Weight'!BA30</f>
        <v>854.676194175574</v>
      </c>
      <c r="BC30" s="32" t="n">
        <f aca="false">'Results - Retail Weight'!BB30</f>
        <v>0</v>
      </c>
      <c r="BD30" s="34" t="n">
        <f aca="false">'Results - Retail Weight'!BC30</f>
        <v>6147.13887194063</v>
      </c>
    </row>
    <row r="31" customFormat="false" ht="15" hidden="false" customHeight="false" outlineLevel="0" collapsed="false">
      <c r="A31" s="0" t="s">
        <v>50</v>
      </c>
      <c r="B31" s="36" t="s">
        <v>75</v>
      </c>
      <c r="C31" s="28" t="n">
        <f aca="false">'Results - Retail Weight'!B31</f>
        <v>0.3</v>
      </c>
      <c r="D31" s="28" t="n">
        <f aca="false">'Results - Retail Weight'!C31</f>
        <v>0.31</v>
      </c>
      <c r="E31" s="28" t="n">
        <f aca="false">'Results - Retail Weight'!D31</f>
        <v>0.63</v>
      </c>
      <c r="F31" s="28" t="n">
        <f aca="false">'Results - Retail Weight'!E31</f>
        <v>0.51</v>
      </c>
      <c r="G31" s="28" t="n">
        <f aca="false">'Results - Retail Weight'!F31</f>
        <v>0.99</v>
      </c>
      <c r="H31" s="28" t="n">
        <f aca="false">'Results - Retail Weight'!G31</f>
        <v>1.02</v>
      </c>
      <c r="I31" s="29" t="n">
        <f aca="false">'Results - Retail Weight'!H31</f>
        <v>0.26</v>
      </c>
      <c r="J31" s="30" t="n">
        <f aca="false">'Results - Retail Weight'!I31</f>
        <v>0.29</v>
      </c>
      <c r="K31" s="30" t="n">
        <f aca="false">'Results - Retail Weight'!J31</f>
        <v>0.43</v>
      </c>
      <c r="L31" s="30" t="n">
        <f aca="false">'Results - Retail Weight'!K31</f>
        <v>0.42</v>
      </c>
      <c r="M31" s="30" t="n">
        <f aca="false">'Results - Retail Weight'!L31</f>
        <v>0.57</v>
      </c>
      <c r="N31" s="31" t="n">
        <f aca="false">'Results - Retail Weight'!M31</f>
        <v>0.6</v>
      </c>
      <c r="O31" s="28" t="n">
        <f aca="false">'Results - Retail Weight'!N31</f>
        <v>0.26</v>
      </c>
      <c r="P31" s="28" t="n">
        <f aca="false">'Results - Retail Weight'!O31</f>
        <v>0.29</v>
      </c>
      <c r="Q31" s="28" t="n">
        <f aca="false">'Results - Retail Weight'!P31</f>
        <v>0.42</v>
      </c>
      <c r="R31" s="28" t="n">
        <f aca="false">'Results - Retail Weight'!Q31</f>
        <v>0.41</v>
      </c>
      <c r="S31" s="28" t="n">
        <f aca="false">'Results - Retail Weight'!R31</f>
        <v>0.56</v>
      </c>
      <c r="T31" s="28" t="n">
        <f aca="false">'Results - Retail Weight'!S31</f>
        <v>0.59</v>
      </c>
      <c r="U31" s="29" t="n">
        <f aca="false">'Results - Retail Weight'!T31</f>
        <v>1.81</v>
      </c>
      <c r="V31" s="30" t="n">
        <f aca="false">'Results - Retail Weight'!U31</f>
        <v>2.05</v>
      </c>
      <c r="W31" s="30" t="n">
        <f aca="false">'Results - Retail Weight'!V31</f>
        <v>3.52</v>
      </c>
      <c r="X31" s="30" t="n">
        <f aca="false">'Results - Retail Weight'!W31</f>
        <v>3.96</v>
      </c>
      <c r="Y31" s="30" t="n">
        <f aca="false">'Results - Retail Weight'!X31</f>
        <v>4.47</v>
      </c>
      <c r="Z31" s="31" t="n">
        <f aca="false">'Results - Retail Weight'!Y31</f>
        <v>4.59</v>
      </c>
      <c r="AA31" s="28" t="n">
        <f aca="false">'Results - Retail Weight'!Z31</f>
        <v>0.38</v>
      </c>
      <c r="AB31" s="28" t="n">
        <f aca="false">'Results - Retail Weight'!AA31</f>
        <v>0.47</v>
      </c>
      <c r="AC31" s="28" t="n">
        <f aca="false">'Results - Retail Weight'!AB31</f>
        <v>1.45</v>
      </c>
      <c r="AD31" s="28" t="n">
        <f aca="false">'Results - Retail Weight'!AC31</f>
        <v>1.96</v>
      </c>
      <c r="AE31" s="28" t="n">
        <f aca="false">'Results - Retail Weight'!AD31</f>
        <v>2.03</v>
      </c>
      <c r="AF31" s="28" t="n">
        <f aca="false">'Results - Retail Weight'!AE31</f>
        <v>2.05</v>
      </c>
      <c r="AG31" s="32" t="n">
        <f aca="false">'Results - Retail Weight'!AF31</f>
        <v>0</v>
      </c>
      <c r="AH31" s="33" t="n">
        <f aca="false">'Results - Retail Weight'!AG31</f>
        <v>0.7</v>
      </c>
      <c r="AI31" s="33" t="n">
        <f aca="false">'Results - Retail Weight'!AH31</f>
        <v>180.1</v>
      </c>
      <c r="AJ31" s="33" t="n">
        <f aca="false">'Results - Retail Weight'!AI31</f>
        <v>114.5</v>
      </c>
      <c r="AK31" s="33" t="n">
        <f aca="false">'Results - Retail Weight'!AJ31</f>
        <v>584.8</v>
      </c>
      <c r="AL31" s="34" t="n">
        <f aca="false">'Results - Retail Weight'!AK31</f>
        <v>584.8</v>
      </c>
      <c r="AM31" s="32" t="n">
        <f aca="false">'Results - Retail Weight'!AL31</f>
        <v>0</v>
      </c>
      <c r="AN31" s="33" t="n">
        <f aca="false">'Results - Retail Weight'!AM31</f>
        <v>26.4</v>
      </c>
      <c r="AO31" s="33" t="n">
        <f aca="false">'Results - Retail Weight'!AN31</f>
        <v>12948.6</v>
      </c>
      <c r="AP31" s="33" t="n">
        <f aca="false">'Results - Retail Weight'!AO31</f>
        <v>1024.7</v>
      </c>
      <c r="AQ31" s="33" t="n">
        <f aca="false">'Results - Retail Weight'!AP31</f>
        <v>52971.7</v>
      </c>
      <c r="AR31" s="34" t="n">
        <f aca="false">'Results - Retail Weight'!AQ31</f>
        <v>52971.7</v>
      </c>
      <c r="AS31" s="13" t="n">
        <f aca="false">'Results - Retail Weight'!AR31</f>
        <v>0.189433828980903</v>
      </c>
      <c r="AT31" s="13" t="n">
        <f aca="false">'Results - Retail Weight'!AS31</f>
        <v>1.51345729640726</v>
      </c>
      <c r="AU31" s="14" t="n">
        <f aca="false">'Results - Retail Weight'!AT31</f>
        <v>0.166291671271214</v>
      </c>
      <c r="AV31" s="16" t="n">
        <f aca="false">'Results - Retail Weight'!AU31</f>
        <v>1.20219338406169</v>
      </c>
      <c r="AW31" s="14" t="n">
        <f aca="false">'Results - Retail Weight'!AV31</f>
        <v>1.46513135064774</v>
      </c>
      <c r="AX31" s="16" t="n">
        <f aca="false">'Results - Retail Weight'!AW31</f>
        <v>5.530367707723</v>
      </c>
      <c r="AY31" s="14" t="n">
        <f aca="false">'Results - Retail Weight'!AX31</f>
        <v>0.204962235513467</v>
      </c>
      <c r="AZ31" s="16" t="n">
        <f aca="false">'Results - Retail Weight'!AY31</f>
        <v>4.23897167380501</v>
      </c>
      <c r="BA31" s="32" t="n">
        <f aca="false">'Results - Retail Weight'!AZ31</f>
        <v>0</v>
      </c>
      <c r="BB31" s="34" t="n">
        <f aca="false">'Results - Retail Weight'!BA31</f>
        <v>1775.63143221441</v>
      </c>
      <c r="BC31" s="32" t="n">
        <f aca="false">'Results - Retail Weight'!BB31</f>
        <v>0</v>
      </c>
      <c r="BD31" s="34" t="n">
        <f aca="false">'Results - Retail Weight'!BC31</f>
        <v>52971.7363543238</v>
      </c>
    </row>
    <row r="32" customFormat="false" ht="15" hidden="false" customHeight="false" outlineLevel="0" collapsed="false">
      <c r="A32" s="0" t="s">
        <v>51</v>
      </c>
      <c r="B32" s="36" t="s">
        <v>75</v>
      </c>
      <c r="C32" s="28" t="n">
        <f aca="false">'Results - Retail Weight'!B32</f>
        <v>0.23</v>
      </c>
      <c r="D32" s="28" t="n">
        <f aca="false">'Results - Retail Weight'!C32</f>
        <v>0.25</v>
      </c>
      <c r="E32" s="28" t="n">
        <f aca="false">'Results - Retail Weight'!D32</f>
        <v>2.41</v>
      </c>
      <c r="F32" s="28" t="n">
        <f aca="false">'Results - Retail Weight'!E32</f>
        <v>2.58</v>
      </c>
      <c r="G32" s="28" t="n">
        <f aca="false">'Results - Retail Weight'!F32</f>
        <v>6.85</v>
      </c>
      <c r="H32" s="28" t="n">
        <f aca="false">'Results - Retail Weight'!G32</f>
        <v>6.86</v>
      </c>
      <c r="I32" s="29" t="n">
        <f aca="false">'Results - Retail Weight'!H32</f>
        <v>0.64</v>
      </c>
      <c r="J32" s="30" t="n">
        <f aca="false">'Results - Retail Weight'!I32</f>
        <v>0.77</v>
      </c>
      <c r="K32" s="30" t="n">
        <f aca="false">'Results - Retail Weight'!J32</f>
        <v>1.53</v>
      </c>
      <c r="L32" s="30" t="n">
        <f aca="false">'Results - Retail Weight'!K32</f>
        <v>1.39</v>
      </c>
      <c r="M32" s="30" t="n">
        <f aca="false">'Results - Retail Weight'!L32</f>
        <v>2.67</v>
      </c>
      <c r="N32" s="31" t="n">
        <f aca="false">'Results - Retail Weight'!M32</f>
        <v>2.91</v>
      </c>
      <c r="O32" s="28" t="n">
        <f aca="false">'Results - Retail Weight'!N32</f>
        <v>0.65</v>
      </c>
      <c r="P32" s="28" t="n">
        <f aca="false">'Results - Retail Weight'!O32</f>
        <v>0.78</v>
      </c>
      <c r="Q32" s="28" t="n">
        <f aca="false">'Results - Retail Weight'!P32</f>
        <v>1.52</v>
      </c>
      <c r="R32" s="28" t="n">
        <f aca="false">'Results - Retail Weight'!Q32</f>
        <v>1.39</v>
      </c>
      <c r="S32" s="28" t="n">
        <f aca="false">'Results - Retail Weight'!R32</f>
        <v>2.67</v>
      </c>
      <c r="T32" s="28" t="n">
        <f aca="false">'Results - Retail Weight'!S32</f>
        <v>2.89</v>
      </c>
      <c r="U32" s="29" t="n">
        <f aca="false">'Results - Retail Weight'!T32</f>
        <v>4.13</v>
      </c>
      <c r="V32" s="30" t="n">
        <f aca="false">'Results - Retail Weight'!U32</f>
        <v>4.76</v>
      </c>
      <c r="W32" s="30" t="n">
        <f aca="false">'Results - Retail Weight'!V32</f>
        <v>12.29</v>
      </c>
      <c r="X32" s="30" t="n">
        <f aca="false">'Results - Retail Weight'!W32</f>
        <v>6.94</v>
      </c>
      <c r="Y32" s="30" t="n">
        <f aca="false">'Results - Retail Weight'!X32</f>
        <v>38.74</v>
      </c>
      <c r="Z32" s="31" t="n">
        <f aca="false">'Results - Retail Weight'!Y32</f>
        <v>39.38</v>
      </c>
      <c r="AA32" s="28" t="n">
        <f aca="false">'Results - Retail Weight'!Z32</f>
        <v>0.62</v>
      </c>
      <c r="AB32" s="28" t="n">
        <f aca="false">'Results - Retail Weight'!AA32</f>
        <v>0.67</v>
      </c>
      <c r="AC32" s="28" t="n">
        <f aca="false">'Results - Retail Weight'!AB32</f>
        <v>6.12</v>
      </c>
      <c r="AD32" s="28" t="n">
        <f aca="false">'Results - Retail Weight'!AC32</f>
        <v>0.95</v>
      </c>
      <c r="AE32" s="28" t="n">
        <f aca="false">'Results - Retail Weight'!AD32</f>
        <v>17.42</v>
      </c>
      <c r="AF32" s="28" t="n">
        <f aca="false">'Results - Retail Weight'!AE32</f>
        <v>17.42</v>
      </c>
      <c r="AG32" s="32" t="n">
        <f aca="false">'Results - Retail Weight'!AF32</f>
        <v>133.8</v>
      </c>
      <c r="AH32" s="33" t="n">
        <f aca="false">'Results - Retail Weight'!AG32</f>
        <v>133.8</v>
      </c>
      <c r="AI32" s="33" t="n">
        <f aca="false">'Results - Retail Weight'!AH32</f>
        <v>419.6</v>
      </c>
      <c r="AJ32" s="33" t="n">
        <f aca="false">'Results - Retail Weight'!AI32</f>
        <v>403.5</v>
      </c>
      <c r="AK32" s="33" t="n">
        <f aca="false">'Results - Retail Weight'!AJ32</f>
        <v>1026.6</v>
      </c>
      <c r="AL32" s="34" t="n">
        <f aca="false">'Results - Retail Weight'!AK32</f>
        <v>1026.7</v>
      </c>
      <c r="AM32" s="32" t="n">
        <f aca="false">'Results - Retail Weight'!AL32</f>
        <v>325.2</v>
      </c>
      <c r="AN32" s="33" t="n">
        <f aca="false">'Results - Retail Weight'!AM32</f>
        <v>7866.5</v>
      </c>
      <c r="AO32" s="33" t="n">
        <f aca="false">'Results - Retail Weight'!AN32</f>
        <v>21162.1</v>
      </c>
      <c r="AP32" s="33" t="n">
        <f aca="false">'Results - Retail Weight'!AO32</f>
        <v>16245.1</v>
      </c>
      <c r="AQ32" s="33" t="n">
        <f aca="false">'Results - Retail Weight'!AP32</f>
        <v>43004.5</v>
      </c>
      <c r="AR32" s="34" t="n">
        <f aca="false">'Results - Retail Weight'!AQ32</f>
        <v>43006.5</v>
      </c>
      <c r="AS32" s="13" t="n">
        <f aca="false">'Results - Retail Weight'!AR32</f>
        <v>0.227010088139843</v>
      </c>
      <c r="AT32" s="13" t="n">
        <f aca="false">'Results - Retail Weight'!AS32</f>
        <v>6.85520553396309</v>
      </c>
      <c r="AU32" s="14" t="n">
        <f aca="false">'Results - Retail Weight'!AT32</f>
        <v>0.431204233497013</v>
      </c>
      <c r="AV32" s="16" t="n">
        <f aca="false">'Results - Retail Weight'!AU32</f>
        <v>8.40853607094575</v>
      </c>
      <c r="AW32" s="14" t="n">
        <f aca="false">'Results - Retail Weight'!AV32</f>
        <v>2.83872449828173</v>
      </c>
      <c r="AX32" s="16" t="n">
        <f aca="false">'Results - Retail Weight'!AW32</f>
        <v>87.7223963285611</v>
      </c>
      <c r="AY32" s="14" t="n">
        <f aca="false">'Results - Retail Weight'!AX32</f>
        <v>0.556421275309397</v>
      </c>
      <c r="AZ32" s="16" t="n">
        <f aca="false">'Results - Retail Weight'!AY32</f>
        <v>17.4215193697009</v>
      </c>
      <c r="BA32" s="32" t="n">
        <f aca="false">'Results - Retail Weight'!AZ32</f>
        <v>10.9492938483654</v>
      </c>
      <c r="BB32" s="34" t="n">
        <f aca="false">'Results - Retail Weight'!BA32</f>
        <v>1026.68799580995</v>
      </c>
      <c r="BC32" s="32" t="n">
        <f aca="false">'Results - Retail Weight'!BB32</f>
        <v>20.2328667596843</v>
      </c>
      <c r="BD32" s="34" t="n">
        <f aca="false">'Results - Retail Weight'!BC32</f>
        <v>43007.4225519453</v>
      </c>
    </row>
    <row r="33" customFormat="false" ht="15" hidden="false" customHeight="false" outlineLevel="0" collapsed="false">
      <c r="A33" s="0" t="s">
        <v>52</v>
      </c>
      <c r="B33" s="35" t="n">
        <v>12.5</v>
      </c>
      <c r="C33" s="28" t="n">
        <f aca="false">'Results - Retail Weight'!B33/$B33</f>
        <v>0.0688</v>
      </c>
      <c r="D33" s="28" t="n">
        <f aca="false">'Results - Retail Weight'!C33/$B33</f>
        <v>0.0688</v>
      </c>
      <c r="E33" s="28" t="n">
        <f aca="false">'Results - Retail Weight'!D33/$B33</f>
        <v>0.1424</v>
      </c>
      <c r="F33" s="28" t="n">
        <f aca="false">'Results - Retail Weight'!E33/$B33</f>
        <v>0.1312</v>
      </c>
      <c r="G33" s="28" t="n">
        <f aca="false">'Results - Retail Weight'!F33/$B33</f>
        <v>0.2208</v>
      </c>
      <c r="H33" s="28" t="n">
        <f aca="false">'Results - Retail Weight'!G33/$B33</f>
        <v>0.2784</v>
      </c>
      <c r="I33" s="29" t="n">
        <f aca="false">'Results - Retail Weight'!H33/$B33</f>
        <v>0.0592</v>
      </c>
      <c r="J33" s="30" t="n">
        <f aca="false">'Results - Retail Weight'!I33/$B33</f>
        <v>0.0728</v>
      </c>
      <c r="K33" s="30" t="n">
        <f aca="false">'Results - Retail Weight'!J33/$B33</f>
        <v>0.1432</v>
      </c>
      <c r="L33" s="30" t="n">
        <f aca="false">'Results - Retail Weight'!K33/$B33</f>
        <v>0.1272</v>
      </c>
      <c r="M33" s="30" t="n">
        <f aca="false">'Results - Retail Weight'!L33/$B33</f>
        <v>0.212</v>
      </c>
      <c r="N33" s="31" t="n">
        <f aca="false">'Results - Retail Weight'!M33/$B33</f>
        <v>0.3744</v>
      </c>
      <c r="O33" s="28" t="n">
        <f aca="false">'Results - Retail Weight'!N33/$B33</f>
        <v>0.0528</v>
      </c>
      <c r="P33" s="28" t="n">
        <f aca="false">'Results - Retail Weight'!O33/$B33</f>
        <v>0.0672</v>
      </c>
      <c r="Q33" s="28" t="n">
        <f aca="false">'Results - Retail Weight'!P33/$B33</f>
        <v>0.1408</v>
      </c>
      <c r="R33" s="28" t="n">
        <f aca="false">'Results - Retail Weight'!Q33/$B33</f>
        <v>0.1256</v>
      </c>
      <c r="S33" s="28" t="n">
        <f aca="false">'Results - Retail Weight'!R33/$B33</f>
        <v>0.212</v>
      </c>
      <c r="T33" s="28" t="n">
        <f aca="false">'Results - Retail Weight'!S33/$B33</f>
        <v>0.3744</v>
      </c>
      <c r="U33" s="29" t="n">
        <f aca="false">'Results - Retail Weight'!T33/$B33</f>
        <v>0.7024</v>
      </c>
      <c r="V33" s="30" t="n">
        <f aca="false">'Results - Retail Weight'!U33/$B33</f>
        <v>0.7216</v>
      </c>
      <c r="W33" s="30" t="n">
        <f aca="false">'Results - Retail Weight'!V33/$B33</f>
        <v>1.0208</v>
      </c>
      <c r="X33" s="30" t="n">
        <f aca="false">'Results - Retail Weight'!W33/$B33</f>
        <v>0.8688</v>
      </c>
      <c r="Y33" s="30" t="n">
        <f aca="false">'Results - Retail Weight'!X33/$B33</f>
        <v>1.9128</v>
      </c>
      <c r="Z33" s="31" t="n">
        <f aca="false">'Results - Retail Weight'!Y33/$B33</f>
        <v>2.5632</v>
      </c>
      <c r="AA33" s="28" t="n">
        <f aca="false">'Results - Retail Weight'!Z33/$B33</f>
        <v>0.0384</v>
      </c>
      <c r="AB33" s="28" t="n">
        <f aca="false">'Results - Retail Weight'!AA33/$B33</f>
        <v>0.1776</v>
      </c>
      <c r="AC33" s="28" t="n">
        <f aca="false">'Results - Retail Weight'!AB33/$B33</f>
        <v>0.3656</v>
      </c>
      <c r="AD33" s="28" t="n">
        <f aca="false">'Results - Retail Weight'!AC33/$B33</f>
        <v>0.3</v>
      </c>
      <c r="AE33" s="28" t="n">
        <f aca="false">'Results - Retail Weight'!AD33/$B33</f>
        <v>0.8216</v>
      </c>
      <c r="AF33" s="28" t="n">
        <f aca="false">'Results - Retail Weight'!AE33/$B33</f>
        <v>0.9904</v>
      </c>
      <c r="AG33" s="32" t="n">
        <f aca="false">'Results - Retail Weight'!AF33/$B33</f>
        <v>0.128</v>
      </c>
      <c r="AH33" s="33" t="n">
        <f aca="false">'Results - Retail Weight'!AG33/$B33</f>
        <v>0.128</v>
      </c>
      <c r="AI33" s="33" t="n">
        <f aca="false">'Results - Retail Weight'!AH33/$B33</f>
        <v>6.312</v>
      </c>
      <c r="AJ33" s="33" t="n">
        <f aca="false">'Results - Retail Weight'!AI33/$B33</f>
        <v>0.36</v>
      </c>
      <c r="AK33" s="33" t="n">
        <f aca="false">'Results - Retail Weight'!AJ33/$B33</f>
        <v>26.208</v>
      </c>
      <c r="AL33" s="34" t="n">
        <f aca="false">'Results - Retail Weight'!AK33/$B33</f>
        <v>27.936</v>
      </c>
      <c r="AM33" s="32" t="n">
        <f aca="false">'Results - Retail Weight'!AL33/$B33</f>
        <v>0.544</v>
      </c>
      <c r="AN33" s="33" t="n">
        <f aca="false">'Results - Retail Weight'!AM33/$B33</f>
        <v>2.32</v>
      </c>
      <c r="AO33" s="33" t="n">
        <f aca="false">'Results - Retail Weight'!AN33/$B33</f>
        <v>91.944</v>
      </c>
      <c r="AP33" s="33" t="n">
        <f aca="false">'Results - Retail Weight'!AO33/$B33</f>
        <v>4.832</v>
      </c>
      <c r="AQ33" s="33" t="n">
        <f aca="false">'Results - Retail Weight'!AP33/$B33</f>
        <v>139.144</v>
      </c>
      <c r="AR33" s="34" t="n">
        <f aca="false">'Results - Retail Weight'!AQ33/$B33</f>
        <v>149.216</v>
      </c>
      <c r="AS33" s="13" t="n">
        <f aca="false">'Results - Retail Weight'!AR33/$B33</f>
        <v>0.0836458475269277</v>
      </c>
      <c r="AT33" s="13" t="n">
        <f aca="false">'Results - Retail Weight'!AS33/$B33</f>
        <v>0.357095482405081</v>
      </c>
      <c r="AU33" s="14" t="n">
        <f aca="false">'Results - Retail Weight'!AT33/$B33</f>
        <v>0.0774895942771496</v>
      </c>
      <c r="AV33" s="16" t="n">
        <f aca="false">'Results - Retail Weight'!AU33/$B33</f>
        <v>0.376094516071006</v>
      </c>
      <c r="AW33" s="14" t="n">
        <f aca="false">'Results - Retail Weight'!AV33/$B33</f>
        <v>0.449038970455356</v>
      </c>
      <c r="AX33" s="16" t="n">
        <f aca="false">'Results - Retail Weight'!AW33/$B33</f>
        <v>2.85474834012052</v>
      </c>
      <c r="AY33" s="14" t="n">
        <f aca="false">'Results - Retail Weight'!AX33/$B33</f>
        <v>0.0356943242271264</v>
      </c>
      <c r="AZ33" s="16" t="n">
        <f aca="false">'Results - Retail Weight'!AY33/$B33</f>
        <v>0.994468821653373</v>
      </c>
      <c r="BA33" s="32" t="n">
        <f aca="false">'Results - Retail Weight'!AZ33/$B33</f>
        <v>0.130652557319224</v>
      </c>
      <c r="BB33" s="34" t="n">
        <f aca="false">'Results - Retail Weight'!BA33/$B33</f>
        <v>47.5095475559484</v>
      </c>
      <c r="BC33" s="32" t="n">
        <f aca="false">'Results - Retail Weight'!BB33/$B33</f>
        <v>0.107310171428571</v>
      </c>
      <c r="BD33" s="34" t="n">
        <f aca="false">'Results - Retail Weight'!BC33/$B33</f>
        <v>2957.87212438361</v>
      </c>
    </row>
    <row r="34" customFormat="false" ht="15" hidden="false" customHeight="false" outlineLevel="0" collapsed="false">
      <c r="A34" s="0" t="s">
        <v>53</v>
      </c>
      <c r="B34" s="36" t="s">
        <v>75</v>
      </c>
      <c r="C34" s="28" t="n">
        <f aca="false">'Results - Retail Weight'!B34</f>
        <v>0.21</v>
      </c>
      <c r="D34" s="28" t="n">
        <f aca="false">'Results - Retail Weight'!C34</f>
        <v>0.21</v>
      </c>
      <c r="E34" s="28" t="n">
        <f aca="false">'Results - Retail Weight'!D34</f>
        <v>0.89</v>
      </c>
      <c r="F34" s="28" t="n">
        <f aca="false">'Results - Retail Weight'!E34</f>
        <v>0.92</v>
      </c>
      <c r="G34" s="28" t="n">
        <f aca="false">'Results - Retail Weight'!F34</f>
        <v>1.42</v>
      </c>
      <c r="H34" s="28" t="n">
        <f aca="false">'Results - Retail Weight'!G34</f>
        <v>1.85</v>
      </c>
      <c r="I34" s="29" t="n">
        <f aca="false">'Results - Retail Weight'!H34</f>
        <v>0.27</v>
      </c>
      <c r="J34" s="30" t="n">
        <f aca="false">'Results - Retail Weight'!I34</f>
        <v>0.35</v>
      </c>
      <c r="K34" s="30" t="n">
        <f aca="false">'Results - Retail Weight'!J34</f>
        <v>1.05</v>
      </c>
      <c r="L34" s="30" t="n">
        <f aca="false">'Results - Retail Weight'!K34</f>
        <v>0.72</v>
      </c>
      <c r="M34" s="30" t="n">
        <f aca="false">'Results - Retail Weight'!L34</f>
        <v>2.93</v>
      </c>
      <c r="N34" s="31" t="n">
        <f aca="false">'Results - Retail Weight'!M34</f>
        <v>2.96</v>
      </c>
      <c r="O34" s="28" t="n">
        <f aca="false">'Results - Retail Weight'!N34</f>
        <v>0.27</v>
      </c>
      <c r="P34" s="28" t="n">
        <f aca="false">'Results - Retail Weight'!O34</f>
        <v>0.34</v>
      </c>
      <c r="Q34" s="28" t="n">
        <f aca="false">'Results - Retail Weight'!P34</f>
        <v>1.06</v>
      </c>
      <c r="R34" s="28" t="n">
        <f aca="false">'Results - Retail Weight'!Q34</f>
        <v>0.72</v>
      </c>
      <c r="S34" s="28" t="n">
        <f aca="false">'Results - Retail Weight'!R34</f>
        <v>2.91</v>
      </c>
      <c r="T34" s="28" t="n">
        <f aca="false">'Results - Retail Weight'!S34</f>
        <v>2.93</v>
      </c>
      <c r="U34" s="29" t="n">
        <f aca="false">'Results - Retail Weight'!T34</f>
        <v>3.22</v>
      </c>
      <c r="V34" s="30" t="n">
        <f aca="false">'Results - Retail Weight'!U34</f>
        <v>3.58</v>
      </c>
      <c r="W34" s="30" t="n">
        <f aca="false">'Results - Retail Weight'!V34</f>
        <v>5.78</v>
      </c>
      <c r="X34" s="30" t="n">
        <f aca="false">'Results - Retail Weight'!W34</f>
        <v>5.36</v>
      </c>
      <c r="Y34" s="30" t="n">
        <f aca="false">'Results - Retail Weight'!X34</f>
        <v>8.11</v>
      </c>
      <c r="Z34" s="31" t="n">
        <f aca="false">'Results - Retail Weight'!Y34</f>
        <v>9.02</v>
      </c>
      <c r="AA34" s="28" t="n">
        <f aca="false">'Results - Retail Weight'!Z34</f>
        <v>0.83</v>
      </c>
      <c r="AB34" s="28" t="n">
        <f aca="false">'Results - Retail Weight'!AA34</f>
        <v>1.03</v>
      </c>
      <c r="AC34" s="28" t="n">
        <f aca="false">'Results - Retail Weight'!AB34</f>
        <v>2.43</v>
      </c>
      <c r="AD34" s="28" t="n">
        <f aca="false">'Results - Retail Weight'!AC34</f>
        <v>2.05</v>
      </c>
      <c r="AE34" s="28" t="n">
        <f aca="false">'Results - Retail Weight'!AD34</f>
        <v>4.24</v>
      </c>
      <c r="AF34" s="28" t="n">
        <f aca="false">'Results - Retail Weight'!AE34</f>
        <v>5.17</v>
      </c>
      <c r="AG34" s="32" t="n">
        <f aca="false">'Results - Retail Weight'!AF34</f>
        <v>0</v>
      </c>
      <c r="AH34" s="33" t="n">
        <f aca="false">'Results - Retail Weight'!AG34</f>
        <v>0</v>
      </c>
      <c r="AI34" s="33" t="n">
        <f aca="false">'Results - Retail Weight'!AH34</f>
        <v>153.5</v>
      </c>
      <c r="AJ34" s="33" t="n">
        <f aca="false">'Results - Retail Weight'!AI34</f>
        <v>3.5</v>
      </c>
      <c r="AK34" s="33" t="n">
        <f aca="false">'Results - Retail Weight'!AJ34</f>
        <v>701</v>
      </c>
      <c r="AL34" s="34" t="n">
        <f aca="false">'Results - Retail Weight'!AK34</f>
        <v>797.6</v>
      </c>
      <c r="AM34" s="32" t="n">
        <f aca="false">'Results - Retail Weight'!AL34</f>
        <v>0</v>
      </c>
      <c r="AN34" s="33" t="n">
        <f aca="false">'Results - Retail Weight'!AM34</f>
        <v>0</v>
      </c>
      <c r="AO34" s="33" t="n">
        <f aca="false">'Results - Retail Weight'!AN34</f>
        <v>9533.1</v>
      </c>
      <c r="AP34" s="33" t="n">
        <f aca="false">'Results - Retail Weight'!AO34</f>
        <v>4.7</v>
      </c>
      <c r="AQ34" s="33" t="n">
        <f aca="false">'Results - Retail Weight'!AP34</f>
        <v>19158.3</v>
      </c>
      <c r="AR34" s="34" t="n">
        <f aca="false">'Results - Retail Weight'!AQ34</f>
        <v>76052.4</v>
      </c>
      <c r="AS34" s="13" t="n">
        <f aca="false">'Results - Retail Weight'!AR34</f>
        <v>0.205424639862214</v>
      </c>
      <c r="AT34" s="13" t="n">
        <f aca="false">'Results - Retail Weight'!AS34</f>
        <v>6.87656350965356</v>
      </c>
      <c r="AU34" s="14" t="n">
        <f aca="false">'Results - Retail Weight'!AT34</f>
        <v>0.0328848681498598</v>
      </c>
      <c r="AV34" s="16" t="n">
        <f aca="false">'Results - Retail Weight'!AU34</f>
        <v>4.89878737988681</v>
      </c>
      <c r="AW34" s="14" t="n">
        <f aca="false">'Results - Retail Weight'!AV34</f>
        <v>3.11836777398147</v>
      </c>
      <c r="AX34" s="16" t="n">
        <f aca="false">'Results - Retail Weight'!AW34</f>
        <v>22.1148207368399</v>
      </c>
      <c r="AY34" s="14" t="n">
        <f aca="false">'Results - Retail Weight'!AX34</f>
        <v>0.665186402877597</v>
      </c>
      <c r="AZ34" s="16" t="n">
        <f aca="false">'Results - Retail Weight'!AY34</f>
        <v>20.0853653174251</v>
      </c>
      <c r="BA34" s="32" t="n">
        <f aca="false">'Results - Retail Weight'!AZ34</f>
        <v>0</v>
      </c>
      <c r="BB34" s="34" t="n">
        <f aca="false">'Results - Retail Weight'!BA34</f>
        <v>2506.62829084707</v>
      </c>
      <c r="BC34" s="32" t="n">
        <f aca="false">'Results - Retail Weight'!BB34</f>
        <v>0</v>
      </c>
      <c r="BD34" s="34" t="n">
        <f aca="false">'Results - Retail Weight'!BC34</f>
        <v>142268.552450299</v>
      </c>
    </row>
    <row r="35" customFormat="false" ht="15" hidden="false" customHeight="false" outlineLevel="0" collapsed="false">
      <c r="A35" s="0" t="s">
        <v>54</v>
      </c>
      <c r="B35" s="41" t="n">
        <f aca="false">1/(15/1000)</f>
        <v>66.6666666666667</v>
      </c>
      <c r="C35" s="28" t="n">
        <f aca="false">'Results - Retail Weight'!B35/$B35</f>
        <v>0.1245</v>
      </c>
      <c r="D35" s="28" t="n">
        <f aca="false">'Results - Retail Weight'!C35/$B35</f>
        <v>0.1266</v>
      </c>
      <c r="E35" s="28" t="n">
        <f aca="false">'Results - Retail Weight'!D35/$B35</f>
        <v>0.3243</v>
      </c>
      <c r="F35" s="28" t="n">
        <f aca="false">'Results - Retail Weight'!E35/$B35</f>
        <v>0.1785</v>
      </c>
      <c r="G35" s="28" t="n">
        <f aca="false">'Results - Retail Weight'!F35/$B35</f>
        <v>0.6042</v>
      </c>
      <c r="H35" s="28" t="n">
        <f aca="false">'Results - Retail Weight'!G35/$B35</f>
        <v>0.6099</v>
      </c>
      <c r="I35" s="29" t="n">
        <f aca="false">'Results - Retail Weight'!H35/$B35</f>
        <v>0.06525</v>
      </c>
      <c r="J35" s="30" t="n">
        <f aca="false">'Results - Retail Weight'!I35/$B35</f>
        <v>0.078</v>
      </c>
      <c r="K35" s="30" t="n">
        <f aca="false">'Results - Retail Weight'!J35/$B35</f>
        <v>0.42795</v>
      </c>
      <c r="L35" s="30" t="n">
        <f aca="false">'Results - Retail Weight'!K35/$B35</f>
        <v>0.12225</v>
      </c>
      <c r="M35" s="30" t="n">
        <f aca="false">'Results - Retail Weight'!L35/$B35</f>
        <v>1.27275</v>
      </c>
      <c r="N35" s="31" t="n">
        <f aca="false">'Results - Retail Weight'!M35/$B35</f>
        <v>1.2861</v>
      </c>
      <c r="O35" s="28" t="n">
        <f aca="false">'Results - Retail Weight'!N35/$B35</f>
        <v>0.06705</v>
      </c>
      <c r="P35" s="28" t="n">
        <f aca="false">'Results - Retail Weight'!O35/$B35</f>
        <v>0.078</v>
      </c>
      <c r="Q35" s="28" t="n">
        <f aca="false">'Results - Retail Weight'!P35/$B35</f>
        <v>0.41475</v>
      </c>
      <c r="R35" s="28" t="n">
        <f aca="false">'Results - Retail Weight'!Q35/$B35</f>
        <v>0.12255</v>
      </c>
      <c r="S35" s="28" t="n">
        <f aca="false">'Results - Retail Weight'!R35/$B35</f>
        <v>1.25985</v>
      </c>
      <c r="T35" s="28" t="n">
        <f aca="false">'Results - Retail Weight'!S35/$B35</f>
        <v>1.2723</v>
      </c>
      <c r="U35" s="29" t="n">
        <f aca="false">'Results - Retail Weight'!T35/$B35</f>
        <v>0.7812</v>
      </c>
      <c r="V35" s="30" t="n">
        <f aca="false">'Results - Retail Weight'!U35/$B35</f>
        <v>0.7902</v>
      </c>
      <c r="W35" s="30" t="n">
        <f aca="false">'Results - Retail Weight'!V35/$B35</f>
        <v>1.2471</v>
      </c>
      <c r="X35" s="30" t="n">
        <f aca="false">'Results - Retail Weight'!W35/$B35</f>
        <v>1.3086</v>
      </c>
      <c r="Y35" s="30" t="n">
        <f aca="false">'Results - Retail Weight'!X35/$B35</f>
        <v>1.58505</v>
      </c>
      <c r="Z35" s="31" t="n">
        <f aca="false">'Results - Retail Weight'!Y35/$B35</f>
        <v>1.596</v>
      </c>
      <c r="AA35" s="28" t="n">
        <f aca="false">'Results - Retail Weight'!Z35/$B35</f>
        <v>0.60885</v>
      </c>
      <c r="AB35" s="28" t="n">
        <f aca="false">'Results - Retail Weight'!AA35/$B35</f>
        <v>0.61665</v>
      </c>
      <c r="AC35" s="28" t="n">
        <f aca="false">'Results - Retail Weight'!AB35/$B35</f>
        <v>1.6578</v>
      </c>
      <c r="AD35" s="28" t="n">
        <f aca="false">'Results - Retail Weight'!AC35/$B35</f>
        <v>0.74835</v>
      </c>
      <c r="AE35" s="28" t="n">
        <f aca="false">'Results - Retail Weight'!AD35/$B35</f>
        <v>4.0539</v>
      </c>
      <c r="AF35" s="28" t="n">
        <f aca="false">'Results - Retail Weight'!AE35/$B35</f>
        <v>4.0836</v>
      </c>
      <c r="AG35" s="32" t="n">
        <f aca="false">'Results - Retail Weight'!AF35/$B35</f>
        <v>0.156</v>
      </c>
      <c r="AH35" s="33" t="n">
        <f aca="false">'Results - Retail Weight'!AG35/$B35</f>
        <v>0.156</v>
      </c>
      <c r="AI35" s="33" t="n">
        <f aca="false">'Results - Retail Weight'!AH35/$B35</f>
        <v>0.3885</v>
      </c>
      <c r="AJ35" s="33" t="n">
        <f aca="false">'Results - Retail Weight'!AI35/$B35</f>
        <v>0.4995</v>
      </c>
      <c r="AK35" s="33" t="n">
        <f aca="false">'Results - Retail Weight'!AJ35/$B35</f>
        <v>0.576</v>
      </c>
      <c r="AL35" s="34" t="n">
        <f aca="false">'Results - Retail Weight'!AK35/$B35</f>
        <v>0.579</v>
      </c>
      <c r="AM35" s="32" t="n">
        <f aca="false">'Results - Retail Weight'!AL35/$B35</f>
        <v>0.12</v>
      </c>
      <c r="AN35" s="33" t="n">
        <f aca="false">'Results - Retail Weight'!AM35/$B35</f>
        <v>0.12</v>
      </c>
      <c r="AO35" s="33" t="n">
        <f aca="false">'Results - Retail Weight'!AN35/$B35</f>
        <v>5.055</v>
      </c>
      <c r="AP35" s="33" t="n">
        <f aca="false">'Results - Retail Weight'!AO35/$B35</f>
        <v>5.1105</v>
      </c>
      <c r="AQ35" s="33" t="n">
        <f aca="false">'Results - Retail Weight'!AP35/$B35</f>
        <v>12.1965</v>
      </c>
      <c r="AR35" s="34" t="n">
        <f aca="false">'Results - Retail Weight'!AQ35/$B35</f>
        <v>12.285</v>
      </c>
      <c r="AS35" s="13" t="n">
        <f aca="false">'Results - Retail Weight'!AR35/$B35</f>
        <v>0.125935427867788</v>
      </c>
      <c r="AT35" s="13" t="n">
        <f aca="false">'Results - Retail Weight'!AS35/$B35</f>
        <v>3.4510823480192</v>
      </c>
      <c r="AU35" s="14" t="n">
        <f aca="false">'Results - Retail Weight'!AT35/$B35</f>
        <v>0.0709083236873474</v>
      </c>
      <c r="AV35" s="16" t="n">
        <f aca="false">'Results - Retail Weight'!AU35/$B35</f>
        <v>1.26879287648059</v>
      </c>
      <c r="AW35" s="14" t="n">
        <f aca="false">'Results - Retail Weight'!AV35/$B35</f>
        <v>0.500268959414032</v>
      </c>
      <c r="AX35" s="16" t="n">
        <f aca="false">'Results - Retail Weight'!AW35/$B35</f>
        <v>2.72347118012874</v>
      </c>
      <c r="AY35" s="14" t="n">
        <f aca="false">'Results - Retail Weight'!AX35/$B35</f>
        <v>0.233634241763993</v>
      </c>
      <c r="AZ35" s="16" t="n">
        <f aca="false">'Results - Retail Weight'!AY35/$B35</f>
        <v>4.03193924726923</v>
      </c>
      <c r="BA35" s="32" t="n">
        <f aca="false">'Results - Retail Weight'!AZ35/$B35</f>
        <v>0.156075197306337</v>
      </c>
      <c r="BB35" s="34" t="n">
        <f aca="false">'Results - Retail Weight'!BA35/$B35</f>
        <v>0.574195710147041</v>
      </c>
      <c r="BC35" s="32" t="n">
        <f aca="false">'Results - Retail Weight'!BB35/$B35</f>
        <v>0.0762661451637414</v>
      </c>
      <c r="BD35" s="34" t="n">
        <f aca="false">'Results - Retail Weight'!BC35/$B35</f>
        <v>12.1676239189529</v>
      </c>
    </row>
    <row r="36" customFormat="false" ht="15" hidden="false" customHeight="false" outlineLevel="0" collapsed="false">
      <c r="A36" s="0" t="s">
        <v>55</v>
      </c>
      <c r="B36" s="40" t="n">
        <f aca="false">1/(50/1000)</f>
        <v>20</v>
      </c>
      <c r="C36" s="28" t="n">
        <f aca="false">'Results - Retail Weight'!B36/$B36</f>
        <v>1.0785</v>
      </c>
      <c r="D36" s="28" t="n">
        <f aca="false">'Results - Retail Weight'!C36/$B36</f>
        <v>1.735</v>
      </c>
      <c r="E36" s="28" t="n">
        <f aca="false">'Results - Retail Weight'!D36/$B36</f>
        <v>3.448</v>
      </c>
      <c r="F36" s="28" t="n">
        <f aca="false">'Results - Retail Weight'!E36/$B36</f>
        <v>2.6915</v>
      </c>
      <c r="G36" s="28" t="n">
        <f aca="false">'Results - Retail Weight'!F36/$B36</f>
        <v>6.163</v>
      </c>
      <c r="H36" s="28" t="n">
        <f aca="false">'Results - Retail Weight'!G36/$B36</f>
        <v>7.233</v>
      </c>
      <c r="I36" s="37" t="n">
        <f aca="false">'Results - Retail Weight'!H36/$B36</f>
        <v>-0.1975</v>
      </c>
      <c r="J36" s="30" t="n">
        <f aca="false">'Results - Retail Weight'!I36/$B36</f>
        <v>-0.005</v>
      </c>
      <c r="K36" s="30" t="n">
        <f aca="false">'Results - Retail Weight'!J36/$B36</f>
        <v>2.3325</v>
      </c>
      <c r="L36" s="30" t="n">
        <f aca="false">'Results - Retail Weight'!K36/$B36</f>
        <v>0.2475</v>
      </c>
      <c r="M36" s="30" t="n">
        <f aca="false">'Results - Retail Weight'!L36/$B36</f>
        <v>6.735</v>
      </c>
      <c r="N36" s="31" t="n">
        <f aca="false">'Results - Retail Weight'!M36/$B36</f>
        <v>12.874</v>
      </c>
      <c r="O36" s="39" t="n">
        <f aca="false">'Results - Retail Weight'!N36/$B36</f>
        <v>-0.1815</v>
      </c>
      <c r="P36" s="28" t="n">
        <f aca="false">'Results - Retail Weight'!O36/$B36</f>
        <v>-0.0035</v>
      </c>
      <c r="Q36" s="28" t="n">
        <f aca="false">'Results - Retail Weight'!P36/$B36</f>
        <v>2.314</v>
      </c>
      <c r="R36" s="28" t="n">
        <f aca="false">'Results - Retail Weight'!Q36/$B36</f>
        <v>0.2475</v>
      </c>
      <c r="S36" s="28" t="n">
        <f aca="false">'Results - Retail Weight'!R36/$B36</f>
        <v>6.639</v>
      </c>
      <c r="T36" s="28" t="n">
        <f aca="false">'Results - Retail Weight'!S36/$B36</f>
        <v>12.621</v>
      </c>
      <c r="U36" s="29" t="n">
        <f aca="false">'Results - Retail Weight'!T36/$B36</f>
        <v>0.3015</v>
      </c>
      <c r="V36" s="30" t="n">
        <f aca="false">'Results - Retail Weight'!U36/$B36</f>
        <v>0.32</v>
      </c>
      <c r="W36" s="30" t="n">
        <f aca="false">'Results - Retail Weight'!V36/$B36</f>
        <v>2.315</v>
      </c>
      <c r="X36" s="30" t="n">
        <f aca="false">'Results - Retail Weight'!W36/$B36</f>
        <v>1.4505</v>
      </c>
      <c r="Y36" s="30" t="n">
        <f aca="false">'Results - Retail Weight'!X36/$B36</f>
        <v>6.152</v>
      </c>
      <c r="Z36" s="31" t="n">
        <f aca="false">'Results - Retail Weight'!Y36/$B36</f>
        <v>8.357</v>
      </c>
      <c r="AA36" s="28" t="n">
        <f aca="false">'Results - Retail Weight'!Z36/$B36</f>
        <v>0.1735</v>
      </c>
      <c r="AB36" s="28" t="n">
        <f aca="false">'Results - Retail Weight'!AA36/$B36</f>
        <v>0.226</v>
      </c>
      <c r="AC36" s="28" t="n">
        <f aca="false">'Results - Retail Weight'!AB36/$B36</f>
        <v>4.354</v>
      </c>
      <c r="AD36" s="28" t="n">
        <f aca="false">'Results - Retail Weight'!AC36/$B36</f>
        <v>3.363</v>
      </c>
      <c r="AE36" s="28" t="n">
        <f aca="false">'Results - Retail Weight'!AD36/$B36</f>
        <v>11.873</v>
      </c>
      <c r="AF36" s="28" t="n">
        <f aca="false">'Results - Retail Weight'!AE36/$B36</f>
        <v>11.9055</v>
      </c>
      <c r="AG36" s="32" t="n">
        <f aca="false">'Results - Retail Weight'!AF36/$B36</f>
        <v>0.335</v>
      </c>
      <c r="AH36" s="33" t="n">
        <f aca="false">'Results - Retail Weight'!AG36/$B36</f>
        <v>0.35</v>
      </c>
      <c r="AI36" s="33" t="n">
        <f aca="false">'Results - Retail Weight'!AH36/$B36</f>
        <v>27.03</v>
      </c>
      <c r="AJ36" s="33" t="n">
        <f aca="false">'Results - Retail Weight'!AI36/$B36</f>
        <v>1.245</v>
      </c>
      <c r="AK36" s="33" t="n">
        <f aca="false">'Results - Retail Weight'!AJ36/$B36</f>
        <v>3.415</v>
      </c>
      <c r="AL36" s="34" t="n">
        <f aca="false">'Results - Retail Weight'!AK36/$B36</f>
        <v>13.245</v>
      </c>
      <c r="AM36" s="32" t="n">
        <f aca="false">'Results - Retail Weight'!AL36/$B36</f>
        <v>0.465</v>
      </c>
      <c r="AN36" s="33" t="n">
        <f aca="false">'Results - Retail Weight'!AM36/$B36</f>
        <v>3.665</v>
      </c>
      <c r="AO36" s="33" t="n">
        <f aca="false">'Results - Retail Weight'!AN36/$B36</f>
        <v>143.96</v>
      </c>
      <c r="AP36" s="33" t="n">
        <f aca="false">'Results - Retail Weight'!AO36/$B36</f>
        <v>11.015</v>
      </c>
      <c r="AQ36" s="33" t="n">
        <f aca="false">'Results - Retail Weight'!AP36/$B36</f>
        <v>81.17</v>
      </c>
      <c r="AR36" s="34" t="n">
        <f aca="false">'Results - Retail Weight'!AQ36/$B36</f>
        <v>295.685</v>
      </c>
      <c r="AS36" s="13" t="n">
        <f aca="false">'Results - Retail Weight'!AR36/$B36</f>
        <v>1.0215430573271</v>
      </c>
      <c r="AT36" s="13" t="n">
        <f aca="false">'Results - Retail Weight'!AS36/$B36</f>
        <v>7.94935016939066</v>
      </c>
      <c r="AU36" s="14" t="n">
        <f aca="false">'Results - Retail Weight'!AT36/$B36</f>
        <v>-0.195460786769563</v>
      </c>
      <c r="AV36" s="16" t="n">
        <f aca="false">'Results - Retail Weight'!AU36/$B36</f>
        <v>12.8972590347294</v>
      </c>
      <c r="AW36" s="14" t="n">
        <f aca="false">'Results - Retail Weight'!AV36/$B36</f>
        <v>0.300113717059671</v>
      </c>
      <c r="AX36" s="16" t="n">
        <f aca="false">'Results - Retail Weight'!AW36/$B36</f>
        <v>8.37498005870311</v>
      </c>
      <c r="AY36" s="14" t="n">
        <f aca="false">'Results - Retail Weight'!AX36/$B36</f>
        <v>0.169204122962786</v>
      </c>
      <c r="AZ36" s="16" t="n">
        <f aca="false">'Results - Retail Weight'!AY36/$B36</f>
        <v>11.8870315819115</v>
      </c>
      <c r="BA36" s="32" t="n">
        <f aca="false">'Results - Retail Weight'!AZ36/$B36</f>
        <v>0.334057234777642</v>
      </c>
      <c r="BB36" s="34" t="n">
        <f aca="false">'Results - Retail Weight'!BA36/$B36</f>
        <v>1775.56812180422</v>
      </c>
      <c r="BC36" s="32" t="n">
        <f aca="false">'Results - Retail Weight'!BB36/$B36</f>
        <v>0.257300903942783</v>
      </c>
      <c r="BD36" s="34" t="n">
        <f aca="false">'Results - Retail Weight'!BC36/$B36</f>
        <v>8204.28407617636</v>
      </c>
    </row>
    <row r="37" customFormat="false" ht="15" hidden="false" customHeight="false" outlineLevel="0" collapsed="false">
      <c r="A37" s="0" t="s">
        <v>56</v>
      </c>
      <c r="B37" s="27" t="n">
        <v>1.994</v>
      </c>
      <c r="C37" s="28" t="n">
        <f aca="false">'Results - Retail Weight'!B37/$B37</f>
        <v>35.3109327983952</v>
      </c>
      <c r="D37" s="28" t="n">
        <f aca="false">'Results - Retail Weight'!C37/$B37</f>
        <v>41.5446339017051</v>
      </c>
      <c r="E37" s="28" t="n">
        <f aca="false">'Results - Retail Weight'!D37/$B37</f>
        <v>163.595787362086</v>
      </c>
      <c r="F37" s="28" t="n">
        <f aca="false">'Results - Retail Weight'!E37/$B37</f>
        <v>85.4413239719158</v>
      </c>
      <c r="G37" s="28" t="n">
        <f aca="false">'Results - Retail Weight'!F37/$B37</f>
        <v>368.650952858576</v>
      </c>
      <c r="H37" s="28" t="n">
        <f aca="false">'Results - Retail Weight'!G37/$B37</f>
        <v>456.41925777332</v>
      </c>
      <c r="I37" s="29" t="n">
        <f aca="false">'Results - Retail Weight'!H37/$B37</f>
        <v>18.8415245737212</v>
      </c>
      <c r="J37" s="30" t="n">
        <f aca="false">'Results - Retail Weight'!I37/$B37</f>
        <v>20.2457372116349</v>
      </c>
      <c r="K37" s="30" t="n">
        <f aca="false">'Results - Retail Weight'!J37/$B37</f>
        <v>49.8896690070211</v>
      </c>
      <c r="L37" s="30" t="n">
        <f aca="false">'Results - Retail Weight'!K37/$B37</f>
        <v>30.2708124373119</v>
      </c>
      <c r="M37" s="30" t="n">
        <f aca="false">'Results - Retail Weight'!L37/$B37</f>
        <v>105.2407221665</v>
      </c>
      <c r="N37" s="31" t="n">
        <f aca="false">'Results - Retail Weight'!M37/$B37</f>
        <v>135</v>
      </c>
      <c r="O37" s="28" t="n">
        <f aca="false">'Results - Retail Weight'!N37/$B37</f>
        <v>15.4262788365095</v>
      </c>
      <c r="P37" s="28" t="n">
        <f aca="false">'Results - Retail Weight'!O37/$B37</f>
        <v>16.5646940822467</v>
      </c>
      <c r="Q37" s="28" t="n">
        <f aca="false">'Results - Retail Weight'!P37/$B37</f>
        <v>42.7231695085256</v>
      </c>
      <c r="R37" s="28" t="n">
        <f aca="false">'Results - Retail Weight'!Q37/$B37</f>
        <v>25.937813440321</v>
      </c>
      <c r="S37" s="28" t="n">
        <f aca="false">'Results - Retail Weight'!R37/$B37</f>
        <v>90.2457372116349</v>
      </c>
      <c r="T37" s="28" t="n">
        <f aca="false">'Results - Retail Weight'!S37/$B37</f>
        <v>121.35406218656</v>
      </c>
      <c r="U37" s="29" t="n">
        <f aca="false">'Results - Retail Weight'!T37/$B37</f>
        <v>29.9799398194584</v>
      </c>
      <c r="V37" s="30" t="n">
        <f aca="false">'Results - Retail Weight'!U37/$B37</f>
        <v>38.1544633901705</v>
      </c>
      <c r="W37" s="30" t="n">
        <f aca="false">'Results - Retail Weight'!V37/$B37</f>
        <v>159.894684052156</v>
      </c>
      <c r="X37" s="30" t="n">
        <f aca="false">'Results - Retail Weight'!W37/$B37</f>
        <v>135.842527582748</v>
      </c>
      <c r="Y37" s="30" t="n">
        <f aca="false">'Results - Retail Weight'!X37/$B37</f>
        <v>329.44332998997</v>
      </c>
      <c r="Z37" s="31" t="n">
        <f aca="false">'Results - Retail Weight'!Y37/$B37</f>
        <v>342.768304914744</v>
      </c>
      <c r="AA37" s="28" t="n">
        <f aca="false">'Results - Retail Weight'!Z37/$B37</f>
        <v>51.0581745235707</v>
      </c>
      <c r="AB37" s="28" t="n">
        <f aca="false">'Results - Retail Weight'!AA37/$B37</f>
        <v>56.8605817452357</v>
      </c>
      <c r="AC37" s="28" t="n">
        <f aca="false">'Results - Retail Weight'!AB37/$B37</f>
        <v>151.158475426279</v>
      </c>
      <c r="AD37" s="28" t="n">
        <f aca="false">'Results - Retail Weight'!AC37/$B37</f>
        <v>160.827482447342</v>
      </c>
      <c r="AE37" s="28" t="n">
        <f aca="false">'Results - Retail Weight'!AD37/$B37</f>
        <v>207.036108324975</v>
      </c>
      <c r="AF37" s="28" t="n">
        <f aca="false">'Results - Retail Weight'!AE37/$B37</f>
        <v>329.93480441324</v>
      </c>
      <c r="AG37" s="32" t="n">
        <f aca="false">'Results - Retail Weight'!AF37/$B37</f>
        <v>108.124373119358</v>
      </c>
      <c r="AH37" s="33" t="n">
        <f aca="false">'Results - Retail Weight'!AG37/$B37</f>
        <v>134.704112337011</v>
      </c>
      <c r="AI37" s="33" t="n">
        <f aca="false">'Results - Retail Weight'!AH37/$B37</f>
        <v>727.78335005015</v>
      </c>
      <c r="AJ37" s="33" t="n">
        <f aca="false">'Results - Retail Weight'!AI37/$B37</f>
        <v>371.213640922768</v>
      </c>
      <c r="AK37" s="33" t="n">
        <f aca="false">'Results - Retail Weight'!AJ37/$B37</f>
        <v>1296.63991975928</v>
      </c>
      <c r="AL37" s="34" t="n">
        <f aca="false">'Results - Retail Weight'!AK37/$B37</f>
        <v>2628.53560682046</v>
      </c>
      <c r="AM37" s="32" t="n">
        <f aca="false">'Results - Retail Weight'!AL37/$B37</f>
        <v>102.607823470411</v>
      </c>
      <c r="AN37" s="33" t="n">
        <f aca="false">'Results - Retail Weight'!AM37/$B37</f>
        <v>121.414242728185</v>
      </c>
      <c r="AO37" s="33" t="n">
        <f aca="false">'Results - Retail Weight'!AN37/$B37</f>
        <v>17418.5055165497</v>
      </c>
      <c r="AP37" s="33" t="n">
        <f aca="false">'Results - Retail Weight'!AO37/$B37</f>
        <v>221.263791374122</v>
      </c>
      <c r="AQ37" s="33" t="n">
        <f aca="false">'Results - Retail Weight'!AP37/$B37</f>
        <v>45071.2637913741</v>
      </c>
      <c r="AR37" s="34" t="n">
        <f aca="false">'Results - Retail Weight'!AQ37/$B37</f>
        <v>95685.2056168506</v>
      </c>
      <c r="AS37" s="13" t="n">
        <f aca="false">'Results - Retail Weight'!AR37/$B37</f>
        <v>24.5982381675684</v>
      </c>
      <c r="AT37" s="13" t="n">
        <f aca="false">'Results - Retail Weight'!AS37/$B37</f>
        <v>988.934562242438</v>
      </c>
      <c r="AU37" s="14" t="n">
        <f aca="false">'Results - Retail Weight'!AT37/$B37</f>
        <v>17.5841448007698</v>
      </c>
      <c r="AV37" s="16" t="n">
        <f aca="false">'Results - Retail Weight'!AU37/$B37</f>
        <v>216.673650520371</v>
      </c>
      <c r="AW37" s="14" t="n">
        <f aca="false">'Results - Retail Weight'!AV37/$B37</f>
        <v>29.9793497975313</v>
      </c>
      <c r="AX37" s="16" t="n">
        <f aca="false">'Results - Retail Weight'!AW37/$B37</f>
        <v>405.033208716029</v>
      </c>
      <c r="AY37" s="14" t="n">
        <f aca="false">'Results - Retail Weight'!AX37/$B37</f>
        <v>40.5342272742464</v>
      </c>
      <c r="AZ37" s="16" t="n">
        <f aca="false">'Results - Retail Weight'!AY37/$B37</f>
        <v>335.779110952074</v>
      </c>
      <c r="BA37" s="32" t="n">
        <f aca="false">'Results - Retail Weight'!AZ37/$B37</f>
        <v>50.6748936908364</v>
      </c>
      <c r="BB37" s="34" t="n">
        <f aca="false">'Results - Retail Weight'!BA37/$B37</f>
        <v>13516.0693345874</v>
      </c>
      <c r="BC37" s="32" t="n">
        <f aca="false">'Results - Retail Weight'!BB37/$B37</f>
        <v>85.4369671398757</v>
      </c>
      <c r="BD37" s="34" t="n">
        <f aca="false">'Results - Retail Weight'!BC37/$B37</f>
        <v>787214.555089849</v>
      </c>
    </row>
    <row r="38" customFormat="false" ht="15" hidden="false" customHeight="false" outlineLevel="0" collapsed="false">
      <c r="A38" s="0" t="s">
        <v>57</v>
      </c>
      <c r="B38" s="27" t="n">
        <v>1.974</v>
      </c>
      <c r="C38" s="28" t="n">
        <f aca="false">'Results - Retail Weight'!B38/$B38</f>
        <v>6.21580547112462</v>
      </c>
      <c r="D38" s="28" t="n">
        <f aca="false">'Results - Retail Weight'!C38/$B38</f>
        <v>7.28976697061804</v>
      </c>
      <c r="E38" s="28" t="n">
        <f aca="false">'Results - Retail Weight'!D38/$B38</f>
        <v>21.9047619047619</v>
      </c>
      <c r="F38" s="28" t="n">
        <f aca="false">'Results - Retail Weight'!E38/$B38</f>
        <v>13.1408308004053</v>
      </c>
      <c r="G38" s="28" t="n">
        <f aca="false">'Results - Retail Weight'!F38/$B38</f>
        <v>32.4822695035461</v>
      </c>
      <c r="H38" s="28" t="n">
        <f aca="false">'Results - Retail Weight'!G38/$B38</f>
        <v>53.8855116514691</v>
      </c>
      <c r="I38" s="29" t="n">
        <f aca="false">'Results - Retail Weight'!H38/$B38</f>
        <v>7.56332320162107</v>
      </c>
      <c r="J38" s="30" t="n">
        <f aca="false">'Results - Retail Weight'!I38/$B38</f>
        <v>9.08814589665654</v>
      </c>
      <c r="K38" s="30" t="n">
        <f aca="false">'Results - Retail Weight'!J38/$B38</f>
        <v>16.8693009118541</v>
      </c>
      <c r="L38" s="30" t="n">
        <f aca="false">'Results - Retail Weight'!K38/$B38</f>
        <v>17.2948328267477</v>
      </c>
      <c r="M38" s="30" t="n">
        <f aca="false">'Results - Retail Weight'!L38/$B38</f>
        <v>25.7852077001013</v>
      </c>
      <c r="N38" s="31" t="n">
        <f aca="false">'Results - Retail Weight'!M38/$B38</f>
        <v>28.7132725430598</v>
      </c>
      <c r="O38" s="28" t="n">
        <f aca="false">'Results - Retail Weight'!N38/$B38</f>
        <v>6.4741641337386</v>
      </c>
      <c r="P38" s="28" t="n">
        <f aca="false">'Results - Retail Weight'!O38/$B38</f>
        <v>7.97872340425532</v>
      </c>
      <c r="Q38" s="28" t="n">
        <f aca="false">'Results - Retail Weight'!P38/$B38</f>
        <v>14.5845997973658</v>
      </c>
      <c r="R38" s="28" t="n">
        <f aca="false">'Results - Retail Weight'!Q38/$B38</f>
        <v>14.6251266464032</v>
      </c>
      <c r="S38" s="28" t="n">
        <f aca="false">'Results - Retail Weight'!R38/$B38</f>
        <v>22.8166160081054</v>
      </c>
      <c r="T38" s="28" t="n">
        <f aca="false">'Results - Retail Weight'!S38/$B38</f>
        <v>25.2684903748734</v>
      </c>
      <c r="U38" s="29" t="n">
        <f aca="false">'Results - Retail Weight'!T38/$B38</f>
        <v>83.6980749746707</v>
      </c>
      <c r="V38" s="30" t="n">
        <f aca="false">'Results - Retail Weight'!U38/$B38</f>
        <v>110.952380952381</v>
      </c>
      <c r="W38" s="30" t="n">
        <f aca="false">'Results - Retail Weight'!V38/$B38</f>
        <v>174.083080040527</v>
      </c>
      <c r="X38" s="30" t="n">
        <f aca="false">'Results - Retail Weight'!W38/$B38</f>
        <v>146.474164133739</v>
      </c>
      <c r="Y38" s="30" t="n">
        <f aca="false">'Results - Retail Weight'!X38/$B38</f>
        <v>251.889564336373</v>
      </c>
      <c r="Z38" s="31" t="n">
        <f aca="false">'Results - Retail Weight'!Y38/$B38</f>
        <v>556.823708206687</v>
      </c>
      <c r="AA38" s="28" t="n">
        <f aca="false">'Results - Retail Weight'!Z38/$B38</f>
        <v>40.4154002026342</v>
      </c>
      <c r="AB38" s="28" t="n">
        <f aca="false">'Results - Retail Weight'!AA38/$B38</f>
        <v>41.225937183384</v>
      </c>
      <c r="AC38" s="28" t="n">
        <f aca="false">'Results - Retail Weight'!AB38/$B38</f>
        <v>185.050658561297</v>
      </c>
      <c r="AD38" s="28" t="n">
        <f aca="false">'Results - Retail Weight'!AC38/$B38</f>
        <v>71.3931104356636</v>
      </c>
      <c r="AE38" s="28" t="n">
        <f aca="false">'Results - Retail Weight'!AD38/$B38</f>
        <v>767.826747720365</v>
      </c>
      <c r="AF38" s="28" t="n">
        <f aca="false">'Results - Retail Weight'!AE38/$B38</f>
        <v>1271.23606889564</v>
      </c>
      <c r="AG38" s="32" t="n">
        <f aca="false">'Results - Retail Weight'!AF38/$B38</f>
        <v>95.0861195542047</v>
      </c>
      <c r="AH38" s="33" t="n">
        <f aca="false">'Results - Retail Weight'!AG38/$B38</f>
        <v>97.1631205673759</v>
      </c>
      <c r="AI38" s="33" t="n">
        <f aca="false">'Results - Retail Weight'!AH38/$B38</f>
        <v>1375.02532928065</v>
      </c>
      <c r="AJ38" s="33" t="n">
        <f aca="false">'Results - Retail Weight'!AI38/$B38</f>
        <v>1324.31610942249</v>
      </c>
      <c r="AK38" s="33" t="n">
        <f aca="false">'Results - Retail Weight'!AJ38/$B38</f>
        <v>2937.89260385005</v>
      </c>
      <c r="AL38" s="34" t="n">
        <f aca="false">'Results - Retail Weight'!AK38/$B38</f>
        <v>4429.58459979737</v>
      </c>
      <c r="AM38" s="32" t="n">
        <f aca="false">'Results - Retail Weight'!AL38/$B38</f>
        <v>21365.0962512665</v>
      </c>
      <c r="AN38" s="33" t="n">
        <f aca="false">'Results - Retail Weight'!AM38/$B38</f>
        <v>23459.219858156</v>
      </c>
      <c r="AO38" s="33" t="n">
        <f aca="false">'Results - Retail Weight'!AN38/$B38</f>
        <v>60691.5906788247</v>
      </c>
      <c r="AP38" s="33" t="n">
        <f aca="false">'Results - Retail Weight'!AO38/$B38</f>
        <v>61893.009118541</v>
      </c>
      <c r="AQ38" s="33" t="n">
        <f aca="false">'Results - Retail Weight'!AP38/$B38</f>
        <v>92179.6352583587</v>
      </c>
      <c r="AR38" s="34" t="n">
        <f aca="false">'Results - Retail Weight'!AQ38/$B38</f>
        <v>108521.023302938</v>
      </c>
      <c r="AS38" s="13" t="n">
        <f aca="false">'Results - Retail Weight'!AR38/$B38</f>
        <v>5.43580528417102</v>
      </c>
      <c r="AT38" s="13" t="n">
        <f aca="false">'Results - Retail Weight'!AS38/$B38</f>
        <v>179.025886073044</v>
      </c>
      <c r="AU38" s="14" t="n">
        <f aca="false">'Results - Retail Weight'!AT38/$B38</f>
        <v>4.84661007150407</v>
      </c>
      <c r="AV38" s="16" t="n">
        <f aca="false">'Results - Retail Weight'!AU38/$B38</f>
        <v>37.4477294804495</v>
      </c>
      <c r="AW38" s="14" t="n">
        <f aca="false">'Results - Retail Weight'!AV38/$B38</f>
        <v>69.0362434153635</v>
      </c>
      <c r="AX38" s="16" t="n">
        <f aca="false">'Results - Retail Weight'!AW38/$B38</f>
        <v>585.204255726533</v>
      </c>
      <c r="AY38" s="14" t="n">
        <f aca="false">'Results - Retail Weight'!AX38/$B38</f>
        <v>42.1432370548467</v>
      </c>
      <c r="AZ38" s="16" t="n">
        <f aca="false">'Results - Retail Weight'!AY38/$B38</f>
        <v>1336.00184979587</v>
      </c>
      <c r="BA38" s="32" t="n">
        <f aca="false">'Results - Retail Weight'!AZ38/$B38</f>
        <v>94.9422836860714</v>
      </c>
      <c r="BB38" s="34" t="n">
        <f aca="false">'Results - Retail Weight'!BA38/$B38</f>
        <v>4725.92707431245</v>
      </c>
      <c r="BC38" s="32" t="n">
        <f aca="false">'Results - Retail Weight'!BB38/$B38</f>
        <v>135.454669262226</v>
      </c>
      <c r="BD38" s="34" t="n">
        <f aca="false">'Results - Retail Weight'!BC38/$B38</f>
        <v>118119.770215982</v>
      </c>
    </row>
    <row r="39" customFormat="false" ht="15" hidden="false" customHeight="false" outlineLevel="0" collapsed="false">
      <c r="A39" s="0" t="s">
        <v>58</v>
      </c>
      <c r="B39" s="27" t="n">
        <v>2.001</v>
      </c>
      <c r="C39" s="28" t="n">
        <f aca="false">'Results - Retail Weight'!B39/$B39</f>
        <v>23.9130434782609</v>
      </c>
      <c r="D39" s="28" t="n">
        <f aca="false">'Results - Retail Weight'!C39/$B39</f>
        <v>30.0149925037481</v>
      </c>
      <c r="E39" s="28" t="n">
        <f aca="false">'Results - Retail Weight'!D39/$B39</f>
        <v>184.812593703148</v>
      </c>
      <c r="F39" s="28" t="n">
        <f aca="false">'Results - Retail Weight'!E39/$B39</f>
        <v>63.6731634182909</v>
      </c>
      <c r="G39" s="28" t="n">
        <f aca="false">'Results - Retail Weight'!F39/$B39</f>
        <v>221.059470264868</v>
      </c>
      <c r="H39" s="28" t="n">
        <f aca="false">'Results - Retail Weight'!G39/$B39</f>
        <v>362.143928035982</v>
      </c>
      <c r="I39" s="29" t="n">
        <f aca="false">'Results - Retail Weight'!H39/$B39</f>
        <v>11.8440779610195</v>
      </c>
      <c r="J39" s="30" t="n">
        <f aca="false">'Results - Retail Weight'!I39/$B39</f>
        <v>12.2538730634683</v>
      </c>
      <c r="K39" s="30" t="n">
        <f aca="false">'Results - Retail Weight'!J39/$B39</f>
        <v>19.8500749625187</v>
      </c>
      <c r="L39" s="30" t="n">
        <f aca="false">'Results - Retail Weight'!K39/$B39</f>
        <v>20.2948525737131</v>
      </c>
      <c r="M39" s="30" t="n">
        <f aca="false">'Results - Retail Weight'!L39/$B39</f>
        <v>27.2063968015992</v>
      </c>
      <c r="N39" s="31" t="n">
        <f aca="false">'Results - Retail Weight'!M39/$B39</f>
        <v>30.0649675162419</v>
      </c>
      <c r="O39" s="28" t="n">
        <f aca="false">'Results - Retail Weight'!N39/$B39</f>
        <v>10.2648675662169</v>
      </c>
      <c r="P39" s="28" t="n">
        <f aca="false">'Results - Retail Weight'!O39/$B39</f>
        <v>10.6196901549225</v>
      </c>
      <c r="Q39" s="28" t="n">
        <f aca="false">'Results - Retail Weight'!P39/$B39</f>
        <v>16.3468265867066</v>
      </c>
      <c r="R39" s="28" t="n">
        <f aca="false">'Results - Retail Weight'!Q39/$B39</f>
        <v>16.4867566216892</v>
      </c>
      <c r="S39" s="28" t="n">
        <f aca="false">'Results - Retail Weight'!R39/$B39</f>
        <v>21.5942028985507</v>
      </c>
      <c r="T39" s="28" t="n">
        <f aca="false">'Results - Retail Weight'!S39/$B39</f>
        <v>25.2423788105947</v>
      </c>
      <c r="U39" s="29" t="n">
        <f aca="false">'Results - Retail Weight'!T39/$B39</f>
        <v>39.5752123938031</v>
      </c>
      <c r="V39" s="30" t="n">
        <f aca="false">'Results - Retail Weight'!U39/$B39</f>
        <v>40.8745627186407</v>
      </c>
      <c r="W39" s="30" t="n">
        <f aca="false">'Results - Retail Weight'!V39/$B39</f>
        <v>69.4502748625687</v>
      </c>
      <c r="X39" s="30" t="n">
        <f aca="false">'Results - Retail Weight'!W39/$B39</f>
        <v>67.5462268865567</v>
      </c>
      <c r="Y39" s="30" t="n">
        <f aca="false">'Results - Retail Weight'!X39/$B39</f>
        <v>74.8525737131434</v>
      </c>
      <c r="Z39" s="31" t="n">
        <f aca="false">'Results - Retail Weight'!Y39/$B39</f>
        <v>136.736631684158</v>
      </c>
      <c r="AA39" s="28" t="n">
        <f aca="false">'Results - Retail Weight'!Z39/$B39</f>
        <v>10.9695152423788</v>
      </c>
      <c r="AB39" s="28" t="n">
        <f aca="false">'Results - Retail Weight'!AA39/$B39</f>
        <v>12.3138430784608</v>
      </c>
      <c r="AC39" s="28" t="n">
        <f aca="false">'Results - Retail Weight'!AB39/$B39</f>
        <v>48.5407296351824</v>
      </c>
      <c r="AD39" s="28" t="n">
        <f aca="false">'Results - Retail Weight'!AC39/$B39</f>
        <v>50.9345327336332</v>
      </c>
      <c r="AE39" s="28" t="n">
        <f aca="false">'Results - Retail Weight'!AD39/$B39</f>
        <v>64.327836081959</v>
      </c>
      <c r="AF39" s="28" t="n">
        <f aca="false">'Results - Retail Weight'!AE39/$B39</f>
        <v>66.6466766616692</v>
      </c>
      <c r="AG39" s="32" t="n">
        <f aca="false">'Results - Retail Weight'!AF39/$B39</f>
        <v>43.9780109945028</v>
      </c>
      <c r="AH39" s="33" t="n">
        <f aca="false">'Results - Retail Weight'!AG39/$B39</f>
        <v>48.8755622188906</v>
      </c>
      <c r="AI39" s="33" t="n">
        <f aca="false">'Results - Retail Weight'!AH39/$B39</f>
        <v>900.949525237381</v>
      </c>
      <c r="AJ39" s="33" t="n">
        <f aca="false">'Results - Retail Weight'!AI39/$B39</f>
        <v>230.484757621189</v>
      </c>
      <c r="AK39" s="33" t="n">
        <f aca="false">'Results - Retail Weight'!AJ39/$B39</f>
        <v>3564.86756621689</v>
      </c>
      <c r="AL39" s="34" t="n">
        <f aca="false">'Results - Retail Weight'!AK39/$B39</f>
        <v>3910.94452773613</v>
      </c>
      <c r="AM39" s="32" t="n">
        <f aca="false">'Results - Retail Weight'!AL39/$B39</f>
        <v>129.385307346327</v>
      </c>
      <c r="AN39" s="33" t="n">
        <f aca="false">'Results - Retail Weight'!AM39/$B39</f>
        <v>129.385307346327</v>
      </c>
      <c r="AO39" s="33" t="n">
        <f aca="false">'Results - Retail Weight'!AN39/$B39</f>
        <v>70927.0364817591</v>
      </c>
      <c r="AP39" s="33" t="n">
        <f aca="false">'Results - Retail Weight'!AO39/$B39</f>
        <v>129.385307346327</v>
      </c>
      <c r="AQ39" s="33" t="n">
        <f aca="false">'Results - Retail Weight'!AP39/$B39</f>
        <v>270318.04097951</v>
      </c>
      <c r="AR39" s="34" t="n">
        <f aca="false">'Results - Retail Weight'!AQ39/$B39</f>
        <v>297490.254872564</v>
      </c>
      <c r="AS39" s="13" t="n">
        <f aca="false">'Results - Retail Weight'!AR39/$B39</f>
        <v>9.66142878155334</v>
      </c>
      <c r="AT39" s="13" t="n">
        <f aca="false">'Results - Retail Weight'!AS39/$B39</f>
        <v>5152.48610211702</v>
      </c>
      <c r="AU39" s="14" t="n">
        <f aca="false">'Results - Retail Weight'!AT39/$B39</f>
        <v>10.8855313779189</v>
      </c>
      <c r="AV39" s="16" t="n">
        <f aca="false">'Results - Retail Weight'!AU39/$B39</f>
        <v>36.0531814563397</v>
      </c>
      <c r="AW39" s="14" t="n">
        <f aca="false">'Results - Retail Weight'!AV39/$B39</f>
        <v>40.6947328655122</v>
      </c>
      <c r="AX39" s="16" t="n">
        <f aca="false">'Results - Retail Weight'!AW39/$B39</f>
        <v>239.112555415587</v>
      </c>
      <c r="AY39" s="14" t="n">
        <f aca="false">'Results - Retail Weight'!AX39/$B39</f>
        <v>11.7362787132627</v>
      </c>
      <c r="AZ39" s="16" t="n">
        <f aca="false">'Results - Retail Weight'!AY39/$B39</f>
        <v>102.678815423748</v>
      </c>
      <c r="BA39" s="32" t="n">
        <f aca="false">'Results - Retail Weight'!AZ39/$B39</f>
        <v>43.1153751150069</v>
      </c>
      <c r="BB39" s="34" t="n">
        <f aca="false">'Results - Retail Weight'!BA39/$B39</f>
        <v>4666.67558930056</v>
      </c>
      <c r="BC39" s="32" t="n">
        <f aca="false">'Results - Retail Weight'!BB39/$B39</f>
        <v>497.392909586765</v>
      </c>
      <c r="BD39" s="34" t="n">
        <f aca="false">'Results - Retail Weight'!BC39/$B39</f>
        <v>344381.982135844</v>
      </c>
    </row>
    <row r="40" customFormat="false" ht="15" hidden="false" customHeight="false" outlineLevel="0" collapsed="false">
      <c r="A40" s="0" t="s">
        <v>59</v>
      </c>
      <c r="B40" s="27" t="n">
        <v>1.618</v>
      </c>
      <c r="C40" s="28" t="n">
        <f aca="false">'Results - Retail Weight'!B40/$B40</f>
        <v>4.56736711990111</v>
      </c>
      <c r="D40" s="28" t="n">
        <f aca="false">'Results - Retail Weight'!C40/$B40</f>
        <v>4.79604449938195</v>
      </c>
      <c r="E40" s="28" t="n">
        <f aca="false">'Results - Retail Weight'!D40/$B40</f>
        <v>10.7292954264524</v>
      </c>
      <c r="F40" s="28" t="n">
        <f aca="false">'Results - Retail Weight'!E40/$B40</f>
        <v>8.30655129789864</v>
      </c>
      <c r="G40" s="28" t="n">
        <f aca="false">'Results - Retail Weight'!F40/$B40</f>
        <v>19.2274412855377</v>
      </c>
      <c r="H40" s="28" t="n">
        <f aca="false">'Results - Retail Weight'!G40/$B40</f>
        <v>21.0692212608158</v>
      </c>
      <c r="I40" s="29" t="n">
        <f aca="false">'Results - Retail Weight'!H40/$B40</f>
        <v>4.27070457354759</v>
      </c>
      <c r="J40" s="30" t="n">
        <f aca="false">'Results - Retail Weight'!I40/$B40</f>
        <v>4.57972805933251</v>
      </c>
      <c r="K40" s="30" t="n">
        <f aca="false">'Results - Retail Weight'!J40/$B40</f>
        <v>7.60815822002472</v>
      </c>
      <c r="L40" s="30" t="n">
        <f aca="false">'Results - Retail Weight'!K40/$B40</f>
        <v>6.5327564894932</v>
      </c>
      <c r="M40" s="30" t="n">
        <f aca="false">'Results - Retail Weight'!L40/$B40</f>
        <v>13.7577255871446</v>
      </c>
      <c r="N40" s="31" t="n">
        <f aca="false">'Results - Retail Weight'!M40/$B40</f>
        <v>14.7033374536465</v>
      </c>
      <c r="O40" s="28" t="n">
        <f aca="false">'Results - Retail Weight'!N40/$B40</f>
        <v>4.06674907292954</v>
      </c>
      <c r="P40" s="28" t="n">
        <f aca="false">'Results - Retail Weight'!O40/$B40</f>
        <v>4.32632880098887</v>
      </c>
      <c r="Q40" s="28" t="n">
        <f aca="false">'Results - Retail Weight'!P40/$B40</f>
        <v>7.13226205191594</v>
      </c>
      <c r="R40" s="28" t="n">
        <f aca="false">'Results - Retail Weight'!Q40/$B40</f>
        <v>6.06922126081582</v>
      </c>
      <c r="S40" s="28" t="n">
        <f aca="false">'Results - Retail Weight'!R40/$B40</f>
        <v>13.238566131026</v>
      </c>
      <c r="T40" s="28" t="n">
        <f aca="false">'Results - Retail Weight'!S40/$B40</f>
        <v>14.2274412855377</v>
      </c>
      <c r="U40" s="29" t="n">
        <f aca="false">'Results - Retail Weight'!T40/$B40</f>
        <v>39.0791100123609</v>
      </c>
      <c r="V40" s="30" t="n">
        <f aca="false">'Results - Retail Weight'!U40/$B40</f>
        <v>42.6328800988875</v>
      </c>
      <c r="W40" s="30" t="n">
        <f aca="false">'Results - Retail Weight'!V40/$B40</f>
        <v>88.1705809641533</v>
      </c>
      <c r="X40" s="30" t="n">
        <f aca="false">'Results - Retail Weight'!W40/$B40</f>
        <v>70.9517923362176</v>
      </c>
      <c r="Y40" s="30" t="n">
        <f aca="false">'Results - Retail Weight'!X40/$B40</f>
        <v>268.263288009889</v>
      </c>
      <c r="Z40" s="31" t="n">
        <f aca="false">'Results - Retail Weight'!Y40/$B40</f>
        <v>289.888751545117</v>
      </c>
      <c r="AA40" s="28" t="n">
        <f aca="false">'Results - Retail Weight'!Z40/$B40</f>
        <v>18.2138442521632</v>
      </c>
      <c r="AB40" s="28" t="n">
        <f aca="false">'Results - Retail Weight'!AA40/$B40</f>
        <v>19.5550061804697</v>
      </c>
      <c r="AC40" s="28" t="n">
        <f aca="false">'Results - Retail Weight'!AB40/$B40</f>
        <v>47.2064276885043</v>
      </c>
      <c r="AD40" s="28" t="n">
        <f aca="false">'Results - Retail Weight'!AC40/$B40</f>
        <v>33.0840543881335</v>
      </c>
      <c r="AE40" s="28" t="n">
        <f aca="false">'Results - Retail Weight'!AD40/$B40</f>
        <v>135.791100123609</v>
      </c>
      <c r="AF40" s="28" t="n">
        <f aca="false">'Results - Retail Weight'!AE40/$B40</f>
        <v>146.817058096415</v>
      </c>
      <c r="AG40" s="32" t="n">
        <f aca="false">'Results - Retail Weight'!AF40/$B40</f>
        <v>51.2360939431397</v>
      </c>
      <c r="AH40" s="33" t="n">
        <f aca="false">'Results - Retail Weight'!AG40/$B40</f>
        <v>54.1409147095179</v>
      </c>
      <c r="AI40" s="33" t="n">
        <f aca="false">'Results - Retail Weight'!AH40/$B40</f>
        <v>1109.88875154512</v>
      </c>
      <c r="AJ40" s="33" t="n">
        <f aca="false">'Results - Retail Weight'!AI40/$B40</f>
        <v>1118.85043263288</v>
      </c>
      <c r="AK40" s="33" t="n">
        <f aca="false">'Results - Retail Weight'!AJ40/$B40</f>
        <v>2049.07292954264</v>
      </c>
      <c r="AL40" s="34" t="n">
        <f aca="false">'Results - Retail Weight'!AK40/$B40</f>
        <v>2197.52781211372</v>
      </c>
      <c r="AM40" s="32" t="n">
        <f aca="false">'Results - Retail Weight'!AL40/$B40</f>
        <v>31.5203955500618</v>
      </c>
      <c r="AN40" s="33" t="n">
        <f aca="false">'Results - Retail Weight'!AM40/$B40</f>
        <v>33.0655129789864</v>
      </c>
      <c r="AO40" s="33" t="n">
        <f aca="false">'Results - Retail Weight'!AN40/$B40</f>
        <v>41327.1940667491</v>
      </c>
      <c r="AP40" s="33" t="n">
        <f aca="false">'Results - Retail Weight'!AO40/$B40</f>
        <v>33524.5364647713</v>
      </c>
      <c r="AQ40" s="33" t="n">
        <f aca="false">'Results - Retail Weight'!AP40/$B40</f>
        <v>83062.6699629172</v>
      </c>
      <c r="AR40" s="34" t="n">
        <f aca="false">'Results - Retail Weight'!AQ40/$B40</f>
        <v>94146.847960445</v>
      </c>
      <c r="AS40" s="13" t="n">
        <f aca="false">'Results - Retail Weight'!AR40/$B40</f>
        <v>4.56477384348022</v>
      </c>
      <c r="AT40" s="13" t="n">
        <f aca="false">'Results - Retail Weight'!AS40/$B40</f>
        <v>177.181624263426</v>
      </c>
      <c r="AU40" s="14" t="n">
        <f aca="false">'Results - Retail Weight'!AT40/$B40</f>
        <v>4.10107064343795</v>
      </c>
      <c r="AV40" s="16" t="n">
        <f aca="false">'Results - Retail Weight'!AU40/$B40</f>
        <v>17.0863760458838</v>
      </c>
      <c r="AW40" s="14" t="n">
        <f aca="false">'Results - Retail Weight'!AV40/$B40</f>
        <v>35.7780490472469</v>
      </c>
      <c r="AX40" s="16" t="n">
        <f aca="false">'Results - Retail Weight'!AW40/$B40</f>
        <v>288.811989164794</v>
      </c>
      <c r="AY40" s="14" t="n">
        <f aca="false">'Results - Retail Weight'!AX40/$B40</f>
        <v>18.187814960465</v>
      </c>
      <c r="AZ40" s="16" t="n">
        <f aca="false">'Results - Retail Weight'!AY40/$B40</f>
        <v>146.292566669329</v>
      </c>
      <c r="BA40" s="32" t="n">
        <f aca="false">'Results - Retail Weight'!AZ40/$B40</f>
        <v>41.634316558825</v>
      </c>
      <c r="BB40" s="34" t="n">
        <f aca="false">'Results - Retail Weight'!BA40/$B40</f>
        <v>3904.91861942108</v>
      </c>
      <c r="BC40" s="32" t="n">
        <f aca="false">'Results - Retail Weight'!BB40/$B40</f>
        <v>31.9100038315392</v>
      </c>
      <c r="BD40" s="34" t="n">
        <f aca="false">'Results - Retail Weight'!BC40/$B40</f>
        <v>145902.801200017</v>
      </c>
    </row>
    <row r="41" customFormat="false" ht="15" hidden="false" customHeight="false" outlineLevel="0" collapsed="false">
      <c r="A41" s="0" t="s">
        <v>60</v>
      </c>
      <c r="B41" s="27" t="n">
        <v>1.732</v>
      </c>
      <c r="C41" s="28" t="n">
        <f aca="false">'Results - Retail Weight'!B41/$B41</f>
        <v>3.729792147806</v>
      </c>
      <c r="D41" s="28" t="n">
        <f aca="false">'Results - Retail Weight'!C41/$B41</f>
        <v>3.83949191685912</v>
      </c>
      <c r="E41" s="28" t="n">
        <f aca="false">'Results - Retail Weight'!D41/$B41</f>
        <v>7.0554272517321</v>
      </c>
      <c r="F41" s="28" t="n">
        <f aca="false">'Results - Retail Weight'!E41/$B41</f>
        <v>6.3568129330254</v>
      </c>
      <c r="G41" s="28" t="n">
        <f aca="false">'Results - Retail Weight'!F41/$B41</f>
        <v>9.24942263279446</v>
      </c>
      <c r="H41" s="28" t="n">
        <f aca="false">'Results - Retail Weight'!G41/$B41</f>
        <v>11.7782909930716</v>
      </c>
      <c r="I41" s="29" t="n">
        <f aca="false">'Results - Retail Weight'!H41/$B41</f>
        <v>2.28060046189376</v>
      </c>
      <c r="J41" s="30" t="n">
        <f aca="false">'Results - Retail Weight'!I41/$B41</f>
        <v>2.41339491916859</v>
      </c>
      <c r="K41" s="30" t="n">
        <f aca="false">'Results - Retail Weight'!J41/$B41</f>
        <v>5.6986143187067</v>
      </c>
      <c r="L41" s="30" t="n">
        <f aca="false">'Results - Retail Weight'!K41/$B41</f>
        <v>4.34180138568129</v>
      </c>
      <c r="M41" s="30" t="n">
        <f aca="false">'Results - Retail Weight'!L41/$B41</f>
        <v>11.6166281755196</v>
      </c>
      <c r="N41" s="31" t="n">
        <f aca="false">'Results - Retail Weight'!M41/$B41</f>
        <v>12.0207852193995</v>
      </c>
      <c r="O41" s="28" t="n">
        <f aca="false">'Results - Retail Weight'!N41/$B41</f>
        <v>2.21709006928406</v>
      </c>
      <c r="P41" s="28" t="n">
        <f aca="false">'Results - Retail Weight'!O41/$B41</f>
        <v>2.34988452655889</v>
      </c>
      <c r="Q41" s="28" t="n">
        <f aca="false">'Results - Retail Weight'!P41/$B41</f>
        <v>5.66974595842956</v>
      </c>
      <c r="R41" s="28" t="n">
        <f aca="false">'Results - Retail Weight'!Q41/$B41</f>
        <v>4.51501154734411</v>
      </c>
      <c r="S41" s="28" t="n">
        <f aca="false">'Results - Retail Weight'!R41/$B41</f>
        <v>11.5069284064665</v>
      </c>
      <c r="T41" s="28" t="n">
        <f aca="false">'Results - Retail Weight'!S41/$B41</f>
        <v>11.945727482679</v>
      </c>
      <c r="U41" s="29" t="n">
        <f aca="false">'Results - Retail Weight'!T41/$B41</f>
        <v>23.0254041570439</v>
      </c>
      <c r="V41" s="30" t="n">
        <f aca="false">'Results - Retail Weight'!U41/$B41</f>
        <v>24.878752886836</v>
      </c>
      <c r="W41" s="30" t="n">
        <f aca="false">'Results - Retail Weight'!V41/$B41</f>
        <v>59.1339491916859</v>
      </c>
      <c r="X41" s="30" t="n">
        <f aca="false">'Results - Retail Weight'!W41/$B41</f>
        <v>37.3325635103926</v>
      </c>
      <c r="Y41" s="30" t="n">
        <f aca="false">'Results - Retail Weight'!X41/$B41</f>
        <v>111.28752886836</v>
      </c>
      <c r="Z41" s="31" t="n">
        <f aca="false">'Results - Retail Weight'!Y41/$B41</f>
        <v>113.770207852194</v>
      </c>
      <c r="AA41" s="28" t="n">
        <f aca="false">'Results - Retail Weight'!Z41/$B41</f>
        <v>13.1004618937644</v>
      </c>
      <c r="AB41" s="28" t="n">
        <f aca="false">'Results - Retail Weight'!AA41/$B41</f>
        <v>14.4399538106236</v>
      </c>
      <c r="AC41" s="28" t="n">
        <f aca="false">'Results - Retail Weight'!AB41/$B41</f>
        <v>28.1177829099307</v>
      </c>
      <c r="AD41" s="28" t="n">
        <f aca="false">'Results - Retail Weight'!AC41/$B41</f>
        <v>19.9364896073903</v>
      </c>
      <c r="AE41" s="28" t="n">
        <f aca="false">'Results - Retail Weight'!AD41/$B41</f>
        <v>58.5796766743649</v>
      </c>
      <c r="AF41" s="28" t="n">
        <f aca="false">'Results - Retail Weight'!AE41/$B41</f>
        <v>58.5796766743649</v>
      </c>
      <c r="AG41" s="32" t="n">
        <f aca="false">'Results - Retail Weight'!AF41/$B41</f>
        <v>10.9122401847575</v>
      </c>
      <c r="AH41" s="33" t="n">
        <f aca="false">'Results - Retail Weight'!AG41/$B41</f>
        <v>11.0854503464203</v>
      </c>
      <c r="AI41" s="33" t="n">
        <f aca="false">'Results - Retail Weight'!AH41/$B41</f>
        <v>381.062355658199</v>
      </c>
      <c r="AJ41" s="33" t="n">
        <f aca="false">'Results - Retail Weight'!AI41/$B41</f>
        <v>213.799076212471</v>
      </c>
      <c r="AK41" s="33" t="n">
        <f aca="false">'Results - Retail Weight'!AJ41/$B41</f>
        <v>959.411085450346</v>
      </c>
      <c r="AL41" s="34" t="n">
        <f aca="false">'Results - Retail Weight'!AK41/$B41</f>
        <v>978.117782909931</v>
      </c>
      <c r="AM41" s="32" t="n">
        <f aca="false">'Results - Retail Weight'!AL41/$B41</f>
        <v>12.1247113163972</v>
      </c>
      <c r="AN41" s="33" t="n">
        <f aca="false">'Results - Retail Weight'!AM41/$B41</f>
        <v>12.2401847575058</v>
      </c>
      <c r="AO41" s="33" t="n">
        <f aca="false">'Results - Retail Weight'!AN41/$B41</f>
        <v>8185.8545034642</v>
      </c>
      <c r="AP41" s="33" t="n">
        <f aca="false">'Results - Retail Weight'!AO41/$B41</f>
        <v>192.551963048499</v>
      </c>
      <c r="AQ41" s="33" t="n">
        <f aca="false">'Results - Retail Weight'!AP41/$B41</f>
        <v>28710.6812933025</v>
      </c>
      <c r="AR41" s="34" t="n">
        <f aca="false">'Results - Retail Weight'!AQ41/$B41</f>
        <v>38132.1016166282</v>
      </c>
      <c r="AS41" s="13" t="n">
        <f aca="false">'Results - Retail Weight'!AR41/$B41</f>
        <v>3.69224258418257</v>
      </c>
      <c r="AT41" s="13" t="n">
        <f aca="false">'Results - Retail Weight'!AS41/$B41</f>
        <v>35.6988141324271</v>
      </c>
      <c r="AU41" s="14" t="n">
        <f aca="false">'Results - Retail Weight'!AT41/$B41</f>
        <v>2.32909842602325</v>
      </c>
      <c r="AV41" s="16" t="n">
        <f aca="false">'Results - Retail Weight'!AU41/$B41</f>
        <v>27.5415052299518</v>
      </c>
      <c r="AW41" s="14" t="n">
        <f aca="false">'Results - Retail Weight'!AV41/$B41</f>
        <v>17.3137578405853</v>
      </c>
      <c r="AX41" s="16" t="n">
        <f aca="false">'Results - Retail Weight'!AW41/$B41</f>
        <v>341.694030564514</v>
      </c>
      <c r="AY41" s="14" t="n">
        <f aca="false">'Results - Retail Weight'!AX41/$B41</f>
        <v>13.2291794195095</v>
      </c>
      <c r="AZ41" s="16" t="n">
        <f aca="false">'Results - Retail Weight'!AY41/$B41</f>
        <v>176.499426538115</v>
      </c>
      <c r="BA41" s="32" t="n">
        <f aca="false">'Results - Retail Weight'!AZ41/$B41</f>
        <v>11.0402572566902</v>
      </c>
      <c r="BB41" s="34" t="n">
        <f aca="false">'Results - Retail Weight'!BA41/$B41</f>
        <v>2719.54583094755</v>
      </c>
      <c r="BC41" s="32" t="n">
        <f aca="false">'Results - Retail Weight'!BB41/$B41</f>
        <v>12.2007670063076</v>
      </c>
      <c r="BD41" s="34" t="n">
        <f aca="false">'Results - Retail Weight'!BC41/$B41</f>
        <v>124064.173200194</v>
      </c>
    </row>
    <row r="42" customFormat="false" ht="15" hidden="false" customHeight="false" outlineLevel="0" collapsed="false">
      <c r="A42" s="0" t="s">
        <v>61</v>
      </c>
      <c r="B42" s="36" t="s">
        <v>75</v>
      </c>
      <c r="C42" s="28" t="n">
        <f aca="false">'Results - Retail Weight'!B42</f>
        <v>0.8</v>
      </c>
      <c r="D42" s="28" t="n">
        <f aca="false">'Results - Retail Weight'!C42</f>
        <v>1.11</v>
      </c>
      <c r="E42" s="28" t="n">
        <f aca="false">'Results - Retail Weight'!D42</f>
        <v>8.95</v>
      </c>
      <c r="F42" s="28" t="n">
        <f aca="false">'Results - Retail Weight'!E42</f>
        <v>2.1</v>
      </c>
      <c r="G42" s="28" t="n">
        <f aca="false">'Results - Retail Weight'!F42</f>
        <v>9.3</v>
      </c>
      <c r="H42" s="28" t="n">
        <f aca="false">'Results - Retail Weight'!G42</f>
        <v>32.19</v>
      </c>
      <c r="I42" s="29" t="n">
        <f aca="false">'Results - Retail Weight'!H42</f>
        <v>1.51</v>
      </c>
      <c r="J42" s="30" t="n">
        <f aca="false">'Results - Retail Weight'!I42</f>
        <v>1.7</v>
      </c>
      <c r="K42" s="30" t="n">
        <f aca="false">'Results - Retail Weight'!J42</f>
        <v>3.15</v>
      </c>
      <c r="L42" s="30" t="n">
        <f aca="false">'Results - Retail Weight'!K42</f>
        <v>2.65</v>
      </c>
      <c r="M42" s="30" t="n">
        <f aca="false">'Results - Retail Weight'!L42</f>
        <v>4.83</v>
      </c>
      <c r="N42" s="31" t="n">
        <f aca="false">'Results - Retail Weight'!M42</f>
        <v>7</v>
      </c>
      <c r="O42" s="28" t="n">
        <f aca="false">'Results - Retail Weight'!N42</f>
        <v>1.31</v>
      </c>
      <c r="P42" s="28" t="n">
        <f aca="false">'Results - Retail Weight'!O42</f>
        <v>1.48</v>
      </c>
      <c r="Q42" s="28" t="n">
        <f aca="false">'Results - Retail Weight'!P42</f>
        <v>2.84</v>
      </c>
      <c r="R42" s="28" t="n">
        <f aca="false">'Results - Retail Weight'!Q42</f>
        <v>2.33</v>
      </c>
      <c r="S42" s="28" t="n">
        <f aca="false">'Results - Retail Weight'!R42</f>
        <v>4.51</v>
      </c>
      <c r="T42" s="28" t="n">
        <f aca="false">'Results - Retail Weight'!S42</f>
        <v>7.05</v>
      </c>
      <c r="U42" s="29" t="n">
        <f aca="false">'Results - Retail Weight'!T42</f>
        <v>6.58</v>
      </c>
      <c r="V42" s="30" t="n">
        <f aca="false">'Results - Retail Weight'!U42</f>
        <v>8</v>
      </c>
      <c r="W42" s="30" t="n">
        <f aca="false">'Results - Retail Weight'!V42</f>
        <v>20.01</v>
      </c>
      <c r="X42" s="30" t="n">
        <f aca="false">'Results - Retail Weight'!W42</f>
        <v>20.64</v>
      </c>
      <c r="Y42" s="30" t="n">
        <f aca="false">'Results - Retail Weight'!X42</f>
        <v>31.84</v>
      </c>
      <c r="Z42" s="31" t="n">
        <f aca="false">'Results - Retail Weight'!Y42</f>
        <v>35.15</v>
      </c>
      <c r="AA42" s="28" t="n">
        <f aca="false">'Results - Retail Weight'!Z42</f>
        <v>2.9</v>
      </c>
      <c r="AB42" s="28" t="n">
        <f aca="false">'Results - Retail Weight'!AA42</f>
        <v>3.04</v>
      </c>
      <c r="AC42" s="28" t="n">
        <f aca="false">'Results - Retail Weight'!AB42</f>
        <v>10.65</v>
      </c>
      <c r="AD42" s="28" t="n">
        <f aca="false">'Results - Retail Weight'!AC42</f>
        <v>10.71</v>
      </c>
      <c r="AE42" s="28" t="n">
        <f aca="false">'Results - Retail Weight'!AD42</f>
        <v>18.63</v>
      </c>
      <c r="AF42" s="28" t="n">
        <f aca="false">'Results - Retail Weight'!AE42</f>
        <v>21.21</v>
      </c>
      <c r="AG42" s="32" t="n">
        <f aca="false">'Results - Retail Weight'!AF42</f>
        <v>18.6</v>
      </c>
      <c r="AH42" s="33" t="n">
        <f aca="false">'Results - Retail Weight'!AG42</f>
        <v>19.3</v>
      </c>
      <c r="AI42" s="33" t="n">
        <f aca="false">'Results - Retail Weight'!AH42</f>
        <v>628.2</v>
      </c>
      <c r="AJ42" s="33" t="n">
        <f aca="false">'Results - Retail Weight'!AI42</f>
        <v>197.3</v>
      </c>
      <c r="AK42" s="33" t="n">
        <f aca="false">'Results - Retail Weight'!AJ42</f>
        <v>2592.5</v>
      </c>
      <c r="AL42" s="34" t="n">
        <f aca="false">'Results - Retail Weight'!AK42</f>
        <v>2663.7</v>
      </c>
      <c r="AM42" s="32" t="n">
        <f aca="false">'Results - Retail Weight'!AL42</f>
        <v>200.5</v>
      </c>
      <c r="AN42" s="33" t="n">
        <f aca="false">'Results - Retail Weight'!AM42</f>
        <v>207.6</v>
      </c>
      <c r="AO42" s="33" t="n">
        <f aca="false">'Results - Retail Weight'!AN42</f>
        <v>19786.3</v>
      </c>
      <c r="AP42" s="33" t="n">
        <f aca="false">'Results - Retail Weight'!AO42</f>
        <v>9776.4</v>
      </c>
      <c r="AQ42" s="33" t="n">
        <f aca="false">'Results - Retail Weight'!AP42</f>
        <v>79193.2</v>
      </c>
      <c r="AR42" s="34" t="n">
        <f aca="false">'Results - Retail Weight'!AQ42</f>
        <v>81420.9</v>
      </c>
      <c r="AS42" s="13" t="n">
        <f aca="false">'Results - Retail Weight'!AR42</f>
        <v>0.688257439889078</v>
      </c>
      <c r="AT42" s="13" t="n">
        <f aca="false">'Results - Retail Weight'!AS42</f>
        <v>242.106429796844</v>
      </c>
      <c r="AU42" s="14" t="n">
        <f aca="false">'Results - Retail Weight'!AT42</f>
        <v>1.34540506143204</v>
      </c>
      <c r="AV42" s="16" t="n">
        <f aca="false">'Results - Retail Weight'!AU42</f>
        <v>14.5770527604221</v>
      </c>
      <c r="AW42" s="14" t="n">
        <f aca="false">'Results - Retail Weight'!AV42</f>
        <v>5.64622493502211</v>
      </c>
      <c r="AX42" s="16" t="n">
        <f aca="false">'Results - Retail Weight'!AW42</f>
        <v>33.4779365668243</v>
      </c>
      <c r="AY42" s="14" t="n">
        <f aca="false">'Results - Retail Weight'!AX42</f>
        <v>2.15575569401154</v>
      </c>
      <c r="AZ42" s="16" t="n">
        <f aca="false">'Results - Retail Weight'!AY42</f>
        <v>27.9062602335191</v>
      </c>
      <c r="BA42" s="32" t="n">
        <f aca="false">'Results - Retail Weight'!AZ42</f>
        <v>7.67739276557266</v>
      </c>
      <c r="BB42" s="34" t="n">
        <f aca="false">'Results - Retail Weight'!BA42</f>
        <v>4233.62159394185</v>
      </c>
      <c r="BC42" s="32" t="n">
        <f aca="false">'Results - Retail Weight'!BB42</f>
        <v>15.969381756734</v>
      </c>
      <c r="BD42" s="34" t="n">
        <f aca="false">'Results - Retail Weight'!BC42</f>
        <v>90838.072539125</v>
      </c>
    </row>
    <row r="43" customFormat="false" ht="15" hidden="false" customHeight="false" outlineLevel="0" collapsed="false">
      <c r="A43" s="0" t="s">
        <v>62</v>
      </c>
      <c r="B43" s="27" t="n">
        <v>2.208</v>
      </c>
      <c r="C43" s="28" t="n">
        <f aca="false">'Results - Retail Weight'!B43/$B43</f>
        <v>3.55978260869565</v>
      </c>
      <c r="D43" s="28" t="n">
        <f aca="false">'Results - Retail Weight'!C43/$B43</f>
        <v>4.32518115942029</v>
      </c>
      <c r="E43" s="28" t="n">
        <f aca="false">'Results - Retail Weight'!D43/$B43</f>
        <v>39.7599637681159</v>
      </c>
      <c r="F43" s="28" t="n">
        <f aca="false">'Results - Retail Weight'!E43/$B43</f>
        <v>9.13949275362319</v>
      </c>
      <c r="G43" s="28" t="n">
        <f aca="false">'Results - Retail Weight'!F43/$B43</f>
        <v>108.337862318841</v>
      </c>
      <c r="H43" s="28" t="n">
        <f aca="false">'Results - Retail Weight'!G43/$B43</f>
        <v>146.490036231884</v>
      </c>
      <c r="I43" s="29" t="n">
        <f aca="false">'Results - Retail Weight'!H43/$B43</f>
        <v>4.62409420289855</v>
      </c>
      <c r="J43" s="30" t="n">
        <f aca="false">'Results - Retail Weight'!I43/$B43</f>
        <v>4.94565217391304</v>
      </c>
      <c r="K43" s="30" t="n">
        <f aca="false">'Results - Retail Weight'!J43/$B43</f>
        <v>10.8152173913043</v>
      </c>
      <c r="L43" s="30" t="n">
        <f aca="false">'Results - Retail Weight'!K43/$B43</f>
        <v>8.44202898550725</v>
      </c>
      <c r="M43" s="30" t="n">
        <f aca="false">'Results - Retail Weight'!L43/$B43</f>
        <v>17.8079710144928</v>
      </c>
      <c r="N43" s="31" t="n">
        <f aca="false">'Results - Retail Weight'!M43/$B43</f>
        <v>26.6259057971014</v>
      </c>
      <c r="O43" s="28" t="n">
        <f aca="false">'Results - Retail Weight'!N43/$B43</f>
        <v>3.82699275362319</v>
      </c>
      <c r="P43" s="28" t="n">
        <f aca="false">'Results - Retail Weight'!O43/$B43</f>
        <v>4.25724637681159</v>
      </c>
      <c r="Q43" s="28" t="n">
        <f aca="false">'Results - Retail Weight'!P43/$B43</f>
        <v>9.71014492753623</v>
      </c>
      <c r="R43" s="28" t="n">
        <f aca="false">'Results - Retail Weight'!Q43/$B43</f>
        <v>7.31884057971014</v>
      </c>
      <c r="S43" s="28" t="n">
        <f aca="false">'Results - Retail Weight'!R43/$B43</f>
        <v>16.5715579710145</v>
      </c>
      <c r="T43" s="28" t="n">
        <f aca="false">'Results - Retail Weight'!S43/$B43</f>
        <v>25.973731884058</v>
      </c>
      <c r="U43" s="29" t="n">
        <f aca="false">'Results - Retail Weight'!T43/$B43</f>
        <v>20.6385869565217</v>
      </c>
      <c r="V43" s="30" t="n">
        <f aca="false">'Results - Retail Weight'!U43/$B43</f>
        <v>26.0869565217391</v>
      </c>
      <c r="W43" s="30" t="n">
        <f aca="false">'Results - Retail Weight'!V43/$B43</f>
        <v>74.9728260869565</v>
      </c>
      <c r="X43" s="30" t="n">
        <f aca="false">'Results - Retail Weight'!W43/$B43</f>
        <v>78.3559782608696</v>
      </c>
      <c r="Y43" s="30" t="n">
        <f aca="false">'Results - Retail Weight'!X43/$B43</f>
        <v>121.028079710145</v>
      </c>
      <c r="Z43" s="31" t="n">
        <f aca="false">'Results - Retail Weight'!Y43/$B43</f>
        <v>138.048007246377</v>
      </c>
      <c r="AA43" s="28" t="n">
        <f aca="false">'Results - Retail Weight'!Z43/$B43</f>
        <v>11.9157608695652</v>
      </c>
      <c r="AB43" s="28" t="n">
        <f aca="false">'Results - Retail Weight'!AA43/$B43</f>
        <v>13.3650362318841</v>
      </c>
      <c r="AC43" s="28" t="n">
        <f aca="false">'Results - Retail Weight'!AB43/$B43</f>
        <v>44.5516304347826</v>
      </c>
      <c r="AD43" s="28" t="n">
        <f aca="false">'Results - Retail Weight'!AC43/$B43</f>
        <v>45.0634057971014</v>
      </c>
      <c r="AE43" s="28" t="n">
        <f aca="false">'Results - Retail Weight'!AD43/$B43</f>
        <v>76.0190217391304</v>
      </c>
      <c r="AF43" s="28" t="n">
        <f aca="false">'Results - Retail Weight'!AE43/$B43</f>
        <v>87.0697463768116</v>
      </c>
      <c r="AG43" s="32" t="n">
        <f aca="false">'Results - Retail Weight'!AF43/$B43</f>
        <v>71.7391304347826</v>
      </c>
      <c r="AH43" s="33" t="n">
        <f aca="false">'Results - Retail Weight'!AG43/$B43</f>
        <v>80.7065217391304</v>
      </c>
      <c r="AI43" s="33" t="n">
        <f aca="false">'Results - Retail Weight'!AH43/$B43</f>
        <v>2538.58695652174</v>
      </c>
      <c r="AJ43" s="33" t="n">
        <f aca="false">'Results - Retail Weight'!AI43/$B43</f>
        <v>706.204710144928</v>
      </c>
      <c r="AK43" s="33" t="n">
        <f aca="false">'Results - Retail Weight'!AJ43/$B43</f>
        <v>10619.7916666667</v>
      </c>
      <c r="AL43" s="34" t="n">
        <f aca="false">'Results - Retail Weight'!AK43/$B43</f>
        <v>11664.990942029</v>
      </c>
      <c r="AM43" s="32" t="n">
        <f aca="false">'Results - Retail Weight'!AL43/$B43</f>
        <v>787.13768115942</v>
      </c>
      <c r="AN43" s="33" t="n">
        <f aca="false">'Results - Retail Weight'!AM43/$B43</f>
        <v>874.139492753623</v>
      </c>
      <c r="AO43" s="33" t="n">
        <f aca="false">'Results - Retail Weight'!AN43/$B43</f>
        <v>81906.9746376812</v>
      </c>
      <c r="AP43" s="33" t="n">
        <f aca="false">'Results - Retail Weight'!AO43/$B43</f>
        <v>36441.6213768116</v>
      </c>
      <c r="AQ43" s="33" t="n">
        <f aca="false">'Results - Retail Weight'!AP43/$B43</f>
        <v>325607.925724638</v>
      </c>
      <c r="AR43" s="34" t="n">
        <f aca="false">'Results - Retail Weight'!AQ43/$B43</f>
        <v>358171.195652174</v>
      </c>
      <c r="AS43" s="13" t="n">
        <f aca="false">'Results - Retail Weight'!AR43/$B43</f>
        <v>2.81657503605295</v>
      </c>
      <c r="AT43" s="13" t="n">
        <f aca="false">'Results - Retail Weight'!AS43/$B43</f>
        <v>956.2730800251</v>
      </c>
      <c r="AU43" s="14" t="n">
        <f aca="false">'Results - Retail Weight'!AT43/$B43</f>
        <v>4.08811400603006</v>
      </c>
      <c r="AV43" s="16" t="n">
        <f aca="false">'Results - Retail Weight'!AU43/$B43</f>
        <v>68.1698508674637</v>
      </c>
      <c r="AW43" s="14" t="n">
        <f aca="false">'Results - Retail Weight'!AV43/$B43</f>
        <v>16.963451213765</v>
      </c>
      <c r="AX43" s="16" t="n">
        <f aca="false">'Results - Retail Weight'!AW43/$B43</f>
        <v>131.524346504256</v>
      </c>
      <c r="AY43" s="14" t="n">
        <f aca="false">'Results - Retail Weight'!AX43/$B43</f>
        <v>9.2225842466107</v>
      </c>
      <c r="AZ43" s="16" t="n">
        <f aca="false">'Results - Retail Weight'!AY43/$B43</f>
        <v>112.548414050675</v>
      </c>
      <c r="BA43" s="32" t="n">
        <f aca="false">'Results - Retail Weight'!AZ43/$B43</f>
        <v>27.28845457042</v>
      </c>
      <c r="BB43" s="34" t="n">
        <f aca="false">'Results - Retail Weight'!BA43/$B43</f>
        <v>20456.170937287</v>
      </c>
      <c r="BC43" s="32" t="n">
        <f aca="false">'Results - Retail Weight'!BB43/$B43</f>
        <v>61.973207124815</v>
      </c>
      <c r="BD43" s="34" t="n">
        <f aca="false">'Results - Retail Weight'!BC43/$B43</f>
        <v>438953.722478629</v>
      </c>
    </row>
    <row r="44" customFormat="false" ht="15" hidden="false" customHeight="false" outlineLevel="0" collapsed="false">
      <c r="A44" s="0" t="s">
        <v>63</v>
      </c>
      <c r="B44" s="27" t="n">
        <v>1.1096</v>
      </c>
      <c r="C44" s="28" t="n">
        <f aca="false">'Results - Retail Weight'!B44/$B44</f>
        <v>3.83020908435472</v>
      </c>
      <c r="D44" s="28" t="n">
        <f aca="false">'Results - Retail Weight'!C44/$B44</f>
        <v>3.94736842105263</v>
      </c>
      <c r="E44" s="28" t="n">
        <f aca="false">'Results - Retail Weight'!D44/$B44</f>
        <v>5.65068493150685</v>
      </c>
      <c r="F44" s="28" t="n">
        <f aca="false">'Results - Retail Weight'!E44/$B44</f>
        <v>5.14599855803893</v>
      </c>
      <c r="G44" s="28" t="n">
        <f aca="false">'Results - Retail Weight'!F44/$B44</f>
        <v>7.92177361211247</v>
      </c>
      <c r="H44" s="28" t="n">
        <f aca="false">'Results - Retail Weight'!G44/$B44</f>
        <v>7.93979812545061</v>
      </c>
      <c r="I44" s="29" t="n">
        <f aca="false">'Results - Retail Weight'!H44/$B44</f>
        <v>2.56849315068493</v>
      </c>
      <c r="J44" s="30" t="n">
        <f aca="false">'Results - Retail Weight'!I44/$B44</f>
        <v>2.64059120403749</v>
      </c>
      <c r="K44" s="30" t="n">
        <f aca="false">'Results - Retail Weight'!J44/$B44</f>
        <v>4.20872386445566</v>
      </c>
      <c r="L44" s="30" t="n">
        <f aca="false">'Results - Retail Weight'!K44/$B44</f>
        <v>3.79416005767844</v>
      </c>
      <c r="M44" s="30" t="n">
        <f aca="false">'Results - Retail Weight'!L44/$B44</f>
        <v>7.56128334534968</v>
      </c>
      <c r="N44" s="31" t="n">
        <f aca="false">'Results - Retail Weight'!M44/$B44</f>
        <v>7.65140591204038</v>
      </c>
      <c r="O44" s="28" t="n">
        <f aca="false">'Results - Retail Weight'!N44/$B44</f>
        <v>2.49639509733237</v>
      </c>
      <c r="P44" s="28" t="n">
        <f aca="false">'Results - Retail Weight'!O44/$B44</f>
        <v>2.56849315068493</v>
      </c>
      <c r="Q44" s="28" t="n">
        <f aca="false">'Results - Retail Weight'!P44/$B44</f>
        <v>4.14563806777217</v>
      </c>
      <c r="R44" s="28" t="n">
        <f aca="false">'Results - Retail Weight'!Q44/$B44</f>
        <v>3.78514780100937</v>
      </c>
      <c r="S44" s="28" t="n">
        <f aca="false">'Results - Retail Weight'!R44/$B44</f>
        <v>7.51622206200433</v>
      </c>
      <c r="T44" s="28" t="n">
        <f aca="false">'Results - Retail Weight'!S44/$B44</f>
        <v>7.6153568853641</v>
      </c>
      <c r="U44" s="29" t="n">
        <f aca="false">'Results - Retail Weight'!T44/$B44</f>
        <v>18.2588320115357</v>
      </c>
      <c r="V44" s="30" t="n">
        <f aca="false">'Results - Retail Weight'!U44/$B44</f>
        <v>19.2862292718097</v>
      </c>
      <c r="W44" s="30" t="n">
        <f aca="false">'Results - Retail Weight'!V44/$B44</f>
        <v>48.3687815428984</v>
      </c>
      <c r="X44" s="30" t="n">
        <f aca="false">'Results - Retail Weight'!W44/$B44</f>
        <v>48.8193943763518</v>
      </c>
      <c r="Y44" s="30" t="n">
        <f aca="false">'Results - Retail Weight'!X44/$B44</f>
        <v>70.4127613554434</v>
      </c>
      <c r="Z44" s="31" t="n">
        <f aca="false">'Results - Retail Weight'!Y44/$B44</f>
        <v>70.5569574621485</v>
      </c>
      <c r="AA44" s="28" t="n">
        <f aca="false">'Results - Retail Weight'!Z44/$B44</f>
        <v>10.7876712328767</v>
      </c>
      <c r="AB44" s="28" t="n">
        <f aca="false">'Results - Retail Weight'!AA44/$B44</f>
        <v>12.8965392934391</v>
      </c>
      <c r="AC44" s="28" t="n">
        <f aca="false">'Results - Retail Weight'!AB44/$B44</f>
        <v>19.6106705118962</v>
      </c>
      <c r="AD44" s="28" t="n">
        <f aca="false">'Results - Retail Weight'!AC44/$B44</f>
        <v>19.1510454217736</v>
      </c>
      <c r="AE44" s="28" t="n">
        <f aca="false">'Results - Retail Weight'!AD44/$B44</f>
        <v>28.5057678442682</v>
      </c>
      <c r="AF44" s="28" t="n">
        <f aca="false">'Results - Retail Weight'!AE44/$B44</f>
        <v>30.2631578947368</v>
      </c>
      <c r="AG44" s="32" t="n">
        <f aca="false">'Results - Retail Weight'!AF44/$B44</f>
        <v>125.630857966835</v>
      </c>
      <c r="AH44" s="33" t="n">
        <f aca="false">'Results - Retail Weight'!AG44/$B44</f>
        <v>125.991348233598</v>
      </c>
      <c r="AI44" s="33" t="n">
        <f aca="false">'Results - Retail Weight'!AH44/$B44</f>
        <v>520.63806777217</v>
      </c>
      <c r="AJ44" s="33" t="n">
        <f aca="false">'Results - Retail Weight'!AI44/$B44</f>
        <v>570.385724585436</v>
      </c>
      <c r="AK44" s="33" t="n">
        <f aca="false">'Results - Retail Weight'!AJ44/$B44</f>
        <v>870.043258832012</v>
      </c>
      <c r="AL44" s="34" t="n">
        <f aca="false">'Results - Retail Weight'!AK44/$B44</f>
        <v>931.146359048306</v>
      </c>
      <c r="AM44" s="32" t="n">
        <f aca="false">'Results - Retail Weight'!AL44/$B44</f>
        <v>369.142033165105</v>
      </c>
      <c r="AN44" s="33" t="n">
        <f aca="false">'Results - Retail Weight'!AM44/$B44</f>
        <v>371.845710165826</v>
      </c>
      <c r="AO44" s="33" t="n">
        <f aca="false">'Results - Retail Weight'!AN44/$B44</f>
        <v>16206.4708002884</v>
      </c>
      <c r="AP44" s="33" t="n">
        <f aca="false">'Results - Retail Weight'!AO44/$B44</f>
        <v>16781.7231434751</v>
      </c>
      <c r="AQ44" s="33" t="n">
        <f aca="false">'Results - Retail Weight'!AP44/$B44</f>
        <v>32923.3958183129</v>
      </c>
      <c r="AR44" s="34" t="n">
        <f aca="false">'Results - Retail Weight'!AQ44/$B44</f>
        <v>34930.5155010815</v>
      </c>
      <c r="AS44" s="13" t="n">
        <f aca="false">'Results - Retail Weight'!AR44/$B44</f>
        <v>3.35816006554949</v>
      </c>
      <c r="AT44" s="13" t="n">
        <f aca="false">'Results - Retail Weight'!AS44/$B44</f>
        <v>21.7392133076871</v>
      </c>
      <c r="AU44" s="14" t="n">
        <f aca="false">'Results - Retail Weight'!AT44/$B44</f>
        <v>2.30902989739213</v>
      </c>
      <c r="AV44" s="16" t="n">
        <f aca="false">'Results - Retail Weight'!AU44/$B44</f>
        <v>7.60658942770149</v>
      </c>
      <c r="AW44" s="14" t="n">
        <f aca="false">'Results - Retail Weight'!AV44/$B44</f>
        <v>18.2600781739523</v>
      </c>
      <c r="AX44" s="16" t="n">
        <f aca="false">'Results - Retail Weight'!AW44/$B44</f>
        <v>79.9820367069391</v>
      </c>
      <c r="AY44" s="14" t="n">
        <f aca="false">'Results - Retail Weight'!AX44/$B44</f>
        <v>10.7869553795543</v>
      </c>
      <c r="AZ44" s="16" t="n">
        <f aca="false">'Results - Retail Weight'!AY44/$B44</f>
        <v>36.5714936200649</v>
      </c>
      <c r="BA44" s="32" t="n">
        <f aca="false">'Results - Retail Weight'!AZ44/$B44</f>
        <v>125.876340760238</v>
      </c>
      <c r="BB44" s="34" t="n">
        <f aca="false">'Results - Retail Weight'!BA44/$B44</f>
        <v>1933.50056797776</v>
      </c>
      <c r="BC44" s="32" t="n">
        <f aca="false">'Results - Retail Weight'!BB44/$B44</f>
        <v>371.033687256184</v>
      </c>
      <c r="BD44" s="34" t="n">
        <f aca="false">'Results - Retail Weight'!BC44/$B44</f>
        <v>88217.9814418436</v>
      </c>
    </row>
    <row r="45" customFormat="false" ht="15" hidden="false" customHeight="false" outlineLevel="0" collapsed="false">
      <c r="A45" s="0" t="s">
        <v>64</v>
      </c>
      <c r="B45" s="27" t="n">
        <v>2.2805</v>
      </c>
      <c r="C45" s="28" t="n">
        <f aca="false">'Results - Retail Weight'!B45/$B45</f>
        <v>0.131550098662574</v>
      </c>
      <c r="D45" s="28" t="n">
        <f aca="false">'Results - Retail Weight'!C45/$B45</f>
        <v>0.359570269677702</v>
      </c>
      <c r="E45" s="28" t="n">
        <f aca="false">'Results - Retail Weight'!D45/$B45</f>
        <v>3.68778776584082</v>
      </c>
      <c r="F45" s="28" t="n">
        <f aca="false">'Results - Retail Weight'!E45/$B45</f>
        <v>2.45560184170138</v>
      </c>
      <c r="G45" s="28" t="n">
        <f aca="false">'Results - Retail Weight'!F45/$B45</f>
        <v>4.60425345319009</v>
      </c>
      <c r="H45" s="28" t="n">
        <f aca="false">'Results - Retail Weight'!G45/$B45</f>
        <v>11.515018636264</v>
      </c>
      <c r="I45" s="29" t="n">
        <f aca="false">'Results - Retail Weight'!H45/$B45</f>
        <v>2.37228677921508</v>
      </c>
      <c r="J45" s="30" t="n">
        <f aca="false">'Results - Retail Weight'!I45/$B45</f>
        <v>2.47752685814514</v>
      </c>
      <c r="K45" s="30" t="n">
        <f aca="false">'Results - Retail Weight'!J45/$B45</f>
        <v>5.97675948256961</v>
      </c>
      <c r="L45" s="30" t="n">
        <f aca="false">'Results - Retail Weight'!K45/$B45</f>
        <v>3.4597675948257</v>
      </c>
      <c r="M45" s="30" t="n">
        <f aca="false">'Results - Retail Weight'!L45/$B45</f>
        <v>11.6246437184828</v>
      </c>
      <c r="N45" s="31" t="n">
        <f aca="false">'Results - Retail Weight'!M45/$B45</f>
        <v>14.3126507344881</v>
      </c>
      <c r="O45" s="28" t="n">
        <f aca="false">'Results - Retail Weight'!N45/$B45</f>
        <v>2.35036176277132</v>
      </c>
      <c r="P45" s="28" t="n">
        <f aca="false">'Results - Retail Weight'!O45/$B45</f>
        <v>2.44683183512388</v>
      </c>
      <c r="Q45" s="28" t="n">
        <f aca="false">'Results - Retail Weight'!P45/$B45</f>
        <v>5.48563911422934</v>
      </c>
      <c r="R45" s="28" t="n">
        <f aca="false">'Results - Retail Weight'!Q45/$B45</f>
        <v>3.35014251260688</v>
      </c>
      <c r="S45" s="28" t="n">
        <f aca="false">'Results - Retail Weight'!R45/$B45</f>
        <v>10.9581232185924</v>
      </c>
      <c r="T45" s="28" t="n">
        <f aca="false">'Results - Retail Weight'!S45/$B45</f>
        <v>13.4751151063363</v>
      </c>
      <c r="U45" s="29" t="n">
        <f aca="false">'Results - Retail Weight'!T45/$B45</f>
        <v>15.2203464152598</v>
      </c>
      <c r="V45" s="30" t="n">
        <f aca="false">'Results - Retail Weight'!U45/$B45</f>
        <v>15.2378864284148</v>
      </c>
      <c r="W45" s="30" t="n">
        <f aca="false">'Results - Retail Weight'!V45/$B45</f>
        <v>28.9015566761675</v>
      </c>
      <c r="X45" s="30" t="n">
        <f aca="false">'Results - Retail Weight'!W45/$B45</f>
        <v>17.6408682306512</v>
      </c>
      <c r="Y45" s="30" t="n">
        <f aca="false">'Results - Retail Weight'!X45/$B45</f>
        <v>47.7132207849156</v>
      </c>
      <c r="Z45" s="31" t="n">
        <f aca="false">'Results - Retail Weight'!Y45/$B45</f>
        <v>84.7226485419864</v>
      </c>
      <c r="AA45" s="28" t="n">
        <f aca="false">'Results - Retail Weight'!Z45/$B45</f>
        <v>25.5821091865819</v>
      </c>
      <c r="AB45" s="28" t="n">
        <f aca="false">'Results - Retail Weight'!AA45/$B45</f>
        <v>31.0502082876562</v>
      </c>
      <c r="AC45" s="28" t="n">
        <f aca="false">'Results - Retail Weight'!AB45/$B45</f>
        <v>103.100197325148</v>
      </c>
      <c r="AD45" s="28" t="n">
        <f aca="false">'Results - Retail Weight'!AC45/$B45</f>
        <v>106.836220127165</v>
      </c>
      <c r="AE45" s="28" t="n">
        <f aca="false">'Results - Retail Weight'!AD45/$B45</f>
        <v>160.355185266389</v>
      </c>
      <c r="AF45" s="28" t="n">
        <f aca="false">'Results - Retail Weight'!AE45/$B45</f>
        <v>184.573558430169</v>
      </c>
      <c r="AG45" s="32" t="n">
        <f aca="false">'Results - Retail Weight'!AF45/$B45</f>
        <v>265.029598772199</v>
      </c>
      <c r="AH45" s="33" t="n">
        <f aca="false">'Results - Retail Weight'!AG45/$B45</f>
        <v>489.761017320763</v>
      </c>
      <c r="AI45" s="33" t="n">
        <f aca="false">'Results - Retail Weight'!AH45/$B45</f>
        <v>1618.6362639772</v>
      </c>
      <c r="AJ45" s="33" t="n">
        <f aca="false">'Results - Retail Weight'!AI45/$B45</f>
        <v>693.049769787327</v>
      </c>
      <c r="AK45" s="33" t="n">
        <f aca="false">'Results - Retail Weight'!AJ45/$B45</f>
        <v>4592.19469414602</v>
      </c>
      <c r="AL45" s="34" t="n">
        <f aca="false">'Results - Retail Weight'!AK45/$B45</f>
        <v>5345.1874588906</v>
      </c>
      <c r="AM45" s="32" t="n">
        <f aca="false">'Results - Retail Weight'!AL45/$B45</f>
        <v>2416.5314623986</v>
      </c>
      <c r="AN45" s="33" t="n">
        <f aca="false">'Results - Retail Weight'!AM45/$B45</f>
        <v>2455.90879193159</v>
      </c>
      <c r="AO45" s="33" t="n">
        <f aca="false">'Results - Retail Weight'!AN45/$B45</f>
        <v>18229.4233720675</v>
      </c>
      <c r="AP45" s="33" t="n">
        <f aca="false">'Results - Retail Weight'!AO45/$B45</f>
        <v>3719.97368998027</v>
      </c>
      <c r="AQ45" s="33" t="n">
        <f aca="false">'Results - Retail Weight'!AP45/$B45</f>
        <v>53759.3510195133</v>
      </c>
      <c r="AR45" s="34" t="n">
        <f aca="false">'Results - Retail Weight'!AQ45/$B45</f>
        <v>58694.6283709713</v>
      </c>
      <c r="AS45" s="13" t="n">
        <f aca="false">'Results - Retail Weight'!AR45/$B45</f>
        <v>0.119980790761799</v>
      </c>
      <c r="AT45" s="13" t="n">
        <f aca="false">'Results - Retail Weight'!AS45/$B45</f>
        <v>76.1363838413078</v>
      </c>
      <c r="AU45" s="14" t="n">
        <f aca="false">'Results - Retail Weight'!AT45/$B45</f>
        <v>2.2825428347148</v>
      </c>
      <c r="AV45" s="16" t="n">
        <f aca="false">'Results - Retail Weight'!AU45/$B45</f>
        <v>38.4908016029593</v>
      </c>
      <c r="AW45" s="14" t="n">
        <f aca="false">'Results - Retail Weight'!AV45/$B45</f>
        <v>12.2110032023588</v>
      </c>
      <c r="AX45" s="16" t="n">
        <f aca="false">'Results - Retail Weight'!AW45/$B45</f>
        <v>104.837798602316</v>
      </c>
      <c r="AY45" s="14" t="n">
        <f aca="false">'Results - Retail Weight'!AX45/$B45</f>
        <v>8.06464098558982</v>
      </c>
      <c r="AZ45" s="16" t="n">
        <f aca="false">'Results - Retail Weight'!AY45/$B45</f>
        <v>1537.22489121047</v>
      </c>
      <c r="BA45" s="32" t="n">
        <f aca="false">'Results - Retail Weight'!AZ45/$B45</f>
        <v>59.613766193136</v>
      </c>
      <c r="BB45" s="34" t="n">
        <f aca="false">'Results - Retail Weight'!BA45/$B45</f>
        <v>48647.0324026584</v>
      </c>
      <c r="BC45" s="32" t="n">
        <f aca="false">'Results - Retail Weight'!BB45/$B45</f>
        <v>345.088684872415</v>
      </c>
      <c r="BD45" s="34" t="n">
        <f aca="false">'Results - Retail Weight'!BC45/$B45</f>
        <v>80081.1647770059</v>
      </c>
    </row>
    <row r="46" customFormat="false" ht="15" hidden="false" customHeight="false" outlineLevel="0" collapsed="false">
      <c r="A46" s="0" t="s">
        <v>65</v>
      </c>
      <c r="B46" s="27" t="n">
        <v>1.477</v>
      </c>
      <c r="C46" s="28" t="n">
        <f aca="false">'Results - Retail Weight'!B46/$B46</f>
        <v>0.4062288422478</v>
      </c>
      <c r="D46" s="28" t="n">
        <f aca="false">'Results - Retail Weight'!C46/$B46</f>
        <v>0.41299932295193</v>
      </c>
      <c r="E46" s="28" t="n">
        <f aca="false">'Results - Retail Weight'!D46/$B46</f>
        <v>2.01083276912661</v>
      </c>
      <c r="F46" s="28" t="n">
        <f aca="false">'Results - Retail Weight'!E46/$B46</f>
        <v>0.555179417738659</v>
      </c>
      <c r="G46" s="28" t="n">
        <f aca="false">'Results - Retail Weight'!F46/$B46</f>
        <v>3.51387948544347</v>
      </c>
      <c r="H46" s="28" t="n">
        <f aca="false">'Results - Retail Weight'!G46/$B46</f>
        <v>3.5206499661476</v>
      </c>
      <c r="I46" s="29" t="n">
        <f aca="false">'Results - Retail Weight'!H46/$B46</f>
        <v>5.01692620176032</v>
      </c>
      <c r="J46" s="30" t="n">
        <f aca="false">'Results - Retail Weight'!I46/$B46</f>
        <v>5.44346648612051</v>
      </c>
      <c r="K46" s="30" t="n">
        <f aca="false">'Results - Retail Weight'!J46/$B46</f>
        <v>18.1922816519973</v>
      </c>
      <c r="L46" s="30" t="n">
        <f aca="false">'Results - Retail Weight'!K46/$B46</f>
        <v>9.95937711577522</v>
      </c>
      <c r="M46" s="30" t="n">
        <f aca="false">'Results - Retail Weight'!L46/$B46</f>
        <v>35.2877454299255</v>
      </c>
      <c r="N46" s="31" t="n">
        <f aca="false">'Results - Retail Weight'!M46/$B46</f>
        <v>77.9214624238321</v>
      </c>
      <c r="O46" s="28" t="n">
        <f aca="false">'Results - Retail Weight'!N46/$B46</f>
        <v>4.9898442789438</v>
      </c>
      <c r="P46" s="28" t="n">
        <f aca="false">'Results - Retail Weight'!O46/$B46</f>
        <v>5.44346648612051</v>
      </c>
      <c r="Q46" s="28" t="n">
        <f aca="false">'Results - Retail Weight'!P46/$B46</f>
        <v>16.2423832092079</v>
      </c>
      <c r="R46" s="28" t="n">
        <f aca="false">'Results - Retail Weight'!Q46/$B46</f>
        <v>9.93906567366283</v>
      </c>
      <c r="S46" s="28" t="n">
        <f aca="false">'Results - Retail Weight'!R46/$B46</f>
        <v>31.7806364251862</v>
      </c>
      <c r="T46" s="28" t="n">
        <f aca="false">'Results - Retail Weight'!S46/$B46</f>
        <v>65.3689911983751</v>
      </c>
      <c r="U46" s="29" t="n">
        <f aca="false">'Results - Retail Weight'!T46/$B46</f>
        <v>33.1482735274204</v>
      </c>
      <c r="V46" s="30" t="n">
        <f aca="false">'Results - Retail Weight'!U46/$B46</f>
        <v>39.011509817197</v>
      </c>
      <c r="W46" s="30" t="n">
        <f aca="false">'Results - Retail Weight'!V46/$B46</f>
        <v>90.0947867298578</v>
      </c>
      <c r="X46" s="30" t="n">
        <f aca="false">'Results - Retail Weight'!W46/$B46</f>
        <v>72.4779959377116</v>
      </c>
      <c r="Y46" s="30" t="n">
        <f aca="false">'Results - Retail Weight'!X46/$B46</f>
        <v>207.955314827353</v>
      </c>
      <c r="Z46" s="31" t="n">
        <f aca="false">'Results - Retail Weight'!Y46/$B46</f>
        <v>266.411645226811</v>
      </c>
      <c r="AA46" s="28" t="n">
        <f aca="false">'Results - Retail Weight'!Z46/$B46</f>
        <v>41.9092755585647</v>
      </c>
      <c r="AB46" s="28" t="n">
        <f aca="false">'Results - Retail Weight'!AA46/$B46</f>
        <v>47.9823967501693</v>
      </c>
      <c r="AC46" s="28" t="n">
        <f aca="false">'Results - Retail Weight'!AB46/$B46</f>
        <v>153.838862559242</v>
      </c>
      <c r="AD46" s="28" t="n">
        <f aca="false">'Results - Retail Weight'!AC46/$B46</f>
        <v>95.6736628300609</v>
      </c>
      <c r="AE46" s="28" t="n">
        <f aca="false">'Results - Retail Weight'!AD46/$B46</f>
        <v>476.513202437373</v>
      </c>
      <c r="AF46" s="28" t="n">
        <f aca="false">'Results - Retail Weight'!AE46/$B46</f>
        <v>609.614082599865</v>
      </c>
      <c r="AG46" s="32" t="n">
        <f aca="false">'Results - Retail Weight'!AF46/$B46</f>
        <v>442.586323628978</v>
      </c>
      <c r="AH46" s="33" t="n">
        <f aca="false">'Results - Retail Weight'!AG46/$B46</f>
        <v>448.747461069736</v>
      </c>
      <c r="AI46" s="33" t="n">
        <f aca="false">'Results - Retail Weight'!AH46/$B46</f>
        <v>2380.09478672986</v>
      </c>
      <c r="AJ46" s="33" t="n">
        <f aca="false">'Results - Retail Weight'!AI46/$B46</f>
        <v>817.738659444821</v>
      </c>
      <c r="AK46" s="33" t="n">
        <f aca="false">'Results - Retail Weight'!AJ46/$B46</f>
        <v>2970.8192281652</v>
      </c>
      <c r="AL46" s="34" t="n">
        <f aca="false">'Results - Retail Weight'!AK46/$B46</f>
        <v>19570.1421800948</v>
      </c>
      <c r="AM46" s="32" t="n">
        <f aca="false">'Results - Retail Weight'!AL46/$B46</f>
        <v>15570.48070413</v>
      </c>
      <c r="AN46" s="33" t="n">
        <f aca="false">'Results - Retail Weight'!AM46/$B46</f>
        <v>15916.0460392688</v>
      </c>
      <c r="AO46" s="33" t="n">
        <f aca="false">'Results - Retail Weight'!AN46/$B46</f>
        <v>86160.4603926879</v>
      </c>
      <c r="AP46" s="33" t="n">
        <f aca="false">'Results - Retail Weight'!AO46/$B46</f>
        <v>32997.6980365606</v>
      </c>
      <c r="AQ46" s="33" t="n">
        <f aca="false">'Results - Retail Weight'!AP46/$B46</f>
        <v>90803.5883547732</v>
      </c>
      <c r="AR46" s="34" t="n">
        <f aca="false">'Results - Retail Weight'!AQ46/$B46</f>
        <v>666721.259309411</v>
      </c>
      <c r="AS46" s="13" t="n">
        <f aca="false">'Results - Retail Weight'!AR46/$B46</f>
        <v>0.0514725132295033</v>
      </c>
      <c r="AT46" s="13" t="n">
        <f aca="false">'Results - Retail Weight'!AS46/$B46</f>
        <v>63.3114925414652</v>
      </c>
      <c r="AU46" s="14" t="n">
        <f aca="false">'Results - Retail Weight'!AT46/$B46</f>
        <v>5.63657103622804</v>
      </c>
      <c r="AV46" s="16" t="n">
        <f aca="false">'Results - Retail Weight'!AU46/$B46</f>
        <v>67.0565935888396</v>
      </c>
      <c r="AW46" s="14" t="n">
        <f aca="false">'Results - Retail Weight'!AV46/$B46</f>
        <v>43.2113029388678</v>
      </c>
      <c r="AX46" s="16" t="n">
        <f aca="false">'Results - Retail Weight'!AW46/$B46</f>
        <v>330.261854766553</v>
      </c>
      <c r="AY46" s="14" t="n">
        <f aca="false">'Results - Retail Weight'!AX46/$B46</f>
        <v>46.4164301051929</v>
      </c>
      <c r="AZ46" s="16" t="n">
        <f aca="false">'Results - Retail Weight'!AY46/$B46</f>
        <v>776.886392817369</v>
      </c>
      <c r="BA46" s="32" t="n">
        <f aca="false">'Results - Retail Weight'!AZ46/$B46</f>
        <v>0</v>
      </c>
      <c r="BB46" s="34" t="n">
        <f aca="false">'Results - Retail Weight'!BA46/$B46</f>
        <v>23565.8663612926</v>
      </c>
      <c r="BC46" s="32" t="n">
        <f aca="false">'Results - Retail Weight'!BB46/$B46</f>
        <v>0</v>
      </c>
      <c r="BD46" s="34" t="n">
        <f aca="false">'Results - Retail Weight'!BC46/$B46</f>
        <v>885949.925981846</v>
      </c>
    </row>
    <row r="47" customFormat="false" ht="15" hidden="false" customHeight="false" outlineLevel="0" collapsed="false">
      <c r="B47" s="42"/>
      <c r="C47" s="28"/>
      <c r="D47" s="28"/>
      <c r="E47" s="28"/>
      <c r="F47" s="28"/>
      <c r="G47" s="28"/>
      <c r="H47" s="28"/>
      <c r="I47" s="30"/>
      <c r="J47" s="30"/>
      <c r="K47" s="30"/>
      <c r="L47" s="30"/>
      <c r="M47" s="30"/>
      <c r="N47" s="30"/>
      <c r="O47" s="28"/>
      <c r="P47" s="28"/>
      <c r="Q47" s="28"/>
      <c r="R47" s="28"/>
      <c r="S47" s="28"/>
      <c r="T47" s="28"/>
      <c r="U47" s="30"/>
      <c r="V47" s="30"/>
      <c r="W47" s="30"/>
      <c r="X47" s="30"/>
      <c r="Y47" s="30"/>
      <c r="Z47" s="30"/>
      <c r="AA47" s="28"/>
      <c r="AB47" s="28"/>
      <c r="AC47" s="28"/>
      <c r="AD47" s="28"/>
      <c r="AE47" s="28"/>
      <c r="AF47" s="28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</row>
    <row r="48" customFormat="false" ht="15" hidden="false" customHeight="false" outlineLevel="0" collapsed="false">
      <c r="A48" s="44" t="s">
        <v>76</v>
      </c>
      <c r="B48" s="44"/>
      <c r="C48" s="45"/>
      <c r="D48" s="45"/>
      <c r="E48" s="45"/>
      <c r="F48" s="44"/>
      <c r="G48" s="44"/>
      <c r="H48" s="44"/>
      <c r="I48" s="45" t="n">
        <f aca="false">MIN(I37:I41,I43:I46)</f>
        <v>2.28060046189376</v>
      </c>
      <c r="J48" s="45" t="n">
        <f aca="false">MIN(J37:J41,J43:J46)</f>
        <v>2.41339491916859</v>
      </c>
      <c r="K48" s="45"/>
      <c r="L48" s="44"/>
      <c r="M48" s="44"/>
      <c r="N48" s="44"/>
      <c r="O48" s="45" t="n">
        <f aca="false">MIN(O37:O41,O43:O46)</f>
        <v>2.21709006928406</v>
      </c>
      <c r="P48" s="45" t="n">
        <f aca="false">MIN(P37:P41,P43:P46)</f>
        <v>2.34988452655889</v>
      </c>
      <c r="Q48" s="45"/>
      <c r="R48" s="44"/>
      <c r="S48" s="44"/>
      <c r="T48" s="44"/>
      <c r="U48" s="45" t="n">
        <f aca="false">MIN(U37:U41,U43:U46)</f>
        <v>15.2203464152598</v>
      </c>
      <c r="V48" s="45" t="n">
        <f aca="false">MIN(V37:V41,V43:V46)</f>
        <v>15.2378864284148</v>
      </c>
      <c r="W48" s="45"/>
      <c r="X48" s="44"/>
      <c r="Y48" s="44"/>
      <c r="Z48" s="44"/>
      <c r="AA48" s="45" t="n">
        <f aca="false">MIN(AA37:AA41,AA43:AA46)</f>
        <v>10.7876712328767</v>
      </c>
      <c r="AB48" s="45" t="n">
        <f aca="false">MIN(AB37:AB41,AB43:AB46)</f>
        <v>12.3138430784608</v>
      </c>
      <c r="AC48" s="45"/>
      <c r="AD48" s="44"/>
      <c r="AE48" s="44"/>
      <c r="AF48" s="44"/>
      <c r="AG48" s="45"/>
      <c r="AH48" s="45"/>
      <c r="AI48" s="45"/>
      <c r="AJ48" s="44"/>
      <c r="AK48" s="44"/>
      <c r="AL48" s="44"/>
      <c r="AM48" s="44"/>
      <c r="AN48" s="44"/>
      <c r="AO48" s="44"/>
      <c r="AP48" s="44"/>
      <c r="AQ48" s="44"/>
      <c r="AR48" s="44"/>
      <c r="AS48" s="45"/>
      <c r="AT48" s="44"/>
      <c r="AU48" s="45" t="n">
        <f aca="false">MIN(AU37:AU41,AU43:AU46)</f>
        <v>2.2825428347148</v>
      </c>
      <c r="AV48" s="44"/>
      <c r="AW48" s="45" t="n">
        <f aca="false">MIN(AW37:AW41,AW43:AW46)</f>
        <v>12.2110032023588</v>
      </c>
      <c r="AX48" s="44"/>
      <c r="AY48" s="45" t="n">
        <f aca="false">MIN(AY37:AY41,AY43:AY46)</f>
        <v>8.06464098558982</v>
      </c>
      <c r="AZ48" s="44"/>
      <c r="BA48" s="45"/>
      <c r="BB48" s="44"/>
      <c r="BC48" s="45"/>
      <c r="BD48" s="44"/>
    </row>
    <row r="49" customFormat="false" ht="15" hidden="false" customHeight="false" outlineLevel="0" collapsed="false">
      <c r="A49" s="46" t="s">
        <v>77</v>
      </c>
      <c r="B49" s="46"/>
      <c r="C49" s="47"/>
      <c r="D49" s="47"/>
      <c r="E49" s="47"/>
      <c r="F49" s="46"/>
      <c r="G49" s="46"/>
      <c r="H49" s="46"/>
      <c r="I49" s="47"/>
      <c r="J49" s="47"/>
      <c r="K49" s="47" t="n">
        <f aca="false">MAX(K13:K14,K16,K18)</f>
        <v>1.975</v>
      </c>
      <c r="L49" s="46"/>
      <c r="M49" s="46"/>
      <c r="N49" s="46"/>
      <c r="O49" s="47"/>
      <c r="P49" s="47"/>
      <c r="Q49" s="47" t="n">
        <f aca="false">MAX(Q13:Q14,Q16,Q18)</f>
        <v>1.9625</v>
      </c>
      <c r="R49" s="46"/>
      <c r="S49" s="46"/>
      <c r="T49" s="46"/>
      <c r="U49" s="47"/>
      <c r="V49" s="47"/>
      <c r="W49" s="47" t="n">
        <f aca="false">MAX(W13:W14,W16,W18)</f>
        <v>10.3082671648762</v>
      </c>
      <c r="X49" s="46"/>
      <c r="Y49" s="46"/>
      <c r="Z49" s="46"/>
      <c r="AA49" s="47"/>
      <c r="AB49" s="47"/>
      <c r="AC49" s="47" t="n">
        <f aca="false">MAX(AC13:AC14,AC16,AC18)</f>
        <v>7.97758056982718</v>
      </c>
      <c r="AD49" s="46"/>
      <c r="AE49" s="46"/>
      <c r="AF49" s="46"/>
      <c r="AG49" s="47"/>
      <c r="AH49" s="47"/>
      <c r="AI49" s="47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</row>
    <row r="50" customFormat="false" ht="15" hidden="false" customHeight="false" outlineLevel="0" collapsed="false">
      <c r="A50" s="48" t="s">
        <v>78</v>
      </c>
      <c r="B50" s="48"/>
      <c r="C50" s="49"/>
      <c r="D50" s="49"/>
      <c r="E50" s="49"/>
      <c r="F50" s="48"/>
      <c r="G50" s="48"/>
      <c r="H50" s="50"/>
      <c r="I50" s="51"/>
      <c r="J50" s="51"/>
      <c r="K50" s="51" t="n">
        <f aca="false">MAX(K13:K16,K18)</f>
        <v>1.975</v>
      </c>
      <c r="L50" s="50"/>
      <c r="M50" s="50"/>
      <c r="N50" s="50"/>
      <c r="O50" s="51"/>
      <c r="P50" s="51"/>
      <c r="Q50" s="51" t="n">
        <f aca="false">MAX(Q13:Q16,Q18)</f>
        <v>1.9625</v>
      </c>
      <c r="R50" s="50"/>
      <c r="S50" s="50"/>
      <c r="T50" s="50"/>
      <c r="U50" s="51"/>
      <c r="V50" s="51"/>
      <c r="W50" s="51" t="n">
        <f aca="false">MAX(W13:W16,W18)</f>
        <v>27.6484996938151</v>
      </c>
      <c r="X50" s="50"/>
      <c r="Y50" s="50"/>
      <c r="Z50" s="50"/>
      <c r="AA50" s="51"/>
      <c r="AB50" s="51"/>
      <c r="AC50" s="51" t="n">
        <f aca="false">MAX(AC13:AC16,AC18)</f>
        <v>11.7268830373546</v>
      </c>
      <c r="AD50" s="50"/>
      <c r="AE50" s="50"/>
      <c r="AF50" s="50"/>
      <c r="AG50" s="51"/>
      <c r="AH50" s="51"/>
      <c r="AI50" s="51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</row>
    <row r="51" customFormat="false" ht="15" hidden="false" customHeight="true" outlineLevel="0" collapsed="false">
      <c r="A51" s="23" t="s">
        <v>66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</row>
    <row r="52" customFormat="false" ht="15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</row>
  </sheetData>
  <mergeCells count="2">
    <mergeCell ref="B1:B3"/>
    <mergeCell ref="A51:K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18.85"/>
    <col collapsed="false" customWidth="true" hidden="false" outlineLevel="0" max="12" min="3" style="0" width="9.83"/>
    <col collapsed="false" customWidth="true" hidden="false" outlineLevel="0" max="16" min="13" style="0" width="16.33"/>
    <col collapsed="false" customWidth="true" hidden="false" outlineLevel="0" max="17" min="17" style="0" width="2"/>
    <col collapsed="false" customWidth="true" hidden="false" outlineLevel="0" max="18" min="18" style="0" width="18.85"/>
    <col collapsed="false" customWidth="true" hidden="false" outlineLevel="0" max="21" min="19" style="0" width="9.83"/>
    <col collapsed="false" customWidth="true" hidden="false" outlineLevel="0" max="22" min="22" style="0" width="16.33"/>
  </cols>
  <sheetData>
    <row r="1" customFormat="false" ht="18" hidden="false" customHeight="true" outlineLevel="0" collapsed="false">
      <c r="A1" s="24"/>
      <c r="B1" s="24"/>
      <c r="C1" s="4" t="s">
        <v>79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3"/>
      <c r="R1" s="54" t="s">
        <v>80</v>
      </c>
      <c r="S1" s="4" t="s">
        <v>81</v>
      </c>
      <c r="T1" s="3"/>
      <c r="U1" s="3"/>
    </row>
    <row r="2" customFormat="false" ht="18" hidden="false" customHeight="true" outlineLevel="0" collapsed="false">
      <c r="A2" s="24"/>
      <c r="B2" s="55" t="s">
        <v>82</v>
      </c>
      <c r="C2" s="7" t="s">
        <v>83</v>
      </c>
      <c r="D2" s="6"/>
      <c r="E2" s="26"/>
      <c r="F2" s="6" t="s">
        <v>84</v>
      </c>
      <c r="G2" s="6"/>
      <c r="H2" s="6"/>
      <c r="I2" s="6"/>
      <c r="J2" s="6"/>
      <c r="K2" s="6"/>
      <c r="L2" s="6"/>
      <c r="M2" s="56" t="s">
        <v>85</v>
      </c>
      <c r="N2" s="56" t="s">
        <v>86</v>
      </c>
      <c r="O2" s="56" t="s">
        <v>87</v>
      </c>
      <c r="P2" s="56" t="s">
        <v>88</v>
      </c>
      <c r="R2" s="54"/>
      <c r="S2" s="7" t="s">
        <v>83</v>
      </c>
      <c r="T2" s="6"/>
      <c r="U2" s="26"/>
      <c r="V2" s="56" t="s">
        <v>87</v>
      </c>
    </row>
    <row r="3" customFormat="false" ht="15" hidden="false" customHeight="false" outlineLevel="0" collapsed="false">
      <c r="A3" s="3" t="s">
        <v>14</v>
      </c>
      <c r="B3" s="55"/>
      <c r="C3" s="57" t="s">
        <v>89</v>
      </c>
      <c r="D3" s="58" t="s">
        <v>90</v>
      </c>
      <c r="E3" s="12" t="s">
        <v>91</v>
      </c>
      <c r="F3" s="58" t="s">
        <v>92</v>
      </c>
      <c r="G3" s="58" t="s">
        <v>93</v>
      </c>
      <c r="H3" s="58" t="s">
        <v>94</v>
      </c>
      <c r="I3" s="58" t="s">
        <v>95</v>
      </c>
      <c r="J3" s="58" t="s">
        <v>96</v>
      </c>
      <c r="K3" s="58" t="s">
        <v>97</v>
      </c>
      <c r="L3" s="58" t="s">
        <v>98</v>
      </c>
      <c r="M3" s="59" t="s">
        <v>99</v>
      </c>
      <c r="N3" s="59" t="s">
        <v>99</v>
      </c>
      <c r="O3" s="59" t="s">
        <v>99</v>
      </c>
      <c r="P3" s="59" t="s">
        <v>99</v>
      </c>
      <c r="R3" s="54"/>
      <c r="S3" s="57" t="s">
        <v>89</v>
      </c>
      <c r="T3" s="58" t="s">
        <v>90</v>
      </c>
      <c r="U3" s="12" t="s">
        <v>91</v>
      </c>
      <c r="V3" s="59" t="s">
        <v>99</v>
      </c>
    </row>
    <row r="4" customFormat="false" ht="15" hidden="false" customHeight="false" outlineLevel="0" collapsed="false">
      <c r="A4" s="0" t="s">
        <v>23</v>
      </c>
      <c r="B4" s="60" t="n">
        <v>482152</v>
      </c>
      <c r="C4" s="61" t="n">
        <v>2.55</v>
      </c>
      <c r="D4" s="62" t="n">
        <v>0.932</v>
      </c>
      <c r="E4" s="63" t="n">
        <v>0</v>
      </c>
      <c r="F4" s="64" t="n">
        <v>0.1</v>
      </c>
      <c r="G4" s="64" t="n">
        <v>0</v>
      </c>
      <c r="H4" s="64" t="n">
        <v>0.847</v>
      </c>
      <c r="I4" s="64" t="n">
        <v>0.217</v>
      </c>
      <c r="J4" s="64" t="n">
        <v>0.129</v>
      </c>
      <c r="K4" s="64" t="n">
        <v>0.09</v>
      </c>
      <c r="L4" s="64" t="n">
        <v>0.058</v>
      </c>
      <c r="M4" s="65" t="n">
        <v>0.01209</v>
      </c>
      <c r="N4" s="65" t="n">
        <v>0.00706</v>
      </c>
      <c r="O4" s="66" t="n">
        <v>567</v>
      </c>
      <c r="P4" s="66" t="n">
        <v>28918</v>
      </c>
      <c r="R4" s="66" t="n">
        <v>502601</v>
      </c>
      <c r="S4" s="61" t="n">
        <v>2.547</v>
      </c>
      <c r="T4" s="62" t="n">
        <v>0.948</v>
      </c>
      <c r="U4" s="63" t="n">
        <v>0</v>
      </c>
      <c r="V4" s="66" t="n">
        <v>568</v>
      </c>
    </row>
    <row r="5" customFormat="false" ht="15" hidden="false" customHeight="false" outlineLevel="0" collapsed="false">
      <c r="A5" s="0" t="s">
        <v>24</v>
      </c>
      <c r="B5" s="60" t="n">
        <v>194554</v>
      </c>
      <c r="C5" s="61" t="n">
        <v>1.171</v>
      </c>
      <c r="D5" s="62" t="n">
        <v>0.457</v>
      </c>
      <c r="E5" s="63" t="n">
        <v>0</v>
      </c>
      <c r="F5" s="64" t="n">
        <v>0.315</v>
      </c>
      <c r="G5" s="64" t="n">
        <v>0</v>
      </c>
      <c r="H5" s="64" t="n">
        <v>0.475</v>
      </c>
      <c r="I5" s="64" t="n">
        <v>0.052</v>
      </c>
      <c r="J5" s="64" t="n">
        <v>0.06</v>
      </c>
      <c r="K5" s="64" t="n">
        <v>0.06</v>
      </c>
      <c r="L5" s="64" t="n">
        <v>0.026</v>
      </c>
      <c r="M5" s="65" t="n">
        <v>0.00673</v>
      </c>
      <c r="N5" s="65" t="n">
        <v>0.00226</v>
      </c>
      <c r="O5" s="66" t="n">
        <v>120</v>
      </c>
      <c r="P5" s="66" t="n">
        <v>6007</v>
      </c>
      <c r="R5" s="66" t="n">
        <v>372539</v>
      </c>
      <c r="S5" s="61" t="n">
        <v>1.164</v>
      </c>
      <c r="T5" s="62" t="n">
        <v>0.455</v>
      </c>
      <c r="U5" s="63" t="n">
        <v>0</v>
      </c>
      <c r="V5" s="66" t="n">
        <v>120</v>
      </c>
    </row>
    <row r="6" customFormat="false" ht="15" hidden="false" customHeight="false" outlineLevel="0" collapsed="false">
      <c r="A6" s="0" t="s">
        <v>25</v>
      </c>
      <c r="B6" s="60" t="n">
        <v>206523</v>
      </c>
      <c r="C6" s="61" t="n">
        <v>0.674</v>
      </c>
      <c r="D6" s="62" t="n">
        <v>0.266</v>
      </c>
      <c r="E6" s="63" t="n">
        <v>0</v>
      </c>
      <c r="F6" s="64" t="n">
        <v>0.009</v>
      </c>
      <c r="G6" s="64" t="n">
        <v>0</v>
      </c>
      <c r="H6" s="64" t="n">
        <v>0.176</v>
      </c>
      <c r="I6" s="64" t="n">
        <v>0.128</v>
      </c>
      <c r="J6" s="64" t="n">
        <v>0.035</v>
      </c>
      <c r="K6" s="64" t="n">
        <v>0.497</v>
      </c>
      <c r="L6" s="64" t="n">
        <v>0.264</v>
      </c>
      <c r="M6" s="65" t="n">
        <v>0.00612</v>
      </c>
      <c r="N6" s="65" t="n">
        <v>0.00211</v>
      </c>
      <c r="O6" s="66" t="n">
        <v>15</v>
      </c>
      <c r="P6" s="66" t="n">
        <v>604</v>
      </c>
      <c r="R6" s="66" t="n">
        <v>206828</v>
      </c>
      <c r="S6" s="61" t="n">
        <v>0.589</v>
      </c>
      <c r="T6" s="62" t="n">
        <v>0.231</v>
      </c>
      <c r="U6" s="63" t="n">
        <v>0</v>
      </c>
      <c r="V6" s="66" t="n">
        <v>14</v>
      </c>
    </row>
    <row r="7" customFormat="false" ht="15" hidden="false" customHeight="false" outlineLevel="0" collapsed="false">
      <c r="A7" s="0" t="s">
        <v>26</v>
      </c>
      <c r="B7" s="60" t="n">
        <v>4463</v>
      </c>
      <c r="C7" s="61" t="n">
        <v>3.414</v>
      </c>
      <c r="D7" s="62" t="n">
        <v>1.352</v>
      </c>
      <c r="E7" s="63" t="n">
        <v>0</v>
      </c>
      <c r="F7" s="64" t="n">
        <v>0.001</v>
      </c>
      <c r="G7" s="64" t="n">
        <v>0</v>
      </c>
      <c r="H7" s="64" t="n">
        <v>1.37</v>
      </c>
      <c r="I7" s="64" t="n">
        <v>0.042</v>
      </c>
      <c r="J7" s="64" t="n">
        <v>0.067</v>
      </c>
      <c r="K7" s="64" t="n">
        <v>0.066</v>
      </c>
      <c r="L7" s="64" t="n">
        <v>0.029</v>
      </c>
      <c r="M7" s="65" t="n">
        <v>0.00697</v>
      </c>
      <c r="N7" s="65" t="n">
        <v>0.00705</v>
      </c>
      <c r="O7" s="66" t="n">
        <v>302</v>
      </c>
      <c r="P7" s="66" t="n">
        <v>11774</v>
      </c>
      <c r="R7" s="66" t="n">
        <v>4485</v>
      </c>
      <c r="S7" s="61" t="n">
        <v>3.402</v>
      </c>
      <c r="T7" s="62" t="n">
        <v>1.349</v>
      </c>
      <c r="U7" s="63" t="n">
        <v>0</v>
      </c>
      <c r="V7" s="66" t="n">
        <v>299</v>
      </c>
    </row>
    <row r="8" customFormat="false" ht="15" hidden="false" customHeight="false" outlineLevel="0" collapsed="false">
      <c r="A8" s="0" t="s">
        <v>27</v>
      </c>
      <c r="B8" s="60" t="n">
        <v>397780</v>
      </c>
      <c r="C8" s="61" t="n">
        <v>2.093</v>
      </c>
      <c r="D8" s="62" t="n">
        <v>0.308</v>
      </c>
      <c r="E8" s="63" t="n">
        <v>0</v>
      </c>
      <c r="F8" s="64" t="n">
        <v>-0.022</v>
      </c>
      <c r="G8" s="64" t="n">
        <v>0</v>
      </c>
      <c r="H8" s="64" t="n">
        <v>3.553</v>
      </c>
      <c r="I8" s="64" t="n">
        <v>0.065</v>
      </c>
      <c r="J8" s="64" t="n">
        <v>0.096</v>
      </c>
      <c r="K8" s="64" t="n">
        <v>0.084</v>
      </c>
      <c r="L8" s="64" t="n">
        <v>0.063</v>
      </c>
      <c r="M8" s="65" t="n">
        <v>0.02357</v>
      </c>
      <c r="N8" s="65" t="n">
        <v>0.02972</v>
      </c>
      <c r="O8" s="66" t="n">
        <v>1962</v>
      </c>
      <c r="P8" s="66" t="n">
        <v>43275</v>
      </c>
      <c r="R8" s="66" t="n">
        <v>413660</v>
      </c>
      <c r="S8" s="61" t="n">
        <v>2.07</v>
      </c>
      <c r="T8" s="62" t="n">
        <v>0.303</v>
      </c>
      <c r="U8" s="63" t="n">
        <v>0</v>
      </c>
      <c r="V8" s="66" t="n">
        <v>1963</v>
      </c>
    </row>
    <row r="9" customFormat="false" ht="15" hidden="false" customHeight="false" outlineLevel="0" collapsed="false">
      <c r="A9" s="0" t="s">
        <v>28</v>
      </c>
      <c r="B9" s="60" t="n">
        <v>332343</v>
      </c>
      <c r="C9" s="61" t="n">
        <v>0.498</v>
      </c>
      <c r="D9" s="62" t="n">
        <v>0.145</v>
      </c>
      <c r="E9" s="63" t="n">
        <v>0</v>
      </c>
      <c r="F9" s="64" t="n">
        <v>-0.001</v>
      </c>
      <c r="G9" s="64" t="n">
        <v>0</v>
      </c>
      <c r="H9" s="64" t="n">
        <v>0.193</v>
      </c>
      <c r="I9" s="64" t="n">
        <v>0</v>
      </c>
      <c r="J9" s="64" t="n">
        <v>0.094</v>
      </c>
      <c r="K9" s="64" t="n">
        <v>0.045</v>
      </c>
      <c r="L9" s="64" t="n">
        <v>0.039</v>
      </c>
      <c r="M9" s="65" t="n">
        <v>0.00323</v>
      </c>
      <c r="N9" s="65" t="n">
        <v>0.00255</v>
      </c>
      <c r="O9" s="66" t="n">
        <v>43</v>
      </c>
      <c r="P9" s="66" t="n">
        <v>2027</v>
      </c>
      <c r="R9" s="66" t="n">
        <v>340906</v>
      </c>
      <c r="S9" s="61" t="n">
        <v>0.497</v>
      </c>
      <c r="T9" s="62" t="n">
        <v>0.144</v>
      </c>
      <c r="U9" s="63" t="n">
        <v>0</v>
      </c>
      <c r="V9" s="66" t="n">
        <v>43</v>
      </c>
    </row>
    <row r="10" customFormat="false" ht="15" hidden="false" customHeight="false" outlineLevel="0" collapsed="false">
      <c r="A10" s="0" t="s">
        <v>29</v>
      </c>
      <c r="B10" s="60" t="n">
        <v>173814</v>
      </c>
      <c r="C10" s="61" t="n">
        <v>0.934</v>
      </c>
      <c r="D10" s="62" t="n">
        <v>0.32</v>
      </c>
      <c r="E10" s="63" t="n">
        <v>0</v>
      </c>
      <c r="F10" s="64" t="n">
        <v>0.589</v>
      </c>
      <c r="G10" s="64" t="n">
        <v>0</v>
      </c>
      <c r="H10" s="64" t="n">
        <v>0.22</v>
      </c>
      <c r="I10" s="64" t="n">
        <v>0</v>
      </c>
      <c r="J10" s="64" t="n">
        <v>0.094</v>
      </c>
      <c r="K10" s="64" t="n">
        <v>0.045</v>
      </c>
      <c r="L10" s="64" t="n">
        <v>0.039</v>
      </c>
      <c r="M10" s="65" t="n">
        <v>0.00298</v>
      </c>
      <c r="N10" s="65" t="n">
        <v>0.00056</v>
      </c>
      <c r="O10" s="66" t="n">
        <v>0</v>
      </c>
      <c r="P10" s="66" t="n">
        <v>0</v>
      </c>
      <c r="R10" s="66" t="n">
        <v>213351</v>
      </c>
      <c r="S10" s="61" t="n">
        <v>0.933</v>
      </c>
      <c r="T10" s="62" t="n">
        <v>0.322</v>
      </c>
      <c r="U10" s="63" t="n">
        <v>0</v>
      </c>
      <c r="V10" s="66" t="n">
        <v>0</v>
      </c>
    </row>
    <row r="11" customFormat="false" ht="15" hidden="false" customHeight="false" outlineLevel="0" collapsed="false">
      <c r="A11" s="0" t="s">
        <v>30</v>
      </c>
      <c r="B11" s="60" t="n">
        <v>141702</v>
      </c>
      <c r="C11" s="61" t="n">
        <v>1.213</v>
      </c>
      <c r="D11" s="62" t="n">
        <v>0.381</v>
      </c>
      <c r="E11" s="63" t="n">
        <v>0</v>
      </c>
      <c r="F11" s="64" t="n">
        <v>1.247</v>
      </c>
      <c r="G11" s="64" t="n">
        <v>0</v>
      </c>
      <c r="H11" s="64" t="n">
        <v>0.485</v>
      </c>
      <c r="I11" s="64" t="n">
        <v>0.037</v>
      </c>
      <c r="J11" s="64" t="n">
        <v>0.784</v>
      </c>
      <c r="K11" s="64" t="n">
        <v>0.083</v>
      </c>
      <c r="L11" s="64" t="n">
        <v>0.036</v>
      </c>
      <c r="M11" s="65" t="n">
        <v>0.01537</v>
      </c>
      <c r="N11" s="65" t="n">
        <v>0.0136</v>
      </c>
      <c r="O11" s="66" t="n">
        <v>492</v>
      </c>
      <c r="P11" s="66" t="n">
        <v>13096</v>
      </c>
      <c r="R11" s="66" t="n">
        <v>199238</v>
      </c>
      <c r="S11" s="61" t="n">
        <v>1.314</v>
      </c>
      <c r="T11" s="62" t="n">
        <v>0.412</v>
      </c>
      <c r="U11" s="63" t="n">
        <v>0</v>
      </c>
      <c r="V11" s="66" t="n">
        <v>599</v>
      </c>
    </row>
    <row r="12" customFormat="false" ht="15" hidden="false" customHeight="false" outlineLevel="0" collapsed="false">
      <c r="A12" s="0" t="s">
        <v>31</v>
      </c>
      <c r="B12" s="60" t="n">
        <v>34038</v>
      </c>
      <c r="C12" s="61" t="n">
        <v>1.159</v>
      </c>
      <c r="D12" s="62" t="n">
        <v>0.274</v>
      </c>
      <c r="E12" s="63" t="n">
        <v>0</v>
      </c>
      <c r="F12" s="64" t="n">
        <v>0</v>
      </c>
      <c r="G12" s="64" t="n">
        <v>0</v>
      </c>
      <c r="H12" s="64" t="n">
        <v>0.536</v>
      </c>
      <c r="I12" s="64" t="n">
        <v>0.242</v>
      </c>
      <c r="J12" s="64" t="n">
        <v>0.629</v>
      </c>
      <c r="K12" s="64" t="n">
        <v>0.09</v>
      </c>
      <c r="L12" s="64" t="n">
        <v>0.039</v>
      </c>
      <c r="M12" s="65" t="n">
        <v>0.01076</v>
      </c>
      <c r="N12" s="65" t="n">
        <v>0.00437</v>
      </c>
      <c r="O12" s="66" t="n">
        <v>170</v>
      </c>
      <c r="P12" s="66" t="n">
        <v>7413</v>
      </c>
      <c r="R12" s="66" t="n">
        <v>66972</v>
      </c>
      <c r="S12" s="61" t="n">
        <v>1.377</v>
      </c>
      <c r="T12" s="62" t="n">
        <v>0.324</v>
      </c>
      <c r="U12" s="63" t="n">
        <v>0</v>
      </c>
      <c r="V12" s="66" t="n">
        <v>199</v>
      </c>
    </row>
    <row r="13" customFormat="false" ht="15" hidden="false" customHeight="false" outlineLevel="0" collapsed="false">
      <c r="A13" s="0" t="s">
        <v>32</v>
      </c>
      <c r="B13" s="60" t="n">
        <v>42765</v>
      </c>
      <c r="C13" s="61" t="n">
        <v>9.851</v>
      </c>
      <c r="D13" s="62" t="n">
        <v>3.769</v>
      </c>
      <c r="E13" s="63" t="n">
        <v>0</v>
      </c>
      <c r="F13" s="64" t="n">
        <v>0.033</v>
      </c>
      <c r="G13" s="64" t="n">
        <v>0</v>
      </c>
      <c r="H13" s="64" t="n">
        <v>1.089</v>
      </c>
      <c r="I13" s="64" t="n">
        <v>0</v>
      </c>
      <c r="J13" s="64" t="n">
        <v>0.096</v>
      </c>
      <c r="K13" s="64" t="n">
        <v>0.353</v>
      </c>
      <c r="L13" s="64" t="n">
        <v>0.039</v>
      </c>
      <c r="M13" s="65" t="n">
        <v>0.01913</v>
      </c>
      <c r="N13" s="65" t="n">
        <v>0.01501</v>
      </c>
      <c r="O13" s="66" t="n">
        <v>364</v>
      </c>
      <c r="P13" s="66" t="n">
        <v>18670</v>
      </c>
      <c r="R13" s="66" t="n">
        <v>43390</v>
      </c>
      <c r="S13" s="61" t="n">
        <v>9.838</v>
      </c>
      <c r="T13" s="62" t="n">
        <v>3.702</v>
      </c>
      <c r="U13" s="63" t="n">
        <v>0</v>
      </c>
      <c r="V13" s="66" t="n">
        <v>364</v>
      </c>
    </row>
    <row r="14" customFormat="false" ht="15" hidden="false" customHeight="false" outlineLevel="0" collapsed="false">
      <c r="A14" s="0" t="s">
        <v>33</v>
      </c>
      <c r="B14" s="60" t="n">
        <v>6026</v>
      </c>
      <c r="C14" s="61" t="n">
        <v>5.354</v>
      </c>
      <c r="D14" s="62" t="n">
        <v>1.384</v>
      </c>
      <c r="E14" s="63" t="n">
        <v>0</v>
      </c>
      <c r="F14" s="64" t="n">
        <v>0</v>
      </c>
      <c r="G14" s="64" t="n">
        <v>0</v>
      </c>
      <c r="H14" s="64" t="n">
        <v>0.717</v>
      </c>
      <c r="I14" s="64" t="n">
        <v>0</v>
      </c>
      <c r="J14" s="64" t="n">
        <v>0.095</v>
      </c>
      <c r="K14" s="64" t="n">
        <v>0.045</v>
      </c>
      <c r="L14" s="64" t="n">
        <v>0.039</v>
      </c>
      <c r="M14" s="65" t="n">
        <v>0.00759</v>
      </c>
      <c r="N14" s="65" t="n">
        <v>0.00683</v>
      </c>
      <c r="O14" s="66" t="n">
        <v>353</v>
      </c>
      <c r="P14" s="66" t="n">
        <v>24856</v>
      </c>
      <c r="R14" s="66" t="n">
        <v>6080</v>
      </c>
      <c r="S14" s="61" t="n">
        <v>5.337</v>
      </c>
      <c r="T14" s="62" t="n">
        <v>1.38</v>
      </c>
      <c r="U14" s="63" t="n">
        <v>0</v>
      </c>
      <c r="V14" s="66" t="n">
        <v>342</v>
      </c>
    </row>
    <row r="15" customFormat="false" ht="15" hidden="false" customHeight="false" outlineLevel="0" collapsed="false">
      <c r="A15" s="0" t="s">
        <v>34</v>
      </c>
      <c r="B15" s="60" t="n">
        <v>15296</v>
      </c>
      <c r="C15" s="61" t="n">
        <v>4.681</v>
      </c>
      <c r="D15" s="62" t="n">
        <v>0.399</v>
      </c>
      <c r="E15" s="63" t="n">
        <v>0</v>
      </c>
      <c r="F15" s="64" t="n">
        <v>-2.052</v>
      </c>
      <c r="G15" s="64" t="n">
        <v>0</v>
      </c>
      <c r="H15" s="64" t="n">
        <v>2.126</v>
      </c>
      <c r="I15" s="64" t="n">
        <v>0.032</v>
      </c>
      <c r="J15" s="64" t="n">
        <v>0.067</v>
      </c>
      <c r="K15" s="64" t="n">
        <v>0.078</v>
      </c>
      <c r="L15" s="64" t="n">
        <v>0.027</v>
      </c>
      <c r="M15" s="65" t="n">
        <v>0.01904</v>
      </c>
      <c r="N15" s="65" t="n">
        <v>0.0088</v>
      </c>
      <c r="O15" s="66" t="n">
        <v>1914</v>
      </c>
      <c r="P15" s="66" t="n">
        <v>106382</v>
      </c>
      <c r="R15" s="66" t="n">
        <v>15383</v>
      </c>
      <c r="S15" s="61" t="n">
        <v>4.628</v>
      </c>
      <c r="T15" s="62" t="n">
        <v>0.394</v>
      </c>
      <c r="U15" s="63" t="n">
        <v>0</v>
      </c>
      <c r="V15" s="66" t="n">
        <v>1927</v>
      </c>
    </row>
    <row r="16" customFormat="false" ht="15" hidden="false" customHeight="false" outlineLevel="0" collapsed="false">
      <c r="A16" s="0" t="s">
        <v>35</v>
      </c>
      <c r="B16" s="60" t="n">
        <v>11827</v>
      </c>
      <c r="C16" s="61" t="n">
        <v>5.802</v>
      </c>
      <c r="D16" s="62" t="n">
        <v>1.169</v>
      </c>
      <c r="E16" s="63" t="n">
        <v>0</v>
      </c>
      <c r="F16" s="64" t="n">
        <v>0.439</v>
      </c>
      <c r="G16" s="64" t="n">
        <v>0</v>
      </c>
      <c r="H16" s="64" t="n">
        <v>1.425</v>
      </c>
      <c r="I16" s="64" t="n">
        <v>0.372</v>
      </c>
      <c r="J16" s="64" t="n">
        <v>0.12</v>
      </c>
      <c r="K16" s="64" t="n">
        <v>0.099</v>
      </c>
      <c r="L16" s="64" t="n">
        <v>0.042</v>
      </c>
      <c r="M16" s="65" t="n">
        <v>0.01792</v>
      </c>
      <c r="N16" s="65" t="n">
        <v>0.01117</v>
      </c>
      <c r="O16" s="66" t="n">
        <v>1431</v>
      </c>
      <c r="P16" s="66" t="n">
        <v>48147</v>
      </c>
      <c r="R16" s="66" t="n">
        <v>12743</v>
      </c>
      <c r="S16" s="61" t="n">
        <v>5.784</v>
      </c>
      <c r="T16" s="62" t="n">
        <v>1.167</v>
      </c>
      <c r="U16" s="63" t="n">
        <v>0</v>
      </c>
      <c r="V16" s="66" t="n">
        <v>1429</v>
      </c>
    </row>
    <row r="17" customFormat="false" ht="15" hidden="false" customHeight="false" outlineLevel="0" collapsed="false">
      <c r="A17" s="0" t="s">
        <v>36</v>
      </c>
      <c r="B17" s="60" t="n">
        <v>33318</v>
      </c>
      <c r="C17" s="61" t="n">
        <v>0.464</v>
      </c>
      <c r="D17" s="62" t="n">
        <v>0.128</v>
      </c>
      <c r="E17" s="63" t="n">
        <v>0</v>
      </c>
      <c r="F17" s="64" t="n">
        <v>0.18</v>
      </c>
      <c r="G17" s="64" t="n">
        <v>0</v>
      </c>
      <c r="H17" s="64" t="n">
        <v>0.093</v>
      </c>
      <c r="I17" s="64" t="n">
        <v>0.163</v>
      </c>
      <c r="J17" s="64" t="n">
        <v>0.11</v>
      </c>
      <c r="K17" s="64" t="n">
        <v>0.098</v>
      </c>
      <c r="L17" s="64" t="n">
        <v>0.27</v>
      </c>
      <c r="M17" s="65" t="n">
        <v>0.0025</v>
      </c>
      <c r="N17" s="65" t="n">
        <v>0.00097</v>
      </c>
      <c r="O17" s="66" t="n">
        <v>26</v>
      </c>
      <c r="P17" s="66" t="n">
        <v>894</v>
      </c>
      <c r="R17" s="66" t="n">
        <v>33318</v>
      </c>
      <c r="S17" s="61" t="n">
        <v>0.452</v>
      </c>
      <c r="T17" s="62" t="n">
        <v>0.124</v>
      </c>
      <c r="U17" s="63" t="n">
        <v>0</v>
      </c>
      <c r="V17" s="66" t="n">
        <v>25</v>
      </c>
    </row>
    <row r="18" customFormat="false" ht="15" hidden="false" customHeight="false" outlineLevel="0" collapsed="false">
      <c r="A18" s="0" t="s">
        <v>37</v>
      </c>
      <c r="B18" s="60" t="n">
        <v>11853</v>
      </c>
      <c r="C18" s="61" t="n">
        <v>2.473</v>
      </c>
      <c r="D18" s="62" t="n">
        <v>0.681</v>
      </c>
      <c r="E18" s="63" t="n">
        <v>0</v>
      </c>
      <c r="F18" s="64" t="n">
        <v>0.958</v>
      </c>
      <c r="G18" s="64" t="n">
        <v>0</v>
      </c>
      <c r="H18" s="64" t="n">
        <v>0.495</v>
      </c>
      <c r="I18" s="64" t="n">
        <v>0.794</v>
      </c>
      <c r="J18" s="64" t="n">
        <v>0.177</v>
      </c>
      <c r="K18" s="64" t="n">
        <v>0.177</v>
      </c>
      <c r="L18" s="64" t="n">
        <v>0.27</v>
      </c>
      <c r="M18" s="65" t="n">
        <v>0.00625</v>
      </c>
      <c r="N18" s="65" t="n">
        <v>0.00553</v>
      </c>
      <c r="O18" s="66" t="n">
        <v>139</v>
      </c>
      <c r="P18" s="66" t="n">
        <v>4785</v>
      </c>
      <c r="R18" s="66" t="n">
        <v>11853</v>
      </c>
      <c r="S18" s="61" t="n">
        <v>2.455</v>
      </c>
      <c r="T18" s="62" t="n">
        <v>0.676</v>
      </c>
      <c r="U18" s="63" t="n">
        <v>0</v>
      </c>
      <c r="V18" s="66" t="n">
        <v>138</v>
      </c>
    </row>
    <row r="19" customFormat="false" ht="15" hidden="false" customHeight="false" outlineLevel="0" collapsed="false">
      <c r="A19" s="0" t="s">
        <v>38</v>
      </c>
      <c r="B19" s="60" t="n">
        <v>24148</v>
      </c>
      <c r="C19" s="61" t="n">
        <v>7.815</v>
      </c>
      <c r="D19" s="62" t="n">
        <v>2.359</v>
      </c>
      <c r="E19" s="63" t="n">
        <v>0</v>
      </c>
      <c r="F19" s="64" t="n">
        <v>3.096</v>
      </c>
      <c r="G19" s="64" t="n">
        <v>0</v>
      </c>
      <c r="H19" s="64" t="n">
        <v>1.519</v>
      </c>
      <c r="I19" s="64" t="n">
        <v>0.311</v>
      </c>
      <c r="J19" s="64" t="n">
        <v>0.299</v>
      </c>
      <c r="K19" s="64" t="n">
        <v>0.849</v>
      </c>
      <c r="L19" s="64" t="n">
        <v>0.043</v>
      </c>
      <c r="M19" s="65" t="n">
        <v>0.0157</v>
      </c>
      <c r="N19" s="65" t="n">
        <v>0.01123</v>
      </c>
      <c r="O19" s="66" t="n">
        <v>418</v>
      </c>
      <c r="P19" s="66" t="n">
        <v>15039</v>
      </c>
      <c r="R19" s="66" t="n">
        <v>39187</v>
      </c>
      <c r="S19" s="61" t="n">
        <v>7.791</v>
      </c>
      <c r="T19" s="62" t="n">
        <v>2.367</v>
      </c>
      <c r="U19" s="63" t="n">
        <v>0</v>
      </c>
      <c r="V19" s="66" t="n">
        <v>412</v>
      </c>
    </row>
    <row r="20" customFormat="false" ht="15" hidden="false" customHeight="false" outlineLevel="0" collapsed="false">
      <c r="A20" s="0" t="s">
        <v>39</v>
      </c>
      <c r="B20" s="60" t="n">
        <v>16691</v>
      </c>
      <c r="C20" s="61" t="n">
        <v>2.259</v>
      </c>
      <c r="D20" s="62" t="n">
        <v>0.179</v>
      </c>
      <c r="E20" s="63" t="n">
        <v>0</v>
      </c>
      <c r="F20" s="64" t="n">
        <v>3.096</v>
      </c>
      <c r="G20" s="64" t="n">
        <v>0</v>
      </c>
      <c r="H20" s="64" t="n">
        <v>2.107</v>
      </c>
      <c r="I20" s="64" t="n">
        <v>1.264</v>
      </c>
      <c r="J20" s="64" t="n">
        <v>0.208</v>
      </c>
      <c r="K20" s="64" t="n">
        <v>0.886</v>
      </c>
      <c r="L20" s="64" t="n">
        <v>0.044</v>
      </c>
      <c r="M20" s="65" t="n">
        <v>0.01832</v>
      </c>
      <c r="N20" s="65" t="n">
        <v>0.01089</v>
      </c>
      <c r="O20" s="66" t="n">
        <v>7</v>
      </c>
      <c r="P20" s="66" t="n">
        <v>37</v>
      </c>
      <c r="R20" s="66" t="n">
        <v>47221</v>
      </c>
      <c r="S20" s="61" t="n">
        <v>2.261</v>
      </c>
      <c r="T20" s="62" t="n">
        <v>0.581</v>
      </c>
      <c r="U20" s="63" t="n">
        <v>0</v>
      </c>
      <c r="V20" s="66" t="n">
        <v>7</v>
      </c>
    </row>
    <row r="21" customFormat="false" ht="15" hidden="false" customHeight="false" outlineLevel="0" collapsed="false">
      <c r="A21" s="0" t="s">
        <v>40</v>
      </c>
      <c r="B21" s="60" t="n">
        <v>9554</v>
      </c>
      <c r="C21" s="61" t="n">
        <v>13.581</v>
      </c>
      <c r="D21" s="62" t="n">
        <v>3.613</v>
      </c>
      <c r="E21" s="63" t="n">
        <v>0</v>
      </c>
      <c r="F21" s="64" t="n">
        <v>0.133</v>
      </c>
      <c r="G21" s="64" t="n">
        <v>0</v>
      </c>
      <c r="H21" s="64" t="n">
        <v>2.148</v>
      </c>
      <c r="I21" s="64" t="n">
        <v>0.229</v>
      </c>
      <c r="J21" s="64" t="n">
        <v>0.201</v>
      </c>
      <c r="K21" s="64" t="n">
        <v>0.853</v>
      </c>
      <c r="L21" s="64" t="n">
        <v>0.043</v>
      </c>
      <c r="M21" s="65" t="n">
        <v>0.02735</v>
      </c>
      <c r="N21" s="65" t="n">
        <v>0.05061</v>
      </c>
      <c r="O21" s="66" t="n">
        <v>943</v>
      </c>
      <c r="P21" s="66" t="n">
        <v>34064</v>
      </c>
      <c r="R21" s="66" t="n">
        <v>12556</v>
      </c>
      <c r="S21" s="61" t="n">
        <v>13.515</v>
      </c>
      <c r="T21" s="62" t="n">
        <v>3.637</v>
      </c>
      <c r="U21" s="63" t="n">
        <v>0</v>
      </c>
      <c r="V21" s="66" t="n">
        <v>963</v>
      </c>
    </row>
    <row r="22" customFormat="false" ht="15" hidden="false" customHeight="false" outlineLevel="0" collapsed="false">
      <c r="A22" s="0" t="s">
        <v>41</v>
      </c>
      <c r="B22" s="60" t="n">
        <v>10311</v>
      </c>
      <c r="C22" s="61" t="n">
        <v>8.458</v>
      </c>
      <c r="D22" s="62" t="n">
        <v>2.09</v>
      </c>
      <c r="E22" s="63" t="n">
        <v>0</v>
      </c>
      <c r="F22" s="64" t="n">
        <v>0.212</v>
      </c>
      <c r="G22" s="64" t="n">
        <v>0</v>
      </c>
      <c r="H22" s="64" t="n">
        <v>2.343</v>
      </c>
      <c r="I22" s="64" t="n">
        <v>0.193</v>
      </c>
      <c r="J22" s="64" t="n">
        <v>0.19</v>
      </c>
      <c r="K22" s="64" t="n">
        <v>0.844</v>
      </c>
      <c r="L22" s="64" t="n">
        <v>0.046</v>
      </c>
      <c r="M22" s="65" t="n">
        <v>0.0288</v>
      </c>
      <c r="N22" s="65" t="n">
        <v>0.01939</v>
      </c>
      <c r="O22" s="66" t="n">
        <v>234</v>
      </c>
      <c r="P22" s="66" t="n">
        <v>10412</v>
      </c>
      <c r="R22" s="66" t="n">
        <v>22190</v>
      </c>
      <c r="S22" s="61" t="n">
        <v>8.529</v>
      </c>
      <c r="T22" s="62" t="n">
        <v>2.133</v>
      </c>
      <c r="U22" s="63" t="n">
        <v>0</v>
      </c>
      <c r="V22" s="66" t="n">
        <v>227</v>
      </c>
    </row>
    <row r="23" customFormat="false" ht="15" hidden="false" customHeight="false" outlineLevel="0" collapsed="false">
      <c r="A23" s="0" t="s">
        <v>42</v>
      </c>
      <c r="B23" s="60" t="n">
        <v>2997</v>
      </c>
      <c r="C23" s="61" t="n">
        <v>27.213</v>
      </c>
      <c r="D23" s="62" t="n">
        <v>1.089</v>
      </c>
      <c r="E23" s="63" t="n">
        <v>0</v>
      </c>
      <c r="F23" s="64" t="n">
        <v>-0.377</v>
      </c>
      <c r="G23" s="64" t="n">
        <v>0</v>
      </c>
      <c r="H23" s="64" t="n">
        <v>4.272</v>
      </c>
      <c r="I23" s="64" t="n">
        <v>0.66</v>
      </c>
      <c r="J23" s="64" t="n">
        <v>0.482</v>
      </c>
      <c r="K23" s="64" t="n">
        <v>0.861</v>
      </c>
      <c r="L23" s="64" t="n">
        <v>0.046</v>
      </c>
      <c r="M23" s="65" t="n">
        <v>0.04108</v>
      </c>
      <c r="N23" s="65" t="n">
        <v>0.04024</v>
      </c>
      <c r="O23" s="66" t="n">
        <v>2322</v>
      </c>
      <c r="P23" s="66" t="n">
        <v>192719</v>
      </c>
      <c r="R23" s="66" t="n">
        <v>3264</v>
      </c>
      <c r="S23" s="61" t="n">
        <v>27.382</v>
      </c>
      <c r="T23" s="62" t="n">
        <v>1.095</v>
      </c>
      <c r="U23" s="63" t="n">
        <v>0</v>
      </c>
      <c r="V23" s="66" t="n">
        <v>2304</v>
      </c>
    </row>
    <row r="24" customFormat="false" ht="15" hidden="false" customHeight="false" outlineLevel="0" collapsed="false">
      <c r="A24" s="0" t="s">
        <v>43</v>
      </c>
      <c r="B24" s="60" t="n">
        <v>148957</v>
      </c>
      <c r="C24" s="61" t="n">
        <v>0.328</v>
      </c>
      <c r="D24" s="62" t="n">
        <v>0.182</v>
      </c>
      <c r="E24" s="63" t="n">
        <v>0</v>
      </c>
      <c r="F24" s="64" t="n">
        <v>0.372</v>
      </c>
      <c r="G24" s="64" t="n">
        <v>0</v>
      </c>
      <c r="H24" s="64" t="n">
        <v>0.704</v>
      </c>
      <c r="I24" s="64" t="n">
        <v>0.012</v>
      </c>
      <c r="J24" s="64" t="n">
        <v>0.177</v>
      </c>
      <c r="K24" s="64" t="n">
        <v>0.145</v>
      </c>
      <c r="L24" s="64" t="n">
        <v>0.017</v>
      </c>
      <c r="M24" s="65" t="n">
        <v>0.01143</v>
      </c>
      <c r="N24" s="65" t="n">
        <v>0.00481</v>
      </c>
      <c r="O24" s="66" t="n">
        <v>235</v>
      </c>
      <c r="P24" s="66" t="n">
        <v>4013</v>
      </c>
      <c r="R24" s="66" t="n">
        <v>149033</v>
      </c>
      <c r="S24" s="61" t="n">
        <v>0.329</v>
      </c>
      <c r="T24" s="62" t="n">
        <v>0.18</v>
      </c>
      <c r="U24" s="63" t="n">
        <v>0</v>
      </c>
      <c r="V24" s="66" t="n">
        <v>235</v>
      </c>
    </row>
    <row r="25" customFormat="false" ht="15" hidden="false" customHeight="false" outlineLevel="0" collapsed="false">
      <c r="A25" s="0" t="s">
        <v>44</v>
      </c>
      <c r="B25" s="60" t="n">
        <v>77927</v>
      </c>
      <c r="C25" s="61" t="n">
        <v>0.219</v>
      </c>
      <c r="D25" s="62" t="n">
        <v>0.066</v>
      </c>
      <c r="E25" s="63" t="n">
        <v>0</v>
      </c>
      <c r="F25" s="64" t="n">
        <v>0.005</v>
      </c>
      <c r="G25" s="64" t="n">
        <v>0</v>
      </c>
      <c r="H25" s="64" t="n">
        <v>0.211</v>
      </c>
      <c r="I25" s="64" t="n">
        <v>0</v>
      </c>
      <c r="J25" s="64" t="n">
        <v>0.095</v>
      </c>
      <c r="K25" s="64" t="n">
        <v>0.045</v>
      </c>
      <c r="L25" s="64" t="n">
        <v>0.039</v>
      </c>
      <c r="M25" s="65" t="n">
        <v>0.00304</v>
      </c>
      <c r="N25" s="65" t="n">
        <v>0.0023</v>
      </c>
      <c r="O25" s="66" t="n">
        <v>11</v>
      </c>
      <c r="P25" s="66" t="n">
        <v>746</v>
      </c>
      <c r="R25" s="66" t="n">
        <v>77942</v>
      </c>
      <c r="S25" s="61" t="n">
        <v>0.221</v>
      </c>
      <c r="T25" s="62" t="n">
        <v>0.066</v>
      </c>
      <c r="U25" s="63" t="n">
        <v>0</v>
      </c>
      <c r="V25" s="66" t="n">
        <v>11</v>
      </c>
    </row>
    <row r="26" customFormat="false" ht="15" hidden="false" customHeight="false" outlineLevel="0" collapsed="false">
      <c r="A26" s="0" t="s">
        <v>45</v>
      </c>
      <c r="B26" s="60" t="n">
        <v>35154</v>
      </c>
      <c r="C26" s="61" t="n">
        <v>0.231</v>
      </c>
      <c r="D26" s="62" t="n">
        <v>0.032</v>
      </c>
      <c r="E26" s="63" t="n">
        <v>0</v>
      </c>
      <c r="F26" s="64" t="n">
        <v>0.013</v>
      </c>
      <c r="G26" s="64" t="n">
        <v>0</v>
      </c>
      <c r="H26" s="64" t="n">
        <v>0.154</v>
      </c>
      <c r="I26" s="64" t="n">
        <v>0</v>
      </c>
      <c r="J26" s="64" t="n">
        <v>0.114</v>
      </c>
      <c r="K26" s="64" t="n">
        <v>0.045</v>
      </c>
      <c r="L26" s="64" t="n">
        <v>0.039</v>
      </c>
      <c r="M26" s="65" t="n">
        <v>0.00253</v>
      </c>
      <c r="N26" s="65" t="n">
        <v>0.00132</v>
      </c>
      <c r="O26" s="66" t="n">
        <v>23</v>
      </c>
      <c r="P26" s="66" t="n">
        <v>776</v>
      </c>
      <c r="R26" s="66" t="n">
        <v>35170</v>
      </c>
      <c r="S26" s="61" t="n">
        <v>0.231</v>
      </c>
      <c r="T26" s="62" t="n">
        <v>0.032</v>
      </c>
      <c r="U26" s="63" t="n">
        <v>0</v>
      </c>
      <c r="V26" s="66" t="n">
        <v>23</v>
      </c>
    </row>
    <row r="27" customFormat="false" ht="15" hidden="false" customHeight="false" outlineLevel="0" collapsed="false">
      <c r="A27" s="0" t="s">
        <v>46</v>
      </c>
      <c r="B27" s="60" t="n">
        <v>77045</v>
      </c>
      <c r="C27" s="61" t="n">
        <v>0.303</v>
      </c>
      <c r="D27" s="62" t="n">
        <v>0.149</v>
      </c>
      <c r="E27" s="63" t="n">
        <v>0</v>
      </c>
      <c r="F27" s="64" t="n">
        <v>0.002</v>
      </c>
      <c r="G27" s="64" t="n">
        <v>0</v>
      </c>
      <c r="H27" s="64" t="n">
        <v>0.278</v>
      </c>
      <c r="I27" s="64" t="n">
        <v>0</v>
      </c>
      <c r="J27" s="64" t="n">
        <v>0.095</v>
      </c>
      <c r="K27" s="64" t="n">
        <v>0.045</v>
      </c>
      <c r="L27" s="64" t="n">
        <v>0.017</v>
      </c>
      <c r="M27" s="65" t="n">
        <v>0.00686</v>
      </c>
      <c r="N27" s="65" t="n">
        <v>0.00414</v>
      </c>
      <c r="O27" s="66" t="n">
        <v>97</v>
      </c>
      <c r="P27" s="66" t="n">
        <v>6878</v>
      </c>
      <c r="R27" s="66" t="n">
        <v>77079</v>
      </c>
      <c r="S27" s="61" t="n">
        <v>0.305</v>
      </c>
      <c r="T27" s="62" t="n">
        <v>0.15</v>
      </c>
      <c r="U27" s="63" t="n">
        <v>0</v>
      </c>
      <c r="V27" s="66" t="n">
        <v>98</v>
      </c>
    </row>
    <row r="28" customFormat="false" ht="15" hidden="false" customHeight="false" outlineLevel="0" collapsed="false">
      <c r="A28" s="0" t="s">
        <v>47</v>
      </c>
      <c r="B28" s="60" t="n">
        <v>654375</v>
      </c>
      <c r="C28" s="61" t="n">
        <v>0.223</v>
      </c>
      <c r="D28" s="62" t="n">
        <v>0.087</v>
      </c>
      <c r="E28" s="63" t="n">
        <v>0</v>
      </c>
      <c r="F28" s="64" t="n">
        <v>0.001</v>
      </c>
      <c r="G28" s="64" t="n">
        <v>0</v>
      </c>
      <c r="H28" s="64" t="n">
        <v>0.174</v>
      </c>
      <c r="I28" s="64" t="n">
        <v>0.06</v>
      </c>
      <c r="J28" s="64" t="n">
        <v>0.164</v>
      </c>
      <c r="K28" s="64" t="n">
        <v>0.041</v>
      </c>
      <c r="L28" s="64" t="n">
        <v>0.015</v>
      </c>
      <c r="M28" s="65" t="n">
        <v>0.00531</v>
      </c>
      <c r="N28" s="65" t="n">
        <v>0.00186</v>
      </c>
      <c r="O28" s="66" t="n">
        <v>83</v>
      </c>
      <c r="P28" s="66" t="n">
        <v>3958</v>
      </c>
      <c r="R28" s="66" t="n">
        <v>654664</v>
      </c>
      <c r="S28" s="61" t="n">
        <v>0.223</v>
      </c>
      <c r="T28" s="62" t="n">
        <v>0.087</v>
      </c>
      <c r="U28" s="63" t="n">
        <v>0</v>
      </c>
      <c r="V28" s="66" t="n">
        <v>82</v>
      </c>
    </row>
    <row r="29" customFormat="false" ht="15" hidden="false" customHeight="false" outlineLevel="0" collapsed="false">
      <c r="A29" s="0" t="s">
        <v>48</v>
      </c>
      <c r="B29" s="60" t="n">
        <v>127923</v>
      </c>
      <c r="C29" s="61" t="n">
        <v>0.637</v>
      </c>
      <c r="D29" s="62" t="n">
        <v>0.038</v>
      </c>
      <c r="E29" s="63" t="n">
        <v>0</v>
      </c>
      <c r="F29" s="64" t="n">
        <v>-0.146</v>
      </c>
      <c r="G29" s="64" t="n">
        <v>0</v>
      </c>
      <c r="H29" s="64" t="n">
        <v>0.307</v>
      </c>
      <c r="I29" s="64" t="n">
        <v>0</v>
      </c>
      <c r="J29" s="64" t="n">
        <v>0.094</v>
      </c>
      <c r="K29" s="64" t="n">
        <v>0.045</v>
      </c>
      <c r="L29" s="64" t="n">
        <v>0.017</v>
      </c>
      <c r="M29" s="65" t="n">
        <v>0.00306</v>
      </c>
      <c r="N29" s="65" t="n">
        <v>0.00157</v>
      </c>
      <c r="O29" s="66" t="n">
        <v>65</v>
      </c>
      <c r="P29" s="66" t="n">
        <v>3678</v>
      </c>
      <c r="R29" s="66" t="n">
        <v>128230</v>
      </c>
      <c r="S29" s="61" t="n">
        <v>0.639</v>
      </c>
      <c r="T29" s="62" t="n">
        <v>0.038</v>
      </c>
      <c r="U29" s="63" t="n">
        <v>0</v>
      </c>
      <c r="V29" s="66" t="n">
        <v>65</v>
      </c>
    </row>
    <row r="30" customFormat="false" ht="15" hidden="false" customHeight="false" outlineLevel="0" collapsed="false">
      <c r="A30" s="0" t="s">
        <v>49</v>
      </c>
      <c r="B30" s="60" t="n">
        <v>128971</v>
      </c>
      <c r="C30" s="61" t="n">
        <v>1.23</v>
      </c>
      <c r="D30" s="62" t="n">
        <v>0</v>
      </c>
      <c r="E30" s="63" t="n">
        <v>0</v>
      </c>
      <c r="F30" s="64" t="n">
        <v>-0.025</v>
      </c>
      <c r="G30" s="64" t="n">
        <v>0</v>
      </c>
      <c r="H30" s="64" t="n">
        <v>0.266</v>
      </c>
      <c r="I30" s="64" t="n">
        <v>0.059</v>
      </c>
      <c r="J30" s="64" t="n">
        <v>0.292</v>
      </c>
      <c r="K30" s="64" t="n">
        <v>0.065</v>
      </c>
      <c r="L30" s="64" t="n">
        <v>0.021</v>
      </c>
      <c r="M30" s="65" t="n">
        <v>0.00469</v>
      </c>
      <c r="N30" s="65" t="n">
        <v>0.00225</v>
      </c>
      <c r="O30" s="66" t="n">
        <v>86</v>
      </c>
      <c r="P30" s="66" t="n">
        <v>491</v>
      </c>
      <c r="R30" s="66" t="n">
        <v>129311</v>
      </c>
      <c r="S30" s="61" t="n">
        <v>1.246</v>
      </c>
      <c r="T30" s="62" t="n">
        <v>0</v>
      </c>
      <c r="U30" s="63" t="n">
        <v>0</v>
      </c>
      <c r="V30" s="66" t="n">
        <v>87</v>
      </c>
    </row>
    <row r="31" customFormat="false" ht="15" hidden="false" customHeight="false" outlineLevel="0" collapsed="false">
      <c r="A31" s="0" t="s">
        <v>50</v>
      </c>
      <c r="B31" s="60" t="n">
        <v>75781</v>
      </c>
      <c r="C31" s="61" t="n">
        <v>0.465</v>
      </c>
      <c r="D31" s="62" t="n">
        <v>0.028</v>
      </c>
      <c r="E31" s="63" t="n">
        <v>0</v>
      </c>
      <c r="F31" s="64" t="n">
        <v>-0.029</v>
      </c>
      <c r="G31" s="64" t="n">
        <v>0</v>
      </c>
      <c r="H31" s="64" t="n">
        <v>0.225</v>
      </c>
      <c r="I31" s="64" t="n">
        <v>0.004</v>
      </c>
      <c r="J31" s="64" t="n">
        <v>0.096</v>
      </c>
      <c r="K31" s="64" t="n">
        <v>0.044</v>
      </c>
      <c r="L31" s="64" t="n">
        <v>0.017</v>
      </c>
      <c r="M31" s="65" t="n">
        <v>0.00291</v>
      </c>
      <c r="N31" s="65" t="n">
        <v>0.00115</v>
      </c>
      <c r="O31" s="66" t="n">
        <v>140</v>
      </c>
      <c r="P31" s="66" t="n">
        <v>10007</v>
      </c>
      <c r="R31" s="66" t="n">
        <v>75811</v>
      </c>
      <c r="S31" s="61" t="n">
        <v>0.466</v>
      </c>
      <c r="T31" s="62" t="n">
        <v>0.029</v>
      </c>
      <c r="U31" s="63" t="n">
        <v>0</v>
      </c>
      <c r="V31" s="66" t="n">
        <v>138</v>
      </c>
    </row>
    <row r="32" customFormat="false" ht="15" hidden="false" customHeight="false" outlineLevel="0" collapsed="false">
      <c r="A32" s="0" t="s">
        <v>51</v>
      </c>
      <c r="B32" s="60" t="n">
        <v>67079</v>
      </c>
      <c r="C32" s="61" t="n">
        <v>0.741</v>
      </c>
      <c r="D32" s="62" t="n">
        <v>0.899</v>
      </c>
      <c r="E32" s="63" t="n">
        <v>0</v>
      </c>
      <c r="F32" s="64" t="n">
        <v>0.025</v>
      </c>
      <c r="G32" s="64" t="n">
        <v>0</v>
      </c>
      <c r="H32" s="64" t="n">
        <v>0.722</v>
      </c>
      <c r="I32" s="64" t="n">
        <v>0</v>
      </c>
      <c r="J32" s="64" t="n">
        <v>0.238</v>
      </c>
      <c r="K32" s="64" t="n">
        <v>0.212</v>
      </c>
      <c r="L32" s="64" t="n">
        <v>0.017</v>
      </c>
      <c r="M32" s="65" t="n">
        <v>0.00989</v>
      </c>
      <c r="N32" s="65" t="n">
        <v>0.00531</v>
      </c>
      <c r="O32" s="66" t="n">
        <v>292</v>
      </c>
      <c r="P32" s="66" t="n">
        <v>15180</v>
      </c>
      <c r="R32" s="66" t="n">
        <v>68024</v>
      </c>
      <c r="S32" s="61" t="n">
        <v>0.742</v>
      </c>
      <c r="T32" s="62" t="n">
        <v>0.908</v>
      </c>
      <c r="U32" s="63" t="n">
        <v>0</v>
      </c>
      <c r="V32" s="66" t="n">
        <v>295</v>
      </c>
    </row>
    <row r="33" customFormat="false" ht="15" hidden="false" customHeight="false" outlineLevel="0" collapsed="false">
      <c r="A33" s="0" t="s">
        <v>52</v>
      </c>
      <c r="B33" s="60" t="n">
        <v>26013</v>
      </c>
      <c r="C33" s="61" t="n">
        <v>1.553</v>
      </c>
      <c r="D33" s="62" t="n">
        <v>0</v>
      </c>
      <c r="E33" s="63" t="n">
        <v>0</v>
      </c>
      <c r="F33" s="64" t="n">
        <v>-0.061</v>
      </c>
      <c r="G33" s="64" t="n">
        <v>0</v>
      </c>
      <c r="H33" s="64" t="n">
        <v>0.626</v>
      </c>
      <c r="I33" s="64" t="n">
        <v>0.139</v>
      </c>
      <c r="J33" s="64" t="n">
        <v>0.093</v>
      </c>
      <c r="K33" s="64" t="n">
        <v>0.749</v>
      </c>
      <c r="L33" s="64" t="n">
        <v>0.039</v>
      </c>
      <c r="M33" s="65" t="n">
        <v>0.01128</v>
      </c>
      <c r="N33" s="65" t="n">
        <v>0.00402</v>
      </c>
      <c r="O33" s="66" t="n">
        <v>68</v>
      </c>
      <c r="P33" s="66" t="n">
        <v>1003</v>
      </c>
      <c r="R33" s="66" t="n">
        <v>27499</v>
      </c>
      <c r="S33" s="61" t="n">
        <v>1.553</v>
      </c>
      <c r="T33" s="62" t="n">
        <v>0</v>
      </c>
      <c r="U33" s="63" t="n">
        <v>0</v>
      </c>
      <c r="V33" s="66" t="n">
        <v>68</v>
      </c>
    </row>
    <row r="34" customFormat="false" ht="15" hidden="false" customHeight="false" outlineLevel="0" collapsed="false">
      <c r="A34" s="0" t="s">
        <v>53</v>
      </c>
      <c r="B34" s="60" t="n">
        <v>210650</v>
      </c>
      <c r="C34" s="61" t="n">
        <v>0.465</v>
      </c>
      <c r="D34" s="62" t="n">
        <v>0.145</v>
      </c>
      <c r="E34" s="63" t="n">
        <v>0</v>
      </c>
      <c r="F34" s="64" t="n">
        <v>0.126</v>
      </c>
      <c r="G34" s="64" t="n">
        <v>0</v>
      </c>
      <c r="H34" s="64" t="n">
        <v>0.369</v>
      </c>
      <c r="I34" s="64" t="n">
        <v>0.015</v>
      </c>
      <c r="J34" s="64" t="n">
        <v>0.182</v>
      </c>
      <c r="K34" s="64" t="n">
        <v>0.042</v>
      </c>
      <c r="L34" s="64" t="n">
        <v>0.016</v>
      </c>
      <c r="M34" s="65" t="n">
        <v>0.00438</v>
      </c>
      <c r="N34" s="65" t="n">
        <v>0.00179</v>
      </c>
      <c r="O34" s="66" t="n">
        <v>119</v>
      </c>
      <c r="P34" s="66" t="n">
        <v>7771</v>
      </c>
      <c r="R34" s="66" t="n">
        <v>211197</v>
      </c>
      <c r="S34" s="61" t="n">
        <v>0.46</v>
      </c>
      <c r="T34" s="62" t="n">
        <v>0.144</v>
      </c>
      <c r="U34" s="63" t="n">
        <v>0</v>
      </c>
      <c r="V34" s="66" t="n">
        <v>120</v>
      </c>
    </row>
    <row r="35" customFormat="false" ht="15" hidden="false" customHeight="false" outlineLevel="0" collapsed="false">
      <c r="A35" s="0" t="s">
        <v>54</v>
      </c>
      <c r="B35" s="60" t="n">
        <v>7778</v>
      </c>
      <c r="C35" s="61" t="n">
        <v>10.683</v>
      </c>
      <c r="D35" s="62" t="n">
        <v>1.038</v>
      </c>
      <c r="E35" s="63" t="n">
        <v>0</v>
      </c>
      <c r="F35" s="64" t="n">
        <v>3.688</v>
      </c>
      <c r="G35" s="64" t="n">
        <v>0</v>
      </c>
      <c r="H35" s="64" t="n">
        <v>10.386</v>
      </c>
      <c r="I35" s="64" t="n">
        <v>0.592</v>
      </c>
      <c r="J35" s="64" t="n">
        <v>0.13</v>
      </c>
      <c r="K35" s="64" t="n">
        <v>1.63</v>
      </c>
      <c r="L35" s="64" t="n">
        <v>0.051</v>
      </c>
      <c r="M35" s="65" t="n">
        <v>0.04608</v>
      </c>
      <c r="N35" s="65" t="n">
        <v>0.0602</v>
      </c>
      <c r="O35" s="66" t="n">
        <v>14</v>
      </c>
      <c r="P35" s="66" t="n">
        <v>182</v>
      </c>
      <c r="R35" s="66" t="n">
        <v>7812</v>
      </c>
      <c r="S35" s="61" t="n">
        <v>10.372</v>
      </c>
      <c r="T35" s="62" t="n">
        <v>8.47</v>
      </c>
      <c r="U35" s="63" t="n">
        <v>0</v>
      </c>
      <c r="V35" s="66" t="n">
        <v>14</v>
      </c>
    </row>
    <row r="36" customFormat="false" ht="15" hidden="false" customHeight="false" outlineLevel="0" collapsed="false">
      <c r="A36" s="0" t="s">
        <v>55</v>
      </c>
      <c r="B36" s="60" t="n">
        <v>4416</v>
      </c>
      <c r="C36" s="61" t="n">
        <v>18.634</v>
      </c>
      <c r="D36" s="62" t="n">
        <v>5.059</v>
      </c>
      <c r="E36" s="63" t="n">
        <v>0</v>
      </c>
      <c r="F36" s="64" t="n">
        <v>14.308</v>
      </c>
      <c r="G36" s="64" t="n">
        <v>0</v>
      </c>
      <c r="H36" s="64" t="n">
        <v>3.706</v>
      </c>
      <c r="I36" s="64" t="n">
        <v>0.185</v>
      </c>
      <c r="J36" s="64" t="n">
        <v>0.061</v>
      </c>
      <c r="K36" s="64" t="n">
        <v>0.4</v>
      </c>
      <c r="L36" s="64" t="n">
        <v>0.021</v>
      </c>
      <c r="M36" s="65" t="n">
        <v>0.01659</v>
      </c>
      <c r="N36" s="65" t="n">
        <v>0.03061</v>
      </c>
      <c r="O36" s="66" t="n">
        <v>209</v>
      </c>
      <c r="P36" s="66" t="n">
        <v>1097</v>
      </c>
      <c r="R36" s="66" t="n">
        <v>4738</v>
      </c>
      <c r="S36" s="61" t="n">
        <v>18.556</v>
      </c>
      <c r="T36" s="62" t="n">
        <v>5.03</v>
      </c>
      <c r="U36" s="63" t="n">
        <v>0</v>
      </c>
      <c r="V36" s="66" t="n">
        <v>190</v>
      </c>
    </row>
    <row r="37" customFormat="false" ht="15" hidden="false" customHeight="false" outlineLevel="0" collapsed="false">
      <c r="A37" s="0" t="s">
        <v>56</v>
      </c>
      <c r="B37" s="60" t="n">
        <v>40571</v>
      </c>
      <c r="C37" s="61" t="n">
        <v>20.507</v>
      </c>
      <c r="D37" s="62" t="n">
        <v>5.067</v>
      </c>
      <c r="E37" s="63" t="n">
        <v>168.092</v>
      </c>
      <c r="F37" s="64" t="n">
        <v>16.278</v>
      </c>
      <c r="G37" s="64" t="n">
        <v>1.878</v>
      </c>
      <c r="H37" s="64" t="n">
        <v>39.388</v>
      </c>
      <c r="I37" s="64" t="n">
        <v>1.269</v>
      </c>
      <c r="J37" s="64" t="n">
        <v>0.346</v>
      </c>
      <c r="K37" s="64" t="n">
        <v>0.247</v>
      </c>
      <c r="L37" s="64" t="n">
        <v>0.164</v>
      </c>
      <c r="M37" s="65" t="n">
        <v>0.18929</v>
      </c>
      <c r="N37" s="65" t="n">
        <v>0.17747</v>
      </c>
      <c r="O37" s="66" t="n">
        <v>871</v>
      </c>
      <c r="P37" s="66" t="n">
        <v>21163</v>
      </c>
      <c r="R37" s="66" t="n">
        <v>40654</v>
      </c>
      <c r="S37" s="61" t="n">
        <v>21.677</v>
      </c>
      <c r="T37" s="62" t="n">
        <v>5.256</v>
      </c>
      <c r="U37" s="63" t="n">
        <v>173.919</v>
      </c>
      <c r="V37" s="66" t="n">
        <v>942</v>
      </c>
    </row>
    <row r="38" customFormat="false" ht="15" hidden="false" customHeight="false" outlineLevel="0" collapsed="false">
      <c r="A38" s="0" t="s">
        <v>57</v>
      </c>
      <c r="B38" s="60" t="n">
        <v>31425</v>
      </c>
      <c r="C38" s="61" t="n">
        <v>10.096</v>
      </c>
      <c r="D38" s="62" t="n">
        <v>1.965</v>
      </c>
      <c r="E38" s="63" t="n">
        <v>13.667</v>
      </c>
      <c r="F38" s="64" t="n">
        <v>0.906</v>
      </c>
      <c r="G38" s="64" t="n">
        <v>2.508</v>
      </c>
      <c r="H38" s="64" t="n">
        <v>15.689</v>
      </c>
      <c r="I38" s="64" t="n">
        <v>1.108</v>
      </c>
      <c r="J38" s="64" t="n">
        <v>0.424</v>
      </c>
      <c r="K38" s="64" t="n">
        <v>0.268</v>
      </c>
      <c r="L38" s="64" t="n">
        <v>0.182</v>
      </c>
      <c r="M38" s="65" t="n">
        <v>0.20946</v>
      </c>
      <c r="N38" s="65" t="n">
        <v>0.20883</v>
      </c>
      <c r="O38" s="66" t="n">
        <v>1650</v>
      </c>
      <c r="P38" s="66" t="n">
        <v>75339</v>
      </c>
      <c r="R38" s="66" t="n">
        <v>31489</v>
      </c>
      <c r="S38" s="61" t="n">
        <v>10.744</v>
      </c>
      <c r="T38" s="62" t="n">
        <v>2.076</v>
      </c>
      <c r="U38" s="63" t="n">
        <v>14.938</v>
      </c>
      <c r="V38" s="66" t="n">
        <v>1779</v>
      </c>
    </row>
    <row r="39" customFormat="false" ht="15" hidden="false" customHeight="false" outlineLevel="0" collapsed="false">
      <c r="A39" s="0" t="s">
        <v>58</v>
      </c>
      <c r="B39" s="60" t="n">
        <v>14195</v>
      </c>
      <c r="C39" s="61" t="n">
        <v>9.292</v>
      </c>
      <c r="D39" s="62" t="n">
        <v>1.666</v>
      </c>
      <c r="E39" s="63" t="n">
        <v>212.348</v>
      </c>
      <c r="F39" s="64" t="n">
        <v>0.468</v>
      </c>
      <c r="G39" s="64" t="n">
        <v>2.37</v>
      </c>
      <c r="H39" s="64" t="n">
        <v>19.508</v>
      </c>
      <c r="I39" s="64" t="n">
        <v>1.111</v>
      </c>
      <c r="J39" s="64" t="n">
        <v>0.49</v>
      </c>
      <c r="K39" s="64" t="n">
        <v>0.251</v>
      </c>
      <c r="L39" s="64" t="n">
        <v>0.217</v>
      </c>
      <c r="M39" s="65" t="n">
        <v>0.08726</v>
      </c>
      <c r="N39" s="65" t="n">
        <v>0.05965</v>
      </c>
      <c r="O39" s="66" t="n">
        <v>1082</v>
      </c>
      <c r="P39" s="66" t="n">
        <v>85193</v>
      </c>
      <c r="R39" s="66" t="n">
        <v>14329</v>
      </c>
      <c r="S39" s="61" t="n">
        <v>16.483</v>
      </c>
      <c r="T39" s="62" t="n">
        <v>2.902</v>
      </c>
      <c r="U39" s="63" t="n">
        <v>347.984</v>
      </c>
      <c r="V39" s="66" t="n">
        <v>1575</v>
      </c>
    </row>
    <row r="40" customFormat="false" ht="15" hidden="false" customHeight="false" outlineLevel="0" collapsed="false">
      <c r="A40" s="0" t="s">
        <v>59</v>
      </c>
      <c r="B40" s="60" t="n">
        <v>112892</v>
      </c>
      <c r="C40" s="61" t="n">
        <v>7.882</v>
      </c>
      <c r="D40" s="62" t="n">
        <v>2.23</v>
      </c>
      <c r="E40" s="63" t="n">
        <v>0.044</v>
      </c>
      <c r="F40" s="64" t="n">
        <v>1.535</v>
      </c>
      <c r="G40" s="64" t="n">
        <v>2.94</v>
      </c>
      <c r="H40" s="64" t="n">
        <v>1.694</v>
      </c>
      <c r="I40" s="64" t="n">
        <v>0.284</v>
      </c>
      <c r="J40" s="64" t="n">
        <v>0.343</v>
      </c>
      <c r="K40" s="64" t="n">
        <v>0.296</v>
      </c>
      <c r="L40" s="64" t="n">
        <v>0.19</v>
      </c>
      <c r="M40" s="65" t="n">
        <v>0.08265</v>
      </c>
      <c r="N40" s="65" t="n">
        <v>0.04416</v>
      </c>
      <c r="O40" s="66" t="n">
        <v>1073</v>
      </c>
      <c r="P40" s="66" t="n">
        <v>40028</v>
      </c>
      <c r="R40" s="66" t="n">
        <v>113229</v>
      </c>
      <c r="S40" s="61" t="n">
        <v>8.232</v>
      </c>
      <c r="T40" s="62" t="n">
        <v>2.331</v>
      </c>
      <c r="U40" s="63" t="n">
        <v>0.033</v>
      </c>
      <c r="V40" s="66" t="n">
        <v>1122</v>
      </c>
    </row>
    <row r="41" customFormat="false" ht="15" hidden="false" customHeight="false" outlineLevel="0" collapsed="false">
      <c r="A41" s="0" t="s">
        <v>60</v>
      </c>
      <c r="B41" s="60" t="n">
        <v>96439</v>
      </c>
      <c r="C41" s="61" t="n">
        <v>5.66</v>
      </c>
      <c r="D41" s="62" t="n">
        <v>1.83</v>
      </c>
      <c r="E41" s="63" t="n">
        <v>0</v>
      </c>
      <c r="F41" s="64" t="n">
        <v>2.54</v>
      </c>
      <c r="G41" s="64" t="n">
        <v>1.775</v>
      </c>
      <c r="H41" s="64" t="n">
        <v>0.672</v>
      </c>
      <c r="I41" s="64" t="n">
        <v>0.44</v>
      </c>
      <c r="J41" s="64" t="n">
        <v>0.276</v>
      </c>
      <c r="K41" s="64" t="n">
        <v>0.212</v>
      </c>
      <c r="L41" s="64" t="n">
        <v>0.177</v>
      </c>
      <c r="M41" s="65" t="n">
        <v>0.06439</v>
      </c>
      <c r="N41" s="65" t="n">
        <v>0.02957</v>
      </c>
      <c r="O41" s="66" t="n">
        <v>402</v>
      </c>
      <c r="P41" s="66" t="n">
        <v>8828</v>
      </c>
      <c r="R41" s="66" t="n">
        <v>97430</v>
      </c>
      <c r="S41" s="61" t="n">
        <v>5.753</v>
      </c>
      <c r="T41" s="62" t="n">
        <v>1.845</v>
      </c>
      <c r="U41" s="63" t="n">
        <v>0</v>
      </c>
      <c r="V41" s="66" t="n">
        <v>409</v>
      </c>
    </row>
    <row r="42" customFormat="false" ht="15" hidden="false" customHeight="false" outlineLevel="0" collapsed="false">
      <c r="A42" s="0" t="s">
        <v>61</v>
      </c>
      <c r="B42" s="60" t="n">
        <v>470267</v>
      </c>
      <c r="C42" s="61" t="n">
        <v>1.327</v>
      </c>
      <c r="D42" s="62" t="n">
        <v>0.402</v>
      </c>
      <c r="E42" s="63" t="n">
        <v>6.275</v>
      </c>
      <c r="F42" s="64" t="n">
        <v>0.495</v>
      </c>
      <c r="G42" s="64" t="n">
        <v>0.236</v>
      </c>
      <c r="H42" s="64" t="n">
        <v>1.458</v>
      </c>
      <c r="I42" s="64" t="n">
        <v>0.149</v>
      </c>
      <c r="J42" s="64" t="n">
        <v>0.09</v>
      </c>
      <c r="K42" s="64" t="n">
        <v>0.097</v>
      </c>
      <c r="L42" s="64" t="n">
        <v>0.256</v>
      </c>
      <c r="M42" s="65" t="n">
        <v>0.01766</v>
      </c>
      <c r="N42" s="65" t="n">
        <v>0.00934</v>
      </c>
      <c r="O42" s="66" t="n">
        <v>533</v>
      </c>
      <c r="P42" s="66" t="n">
        <v>16951</v>
      </c>
      <c r="R42" s="66" t="n">
        <v>482310</v>
      </c>
      <c r="S42" s="61" t="n">
        <v>1.318</v>
      </c>
      <c r="T42" s="62" t="n">
        <v>0.398</v>
      </c>
      <c r="U42" s="63" t="n">
        <v>6.382</v>
      </c>
      <c r="V42" s="66" t="n">
        <v>520</v>
      </c>
    </row>
    <row r="43" customFormat="false" ht="15" hidden="false" customHeight="false" outlineLevel="0" collapsed="false">
      <c r="A43" s="0" t="s">
        <v>62</v>
      </c>
      <c r="B43" s="60" t="n">
        <v>21191</v>
      </c>
      <c r="C43" s="61" t="n">
        <v>12.104</v>
      </c>
      <c r="D43" s="62" t="n">
        <v>3.658</v>
      </c>
      <c r="E43" s="63" t="n">
        <v>64.88</v>
      </c>
      <c r="F43" s="64" t="n">
        <v>4.455</v>
      </c>
      <c r="G43" s="64" t="n">
        <v>2.346</v>
      </c>
      <c r="H43" s="64" t="n">
        <v>13.059</v>
      </c>
      <c r="I43" s="64" t="n">
        <v>0.738</v>
      </c>
      <c r="J43" s="64" t="n">
        <v>0.138</v>
      </c>
      <c r="K43" s="64" t="n">
        <v>0.172</v>
      </c>
      <c r="L43" s="64" t="n">
        <v>0.332</v>
      </c>
      <c r="M43" s="65" t="n">
        <v>0.14894</v>
      </c>
      <c r="N43" s="65" t="n">
        <v>0.08875</v>
      </c>
      <c r="O43" s="66" t="n">
        <v>4735</v>
      </c>
      <c r="P43" s="66" t="n">
        <v>155464</v>
      </c>
      <c r="R43" s="66" t="n">
        <v>21733</v>
      </c>
      <c r="S43" s="61" t="n">
        <v>11.933</v>
      </c>
      <c r="T43" s="62" t="n">
        <v>3.584</v>
      </c>
      <c r="U43" s="63" t="n">
        <v>56.197</v>
      </c>
      <c r="V43" s="66" t="n">
        <v>4646</v>
      </c>
    </row>
    <row r="44" customFormat="false" ht="15" hidden="false" customHeight="false" outlineLevel="0" collapsed="false">
      <c r="A44" s="0" t="s">
        <v>63</v>
      </c>
      <c r="B44" s="60" t="n">
        <v>63489</v>
      </c>
      <c r="C44" s="61" t="n">
        <v>4.652</v>
      </c>
      <c r="D44" s="62" t="n">
        <v>1.397</v>
      </c>
      <c r="E44" s="63" t="n">
        <v>0</v>
      </c>
      <c r="F44" s="64" t="n">
        <v>0.709</v>
      </c>
      <c r="G44" s="64" t="n">
        <v>2.2</v>
      </c>
      <c r="H44" s="64" t="n">
        <v>1.317</v>
      </c>
      <c r="I44" s="64" t="n">
        <v>0</v>
      </c>
      <c r="J44" s="64" t="n">
        <v>0.084</v>
      </c>
      <c r="K44" s="64" t="n">
        <v>0.161</v>
      </c>
      <c r="L44" s="64" t="n">
        <v>0.036</v>
      </c>
      <c r="M44" s="65" t="n">
        <v>0.05182</v>
      </c>
      <c r="N44" s="65" t="n">
        <v>0.02102</v>
      </c>
      <c r="O44" s="66" t="n">
        <v>556</v>
      </c>
      <c r="P44" s="66" t="n">
        <v>17315</v>
      </c>
      <c r="R44" s="66" t="n">
        <v>64219</v>
      </c>
      <c r="S44" s="61" t="n">
        <v>4.658</v>
      </c>
      <c r="T44" s="62" t="n">
        <v>1.403</v>
      </c>
      <c r="U44" s="63" t="n">
        <v>0</v>
      </c>
      <c r="V44" s="66" t="n">
        <v>558</v>
      </c>
    </row>
    <row r="45" customFormat="false" ht="15" hidden="false" customHeight="false" outlineLevel="0" collapsed="false">
      <c r="A45" s="0" t="s">
        <v>64</v>
      </c>
      <c r="B45" s="60" t="n">
        <v>45223</v>
      </c>
      <c r="C45" s="61" t="n">
        <v>2.67</v>
      </c>
      <c r="D45" s="62" t="n">
        <v>0.708</v>
      </c>
      <c r="E45" s="63" t="n">
        <v>0</v>
      </c>
      <c r="F45" s="64" t="n">
        <v>0.534</v>
      </c>
      <c r="G45" s="64" t="n">
        <v>0.819</v>
      </c>
      <c r="H45" s="64" t="n">
        <v>3.598</v>
      </c>
      <c r="I45" s="64" t="n">
        <v>0.02</v>
      </c>
      <c r="J45" s="64" t="n">
        <v>0.111</v>
      </c>
      <c r="K45" s="64" t="n">
        <v>0.061</v>
      </c>
      <c r="L45" s="64" t="n">
        <v>0.04</v>
      </c>
      <c r="M45" s="65" t="n">
        <v>0.025</v>
      </c>
      <c r="N45" s="65" t="n">
        <v>0.09207</v>
      </c>
      <c r="O45" s="66" t="n">
        <v>1315</v>
      </c>
      <c r="P45" s="66" t="n">
        <v>13691</v>
      </c>
      <c r="R45" s="66" t="n">
        <v>46744</v>
      </c>
      <c r="S45" s="61" t="n">
        <v>2.694</v>
      </c>
      <c r="T45" s="62" t="n">
        <v>0.711</v>
      </c>
      <c r="U45" s="63" t="n">
        <v>0</v>
      </c>
      <c r="V45" s="66" t="n">
        <v>1361</v>
      </c>
    </row>
    <row r="46" customFormat="false" ht="15" hidden="false" customHeight="false" outlineLevel="0" collapsed="false">
      <c r="A46" s="0" t="s">
        <v>65</v>
      </c>
      <c r="B46" s="60" t="n">
        <v>10633</v>
      </c>
      <c r="C46" s="61" t="n">
        <v>1.197</v>
      </c>
      <c r="D46" s="62" t="n">
        <v>0.232</v>
      </c>
      <c r="E46" s="63" t="n">
        <v>0</v>
      </c>
      <c r="F46" s="64" t="n">
        <v>0.206</v>
      </c>
      <c r="G46" s="64" t="n">
        <v>2.51</v>
      </c>
      <c r="H46" s="64" t="n">
        <v>8.379</v>
      </c>
      <c r="I46" s="64" t="n">
        <v>0</v>
      </c>
      <c r="J46" s="64" t="n">
        <v>0.206</v>
      </c>
      <c r="K46" s="64" t="n">
        <v>0.334</v>
      </c>
      <c r="L46" s="64" t="n">
        <v>0.219</v>
      </c>
      <c r="M46" s="65" t="n">
        <v>0.05977</v>
      </c>
      <c r="N46" s="65" t="n">
        <v>0.09787</v>
      </c>
      <c r="O46" s="66" t="n">
        <v>1394</v>
      </c>
      <c r="P46" s="66" t="n">
        <v>50685</v>
      </c>
      <c r="R46" s="66" t="n">
        <v>10657</v>
      </c>
      <c r="S46" s="61" t="n">
        <v>1.184</v>
      </c>
      <c r="T46" s="62" t="n">
        <v>0.231</v>
      </c>
      <c r="U46" s="63" t="n">
        <v>0</v>
      </c>
      <c r="V46" s="66" t="n">
        <v>1416</v>
      </c>
    </row>
    <row r="47" customFormat="false" ht="15" hidden="false" customHeight="false" outlineLevel="0" collapsed="false">
      <c r="A47" s="24"/>
      <c r="B47" s="60"/>
      <c r="C47" s="61"/>
      <c r="D47" s="62"/>
      <c r="E47" s="63"/>
      <c r="F47" s="64"/>
      <c r="G47" s="64"/>
      <c r="H47" s="64"/>
      <c r="I47" s="64"/>
      <c r="J47" s="64"/>
      <c r="K47" s="64"/>
      <c r="L47" s="64"/>
      <c r="M47" s="65"/>
      <c r="N47" s="65"/>
      <c r="O47" s="66"/>
      <c r="P47" s="66"/>
      <c r="Q47" s="67"/>
      <c r="R47" s="66"/>
      <c r="S47" s="61"/>
      <c r="T47" s="62"/>
      <c r="U47" s="63"/>
      <c r="V47" s="66"/>
    </row>
    <row r="48" customFormat="false" ht="15" hidden="false" customHeight="false" outlineLevel="0" collapsed="false">
      <c r="A48" s="2" t="s">
        <v>100</v>
      </c>
      <c r="B48" s="60" t="n">
        <v>97562</v>
      </c>
      <c r="C48" s="61" t="n">
        <v>2.162</v>
      </c>
      <c r="D48" s="62" t="n">
        <v>0.799</v>
      </c>
      <c r="E48" s="63" t="n">
        <v>0</v>
      </c>
      <c r="F48" s="64" t="n">
        <v>0.161</v>
      </c>
      <c r="G48" s="64" t="n">
        <v>0</v>
      </c>
      <c r="H48" s="64" t="n">
        <v>0.744</v>
      </c>
      <c r="I48" s="64" t="n">
        <v>0.169</v>
      </c>
      <c r="J48" s="64" t="n">
        <v>0.109</v>
      </c>
      <c r="K48" s="64" t="n">
        <v>0.081</v>
      </c>
      <c r="L48" s="64" t="n">
        <v>0.049</v>
      </c>
      <c r="M48" s="65" t="n">
        <v>0.01052</v>
      </c>
      <c r="N48" s="65" t="n">
        <v>0.00569</v>
      </c>
      <c r="O48" s="66" t="n">
        <v>438</v>
      </c>
      <c r="P48" s="66" t="n">
        <v>22262</v>
      </c>
      <c r="R48" s="66" t="n">
        <v>121607</v>
      </c>
      <c r="S48" s="61" t="n">
        <v>2.158</v>
      </c>
      <c r="T48" s="62" t="n">
        <v>0.809</v>
      </c>
      <c r="U48" s="63" t="n">
        <v>0</v>
      </c>
      <c r="V48" s="66" t="n">
        <v>439</v>
      </c>
    </row>
    <row r="49" customFormat="false" ht="15" hidden="false" customHeight="false" outlineLevel="0" collapsed="false">
      <c r="A49" s="2" t="s">
        <v>101</v>
      </c>
      <c r="B49" s="60" t="n">
        <v>13404</v>
      </c>
      <c r="C49" s="61" t="n">
        <v>8.241</v>
      </c>
      <c r="D49" s="62" t="n">
        <v>1.873</v>
      </c>
      <c r="E49" s="63" t="n">
        <v>0</v>
      </c>
      <c r="F49" s="64" t="n">
        <v>2.022</v>
      </c>
      <c r="G49" s="64" t="n">
        <v>0</v>
      </c>
      <c r="H49" s="64" t="n">
        <v>2.03</v>
      </c>
      <c r="I49" s="64" t="n">
        <v>0.546</v>
      </c>
      <c r="J49" s="64" t="n">
        <v>0.251</v>
      </c>
      <c r="K49" s="64" t="n">
        <v>0.859</v>
      </c>
      <c r="L49" s="64" t="n">
        <v>0.044</v>
      </c>
      <c r="M49" s="65" t="n">
        <v>0.02145</v>
      </c>
      <c r="N49" s="65" t="n">
        <v>0.01973</v>
      </c>
      <c r="O49" s="66" t="n">
        <v>449</v>
      </c>
      <c r="P49" s="66" t="n">
        <v>21573</v>
      </c>
      <c r="R49" s="66" t="n">
        <v>22401</v>
      </c>
      <c r="S49" s="61" t="n">
        <v>8.242</v>
      </c>
      <c r="T49" s="62" t="n">
        <v>1.992</v>
      </c>
      <c r="U49" s="63" t="n">
        <v>0</v>
      </c>
      <c r="V49" s="66" t="n">
        <v>448</v>
      </c>
    </row>
    <row r="50" customFormat="false" ht="15" hidden="false" customHeight="false" outlineLevel="0" collapsed="false">
      <c r="A50" s="2" t="s">
        <v>102</v>
      </c>
      <c r="B50" s="60" t="n">
        <v>21564</v>
      </c>
      <c r="C50" s="61" t="n">
        <v>0</v>
      </c>
      <c r="D50" s="62" t="n">
        <v>0</v>
      </c>
      <c r="E50" s="63" t="n">
        <v>0</v>
      </c>
      <c r="F50" s="64" t="n">
        <v>0</v>
      </c>
      <c r="G50" s="64" t="n">
        <v>0</v>
      </c>
      <c r="H50" s="64" t="n">
        <v>0</v>
      </c>
      <c r="I50" s="64" t="n">
        <v>0.139</v>
      </c>
      <c r="J50" s="64" t="n">
        <v>0.706</v>
      </c>
      <c r="K50" s="64" t="n">
        <v>0.087</v>
      </c>
      <c r="L50" s="64" t="n">
        <v>0.038</v>
      </c>
      <c r="M50" s="65" t="n">
        <v>0.00746</v>
      </c>
      <c r="N50" s="65" t="n">
        <v>0.00218</v>
      </c>
      <c r="O50" s="66" t="n">
        <v>0</v>
      </c>
      <c r="P50" s="66" t="n">
        <v>0</v>
      </c>
      <c r="R50" s="66" t="n">
        <v>27425</v>
      </c>
      <c r="S50" s="61" t="n">
        <v>0</v>
      </c>
      <c r="T50" s="62" t="n">
        <v>0</v>
      </c>
      <c r="U50" s="63" t="n">
        <v>0</v>
      </c>
      <c r="V50" s="66" t="n">
        <v>0</v>
      </c>
    </row>
    <row r="51" customFormat="false" ht="15" hidden="false" customHeight="false" outlineLevel="0" collapsed="false">
      <c r="A51" s="2" t="s">
        <v>103</v>
      </c>
      <c r="B51" s="60" t="n">
        <v>13269</v>
      </c>
      <c r="C51" s="61" t="n">
        <v>10.019</v>
      </c>
      <c r="D51" s="62" t="n">
        <v>2.332</v>
      </c>
      <c r="E51" s="63" t="n">
        <v>0</v>
      </c>
      <c r="F51" s="64" t="n">
        <v>6.007</v>
      </c>
      <c r="G51" s="64" t="n">
        <v>0</v>
      </c>
      <c r="H51" s="64" t="n">
        <v>4.938</v>
      </c>
      <c r="I51" s="64" t="n">
        <v>0.259</v>
      </c>
      <c r="J51" s="64" t="n">
        <v>0.143</v>
      </c>
      <c r="K51" s="64" t="n">
        <v>0.747</v>
      </c>
      <c r="L51" s="64" t="n">
        <v>0.03</v>
      </c>
      <c r="M51" s="65" t="n">
        <v>0.02419</v>
      </c>
      <c r="N51" s="65" t="n">
        <v>0.03204</v>
      </c>
      <c r="O51" s="66" t="n">
        <v>172</v>
      </c>
      <c r="P51" s="66" t="n">
        <v>5486</v>
      </c>
      <c r="R51" s="66" t="n">
        <v>13585</v>
      </c>
      <c r="S51" s="61" t="n">
        <v>9.89</v>
      </c>
      <c r="T51" s="62" t="n">
        <v>4.803</v>
      </c>
      <c r="U51" s="63" t="n">
        <v>0</v>
      </c>
      <c r="V51" s="66" t="n">
        <v>166</v>
      </c>
    </row>
    <row r="52" customFormat="false" ht="15" hidden="false" customHeight="false" outlineLevel="0" collapsed="false">
      <c r="A52" s="2" t="s">
        <v>104</v>
      </c>
      <c r="B52" s="60" t="n">
        <v>10599</v>
      </c>
      <c r="C52" s="61" t="n">
        <v>6.858</v>
      </c>
      <c r="D52" s="62" t="n">
        <v>2.046</v>
      </c>
      <c r="E52" s="63" t="n">
        <v>0.024</v>
      </c>
      <c r="F52" s="64" t="n">
        <v>1.998</v>
      </c>
      <c r="G52" s="64" t="n">
        <v>2.403</v>
      </c>
      <c r="H52" s="64" t="n">
        <v>1.223</v>
      </c>
      <c r="I52" s="64" t="n">
        <v>0.356</v>
      </c>
      <c r="J52" s="64" t="n">
        <v>0.312</v>
      </c>
      <c r="K52" s="64" t="n">
        <v>0.257</v>
      </c>
      <c r="L52" s="64" t="n">
        <v>0.184</v>
      </c>
      <c r="M52" s="65" t="n">
        <v>0.07424</v>
      </c>
      <c r="N52" s="65" t="n">
        <v>0.03744</v>
      </c>
      <c r="O52" s="66" t="n">
        <v>764</v>
      </c>
      <c r="P52" s="66" t="n">
        <v>25654</v>
      </c>
      <c r="R52" s="66" t="n">
        <v>21053</v>
      </c>
      <c r="S52" s="61" t="n">
        <v>7.09</v>
      </c>
      <c r="T52" s="62" t="n">
        <v>2.107</v>
      </c>
      <c r="U52" s="63" t="n">
        <v>0.018</v>
      </c>
      <c r="V52" s="66" t="n">
        <v>794</v>
      </c>
    </row>
    <row r="53" customFormat="false" ht="15" hidden="false" customHeight="false" outlineLevel="0" collapsed="false">
      <c r="A53" s="2" t="s">
        <v>105</v>
      </c>
      <c r="B53" s="60" t="n">
        <v>6618</v>
      </c>
      <c r="C53" s="61" t="n">
        <v>15.963</v>
      </c>
      <c r="D53" s="62" t="n">
        <v>3.713</v>
      </c>
      <c r="E53" s="63" t="n">
        <v>100.688</v>
      </c>
      <c r="F53" s="64" t="n">
        <v>9.569</v>
      </c>
      <c r="G53" s="64" t="n">
        <v>2.153</v>
      </c>
      <c r="H53" s="64" t="n">
        <v>29.044</v>
      </c>
      <c r="I53" s="64" t="n">
        <v>1.199</v>
      </c>
      <c r="J53" s="64" t="n">
        <v>0.38</v>
      </c>
      <c r="K53" s="64" t="n">
        <v>0.256</v>
      </c>
      <c r="L53" s="64" t="n">
        <v>0.172</v>
      </c>
      <c r="M53" s="65" t="n">
        <v>0.19809</v>
      </c>
      <c r="N53" s="65" t="n">
        <v>0.19116</v>
      </c>
      <c r="O53" s="66" t="n">
        <v>1211</v>
      </c>
      <c r="P53" s="66" t="n">
        <v>44810</v>
      </c>
      <c r="R53" s="66" t="n">
        <v>6633</v>
      </c>
      <c r="S53" s="61" t="n">
        <v>16.905</v>
      </c>
      <c r="T53" s="62" t="n">
        <v>3.868</v>
      </c>
      <c r="U53" s="63" t="n">
        <v>104.526</v>
      </c>
      <c r="V53" s="66" t="n">
        <v>1307</v>
      </c>
    </row>
    <row r="54" customFormat="false" ht="15" hidden="false" customHeight="false" outlineLevel="0" collapsed="false">
      <c r="A54" s="2" t="s">
        <v>106</v>
      </c>
      <c r="B54" s="60" t="n">
        <v>12066</v>
      </c>
      <c r="C54" s="61" t="n">
        <v>1.327</v>
      </c>
      <c r="D54" s="62" t="n">
        <v>0.402</v>
      </c>
      <c r="E54" s="63" t="n">
        <v>6.275</v>
      </c>
      <c r="F54" s="64" t="n">
        <v>0.495</v>
      </c>
      <c r="G54" s="64" t="n">
        <v>0.236</v>
      </c>
      <c r="H54" s="64" t="n">
        <v>1.458</v>
      </c>
      <c r="I54" s="64" t="n">
        <v>0.149</v>
      </c>
      <c r="J54" s="64" t="n">
        <v>0.09</v>
      </c>
      <c r="K54" s="64" t="n">
        <v>0.097</v>
      </c>
      <c r="L54" s="64" t="n">
        <v>0.256</v>
      </c>
      <c r="M54" s="65" t="n">
        <v>0.01766</v>
      </c>
      <c r="N54" s="65" t="n">
        <v>0.00934</v>
      </c>
      <c r="O54" s="66" t="n">
        <v>533</v>
      </c>
      <c r="P54" s="66" t="n">
        <v>16951</v>
      </c>
      <c r="R54" s="66" t="n">
        <v>12194</v>
      </c>
      <c r="S54" s="61" t="n">
        <v>1.318</v>
      </c>
      <c r="T54" s="62" t="n">
        <v>0.398</v>
      </c>
      <c r="U54" s="63" t="n">
        <v>6.382</v>
      </c>
      <c r="V54" s="66" t="n">
        <v>520</v>
      </c>
    </row>
    <row r="55" customFormat="false" ht="15" hidden="false" customHeight="false" outlineLevel="0" collapsed="false">
      <c r="A55" s="2"/>
      <c r="B55" s="60"/>
      <c r="C55" s="61"/>
      <c r="D55" s="62"/>
      <c r="E55" s="63"/>
      <c r="F55" s="64"/>
      <c r="G55" s="64"/>
      <c r="H55" s="64"/>
      <c r="I55" s="64"/>
      <c r="J55" s="64"/>
      <c r="K55" s="64"/>
      <c r="L55" s="64"/>
      <c r="M55" s="65"/>
      <c r="N55" s="65"/>
      <c r="O55" s="66"/>
      <c r="P55" s="66"/>
      <c r="R55" s="66"/>
      <c r="S55" s="61"/>
      <c r="T55" s="62"/>
      <c r="U55" s="63"/>
      <c r="V55" s="66"/>
    </row>
    <row r="56" customFormat="false" ht="15" hidden="false" customHeight="false" outlineLevel="0" collapsed="false">
      <c r="A56" s="2" t="s">
        <v>107</v>
      </c>
      <c r="B56" s="60" t="n">
        <v>72347</v>
      </c>
      <c r="C56" s="61" t="n">
        <v>0</v>
      </c>
      <c r="D56" s="62" t="n">
        <v>0</v>
      </c>
      <c r="E56" s="63" t="n">
        <v>0</v>
      </c>
      <c r="F56" s="64" t="n">
        <v>0</v>
      </c>
      <c r="G56" s="64" t="n">
        <v>0</v>
      </c>
      <c r="H56" s="64" t="n">
        <v>2.443</v>
      </c>
      <c r="I56" s="64" t="n">
        <v>0.014</v>
      </c>
      <c r="J56" s="64" t="n">
        <v>0.138</v>
      </c>
      <c r="K56" s="64" t="n">
        <v>0.14</v>
      </c>
      <c r="L56" s="64" t="n">
        <v>0.092</v>
      </c>
      <c r="M56" s="65" t="n">
        <v>0.04108</v>
      </c>
      <c r="N56" s="65" t="n">
        <v>0.00504</v>
      </c>
      <c r="O56" s="66" t="n">
        <v>4</v>
      </c>
      <c r="P56" s="66" t="n">
        <v>4</v>
      </c>
      <c r="R56" s="66" t="n">
        <v>74183</v>
      </c>
      <c r="S56" s="61" t="n">
        <v>0</v>
      </c>
      <c r="T56" s="62" t="n">
        <v>0</v>
      </c>
      <c r="U56" s="63" t="n">
        <v>0</v>
      </c>
      <c r="V56" s="66" t="n">
        <v>4</v>
      </c>
    </row>
    <row r="57" customFormat="false" ht="15" hidden="false" customHeight="false" outlineLevel="0" collapsed="false">
      <c r="A57" s="2" t="s">
        <v>108</v>
      </c>
      <c r="B57" s="60" t="n">
        <v>12385</v>
      </c>
      <c r="C57" s="61" t="n">
        <v>0</v>
      </c>
      <c r="D57" s="62" t="n">
        <v>0</v>
      </c>
      <c r="E57" s="63" t="n">
        <v>0</v>
      </c>
      <c r="F57" s="64" t="n">
        <v>0</v>
      </c>
      <c r="G57" s="64" t="n">
        <v>0</v>
      </c>
      <c r="H57" s="64" t="n">
        <v>0</v>
      </c>
      <c r="I57" s="64" t="n">
        <v>0</v>
      </c>
      <c r="J57" s="64" t="n">
        <v>0</v>
      </c>
      <c r="K57" s="64" t="n">
        <v>0</v>
      </c>
      <c r="L57" s="64" t="n">
        <v>0</v>
      </c>
      <c r="M57" s="65" t="n">
        <v>0</v>
      </c>
      <c r="N57" s="65" t="n">
        <v>0</v>
      </c>
      <c r="O57" s="66" t="n">
        <v>0</v>
      </c>
      <c r="P57" s="66" t="n">
        <v>0</v>
      </c>
      <c r="R57" s="66" t="n">
        <v>19793</v>
      </c>
      <c r="S57" s="62" t="n">
        <v>0</v>
      </c>
      <c r="T57" s="62" t="n">
        <v>0</v>
      </c>
      <c r="U57" s="63" t="n">
        <v>0</v>
      </c>
      <c r="V57" s="66" t="n">
        <v>0</v>
      </c>
    </row>
    <row r="58" customFormat="false" ht="15" hidden="false" customHeight="false" outlineLevel="0" collapsed="false">
      <c r="A58" s="24"/>
      <c r="B58" s="68"/>
      <c r="C58" s="24"/>
      <c r="D58" s="24"/>
      <c r="E58" s="68"/>
      <c r="F58" s="24"/>
      <c r="G58" s="24"/>
      <c r="H58" s="24"/>
      <c r="I58" s="24"/>
      <c r="J58" s="24"/>
      <c r="K58" s="24"/>
      <c r="L58" s="68"/>
      <c r="M58" s="69"/>
      <c r="N58" s="69"/>
      <c r="O58" s="69"/>
      <c r="P58" s="69"/>
      <c r="R58" s="69"/>
      <c r="S58" s="24"/>
      <c r="T58" s="24"/>
      <c r="U58" s="68"/>
      <c r="V58" s="70"/>
    </row>
    <row r="59" customFormat="false" ht="18" hidden="false" customHeight="true" outlineLevel="0" collapsed="false">
      <c r="A59" s="6" t="s">
        <v>109</v>
      </c>
      <c r="B59" s="71"/>
      <c r="C59" s="72" t="n">
        <f aca="false">SUMPRODUCT($B4:$B57,C4:C57)/10000</f>
        <v>969.3923343</v>
      </c>
      <c r="D59" s="72" t="n">
        <f aca="false">SUMPRODUCT($B4:$B57,D4:D57)/10000</f>
        <v>273.4050504</v>
      </c>
      <c r="E59" s="73" t="n">
        <f aca="false">SUMPRODUCT($B4:$B57,E4:E57)/10000</f>
        <v>1533.651233</v>
      </c>
      <c r="F59" s="72" t="n">
        <f aca="false">SUMPRODUCT($B4:$B57,F4:F57)</f>
        <v>2379469.67</v>
      </c>
      <c r="G59" s="72" t="n">
        <f aca="false">SUMPRODUCT($B4:$B57,G4:G57)</f>
        <v>1098394.985</v>
      </c>
      <c r="H59" s="72" t="n">
        <f aca="false">SUMPRODUCT($B4:$B57,H4:H57)</f>
        <v>7463342.423</v>
      </c>
      <c r="I59" s="72" t="n">
        <f aca="false">SUMPRODUCT($B4:$B57,I4:I57)</f>
        <v>604297.515</v>
      </c>
      <c r="J59" s="72" t="n">
        <f aca="false">SUMPRODUCT($B4:$B57,J4:J57)</f>
        <v>801403.803</v>
      </c>
      <c r="K59" s="72" t="n">
        <f aca="false">SUMPRODUCT($B4:$B57,K4:K57)</f>
        <v>626870.68</v>
      </c>
      <c r="L59" s="73" t="n">
        <f aca="false">SUMPRODUCT($B4:$B57,L4:L57)</f>
        <v>394202.635</v>
      </c>
      <c r="M59" s="74" t="n">
        <f aca="false">SUMPRODUCT($B4:$B57,M4:M57)</f>
        <v>89031.95281</v>
      </c>
      <c r="N59" s="74" t="n">
        <f aca="false">SUMPRODUCT($B4:$B57,N4:N57)</f>
        <v>64645.12456</v>
      </c>
      <c r="O59" s="74" t="n">
        <f aca="false">SUMPRODUCT($B4:$B57,O4:O57)/1000000</f>
        <v>2239.236598</v>
      </c>
      <c r="P59" s="74" t="n">
        <f aca="false">SUMPRODUCT($B4:$B57,P4:P57)/1000000</f>
        <v>74308.99973</v>
      </c>
      <c r="R59" s="56"/>
      <c r="S59" s="72" t="n">
        <f aca="false">SUMPRODUCT($R4:$R57,S4:S57)/10000</f>
        <v>1095.9901673</v>
      </c>
      <c r="T59" s="72" t="n">
        <f aca="false">SUMPRODUCT($R4:$R57,T4:T57)/10000</f>
        <v>319.9526012</v>
      </c>
      <c r="U59" s="73" t="n">
        <f aca="false">SUMPRODUCT($R4:$R57,U4:U57)/10000</f>
        <v>1760.1838842</v>
      </c>
      <c r="V59" s="74"/>
    </row>
    <row r="60" customFormat="false" ht="15" hidden="false" customHeight="false" outlineLevel="0" collapsed="false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R60" s="24"/>
      <c r="S60" s="24"/>
      <c r="T60" s="24"/>
      <c r="U60" s="24"/>
    </row>
    <row r="61" customFormat="false" ht="18" hidden="false" customHeight="true" outlineLevel="0" collapsed="false">
      <c r="A61" s="24" t="s">
        <v>110</v>
      </c>
      <c r="B61" s="24"/>
      <c r="C61" s="60"/>
      <c r="D61" s="24"/>
      <c r="E61" s="75" t="n">
        <f aca="false">U61*E59/U59</f>
        <v>1360.7538081288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R61" s="24"/>
      <c r="S61" s="60"/>
      <c r="T61" s="24"/>
      <c r="U61" s="75" t="n">
        <f aca="false">AVERAGE(3324035,3321977,3319784)/1000-U59</f>
        <v>1561.7481158</v>
      </c>
    </row>
    <row r="62" customFormat="false" ht="17" hidden="false" customHeight="false" outlineLevel="0" collapsed="false">
      <c r="A62" s="24" t="s">
        <v>111</v>
      </c>
      <c r="B62" s="24"/>
      <c r="C62" s="24"/>
      <c r="D62" s="24"/>
      <c r="E62" s="24"/>
      <c r="F62" s="75" t="n">
        <v>294244</v>
      </c>
      <c r="G62" s="24"/>
      <c r="H62" s="24"/>
      <c r="I62" s="24"/>
      <c r="J62" s="24"/>
      <c r="K62" s="24"/>
      <c r="L62" s="24"/>
      <c r="N62" s="24"/>
      <c r="O62" s="24"/>
      <c r="P62" s="24"/>
      <c r="R62" s="24"/>
      <c r="S62" s="24"/>
      <c r="T62" s="24"/>
      <c r="U62" s="24"/>
    </row>
    <row r="63" customFormat="false" ht="17" hidden="false" customHeight="false" outlineLevel="0" collapsed="false">
      <c r="A63" s="24" t="s">
        <v>112</v>
      </c>
      <c r="B63" s="24"/>
      <c r="C63" s="24"/>
      <c r="D63" s="24"/>
      <c r="E63" s="24"/>
      <c r="F63" s="75"/>
      <c r="G63" s="24"/>
      <c r="H63" s="24"/>
      <c r="I63" s="24"/>
      <c r="J63" s="24"/>
      <c r="K63" s="24"/>
      <c r="L63" s="24"/>
      <c r="M63" s="75" t="n">
        <v>3368</v>
      </c>
      <c r="N63" s="24" t="n">
        <v>643</v>
      </c>
      <c r="O63" s="24"/>
      <c r="P63" s="24"/>
      <c r="R63" s="24"/>
      <c r="S63" s="24"/>
      <c r="T63" s="24"/>
      <c r="U63" s="24"/>
    </row>
    <row r="64" customFormat="false" ht="15" hidden="false" customHeight="false" outlineLevel="0" collapsed="false">
      <c r="A64" s="24"/>
      <c r="B64" s="24"/>
      <c r="C64" s="24"/>
      <c r="D64" s="24"/>
      <c r="E64" s="24"/>
      <c r="F64" s="75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customFormat="false" ht="15" hidden="false" customHeight="false" outlineLevel="0" collapsed="false">
      <c r="A65" s="6" t="s">
        <v>113</v>
      </c>
      <c r="B65" s="6"/>
      <c r="C65" s="72" t="n">
        <f aca="false">SUM(C59:E61)</f>
        <v>4137.2024258288</v>
      </c>
      <c r="D65" s="6"/>
      <c r="E65" s="6"/>
      <c r="F65" s="72" t="n">
        <f aca="false">SUM(F59:L62)</f>
        <v>13662225.711</v>
      </c>
      <c r="G65" s="6"/>
      <c r="H65" s="6"/>
      <c r="I65" s="6"/>
      <c r="J65" s="6"/>
      <c r="K65" s="6"/>
      <c r="L65" s="6"/>
      <c r="M65" s="72" t="n">
        <f aca="false">M59+M63</f>
        <v>92399.95281</v>
      </c>
      <c r="N65" s="72" t="n">
        <f aca="false">N59+N63</f>
        <v>65288.12456</v>
      </c>
      <c r="O65" s="6"/>
      <c r="P65" s="6"/>
      <c r="Q65" s="6"/>
      <c r="R65" s="6"/>
      <c r="S65" s="6"/>
      <c r="T65" s="6"/>
      <c r="U65" s="72" t="n">
        <f aca="false">SUM(S59:U61)</f>
        <v>4737.8747685</v>
      </c>
      <c r="V65" s="72" t="n">
        <f aca="false">SUMPRODUCT($R4:$R56,V4:V56)/1000000</f>
        <v>2427.134796</v>
      </c>
    </row>
    <row r="67" customFormat="false" ht="15" hidden="false" customHeight="true" outlineLevel="0" collapsed="false">
      <c r="A67" s="23" t="s">
        <v>114</v>
      </c>
      <c r="B67" s="23"/>
      <c r="C67" s="23"/>
      <c r="D67" s="23"/>
    </row>
    <row r="68" customFormat="false" ht="15" hidden="false" customHeight="false" outlineLevel="0" collapsed="false">
      <c r="A68" s="23"/>
      <c r="B68" s="23"/>
      <c r="C68" s="23"/>
      <c r="D68" s="23"/>
      <c r="E68" s="76"/>
      <c r="F68" s="76"/>
      <c r="G68" s="76"/>
    </row>
  </sheetData>
  <mergeCells count="3">
    <mergeCell ref="R1:R3"/>
    <mergeCell ref="B2:B3"/>
    <mergeCell ref="A67:D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16.67"/>
    <col collapsed="false" customWidth="true" hidden="false" outlineLevel="0" max="3" min="3" style="1" width="14.5"/>
    <col collapsed="false" customWidth="true" hidden="false" outlineLevel="0" max="4" min="4" style="1" width="16.67"/>
    <col collapsed="false" customWidth="true" hidden="false" outlineLevel="0" max="5" min="5" style="1" width="14.5"/>
    <col collapsed="false" customWidth="true" hidden="false" outlineLevel="0" max="6" min="6" style="1" width="16.67"/>
    <col collapsed="false" customWidth="true" hidden="false" outlineLevel="0" max="7" min="7" style="1" width="14.5"/>
    <col collapsed="false" customWidth="true" hidden="false" outlineLevel="0" max="8" min="8" style="1" width="16.67"/>
    <col collapsed="false" customWidth="true" hidden="false" outlineLevel="0" max="9" min="9" style="1" width="14.5"/>
    <col collapsed="false" customWidth="true" hidden="false" outlineLevel="0" max="10" min="10" style="1" width="16.67"/>
    <col collapsed="false" customWidth="true" hidden="false" outlineLevel="0" max="11" min="11" style="1" width="14.5"/>
    <col collapsed="false" customWidth="false" hidden="false" outlineLevel="0" max="1024" min="12" style="1" width="9.16"/>
  </cols>
  <sheetData>
    <row r="1" customFormat="false" ht="18" hidden="false" customHeight="true" outlineLevel="0" collapsed="false">
      <c r="A1" s="2"/>
      <c r="B1" s="3" t="s">
        <v>115</v>
      </c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A2" s="2"/>
      <c r="B2" s="6" t="s">
        <v>116</v>
      </c>
      <c r="C2" s="8"/>
      <c r="D2" s="6" t="s">
        <v>117</v>
      </c>
      <c r="E2" s="8"/>
      <c r="F2" s="6" t="s">
        <v>118</v>
      </c>
      <c r="G2" s="6"/>
      <c r="H2" s="7" t="s">
        <v>119</v>
      </c>
      <c r="I2" s="8"/>
      <c r="J2" s="6" t="s">
        <v>8</v>
      </c>
      <c r="K2" s="8"/>
    </row>
    <row r="3" customFormat="false" ht="32" hidden="false" customHeight="false" outlineLevel="0" collapsed="false">
      <c r="A3" s="3" t="s">
        <v>14</v>
      </c>
      <c r="B3" s="77" t="s">
        <v>120</v>
      </c>
      <c r="C3" s="78" t="s">
        <v>121</v>
      </c>
      <c r="D3" s="77" t="s">
        <v>120</v>
      </c>
      <c r="E3" s="78" t="s">
        <v>121</v>
      </c>
      <c r="F3" s="77" t="s">
        <v>120</v>
      </c>
      <c r="G3" s="77" t="s">
        <v>121</v>
      </c>
      <c r="H3" s="79" t="s">
        <v>120</v>
      </c>
      <c r="I3" s="78" t="s">
        <v>121</v>
      </c>
      <c r="J3" s="77" t="s">
        <v>122</v>
      </c>
      <c r="K3" s="78" t="s">
        <v>121</v>
      </c>
    </row>
    <row r="4" customFormat="false" ht="15" hidden="false" customHeight="false" outlineLevel="0" collapsed="false">
      <c r="A4" s="1" t="s">
        <v>23</v>
      </c>
      <c r="B4" s="80" t="n">
        <v>0.551297392865311</v>
      </c>
      <c r="C4" s="81" t="n">
        <v>0.84</v>
      </c>
      <c r="D4" s="80" t="n">
        <v>0.461076054672423</v>
      </c>
      <c r="E4" s="81" t="n">
        <v>0.49</v>
      </c>
      <c r="F4" s="80" t="n">
        <v>0.395541122218976</v>
      </c>
      <c r="G4" s="82" t="n">
        <v>0.82</v>
      </c>
      <c r="H4" s="83" t="n">
        <v>0.544496350166478</v>
      </c>
      <c r="I4" s="81" t="n">
        <v>4.57</v>
      </c>
      <c r="J4" s="80" t="n">
        <v>0.418895143727396</v>
      </c>
      <c r="K4" s="81" t="n">
        <v>3.5</v>
      </c>
    </row>
    <row r="5" customFormat="false" ht="15" hidden="false" customHeight="false" outlineLevel="0" collapsed="false">
      <c r="A5" s="1" t="s">
        <v>24</v>
      </c>
      <c r="B5" s="80" t="n">
        <v>0.575246044618863</v>
      </c>
      <c r="C5" s="81" t="n">
        <v>1.87</v>
      </c>
      <c r="D5" s="80" t="n">
        <v>0.545092105668761</v>
      </c>
      <c r="E5" s="81" t="n">
        <v>1</v>
      </c>
      <c r="F5" s="80" t="n">
        <v>0.424343317076102</v>
      </c>
      <c r="G5" s="82" t="n">
        <v>0.92</v>
      </c>
      <c r="H5" s="83" t="n">
        <v>0.586553861579759</v>
      </c>
      <c r="I5" s="81" t="n">
        <v>2.45</v>
      </c>
      <c r="J5" s="80" t="n">
        <v>0.46321154622724</v>
      </c>
      <c r="K5" s="81" t="n">
        <v>0.65</v>
      </c>
    </row>
    <row r="6" customFormat="false" ht="15" hidden="false" customHeight="false" outlineLevel="0" collapsed="false">
      <c r="A6" s="1" t="s">
        <v>25</v>
      </c>
      <c r="B6" s="80" t="n">
        <v>0.532204247704525</v>
      </c>
      <c r="C6" s="81" t="n">
        <v>1.85</v>
      </c>
      <c r="D6" s="80" t="n">
        <v>0.350909092675225</v>
      </c>
      <c r="E6" s="84" t="n">
        <v>-0.28</v>
      </c>
      <c r="F6" s="80" t="n">
        <v>0.334117713363183</v>
      </c>
      <c r="G6" s="82" t="n">
        <v>8.56</v>
      </c>
      <c r="H6" s="83" t="n">
        <v>0.455475535935194</v>
      </c>
      <c r="I6" s="81" t="n">
        <v>3.9</v>
      </c>
      <c r="J6" s="80" t="n">
        <v>0.820635312991129</v>
      </c>
      <c r="K6" s="81" t="n">
        <v>9.49</v>
      </c>
    </row>
    <row r="7" customFormat="false" ht="15" hidden="false" customHeight="false" outlineLevel="0" collapsed="false">
      <c r="A7" s="1" t="s">
        <v>26</v>
      </c>
      <c r="B7" s="80" t="n">
        <v>0.423041509769258</v>
      </c>
      <c r="C7" s="84" t="n">
        <v>0.09</v>
      </c>
      <c r="D7" s="80" t="n">
        <v>0.410832805104702</v>
      </c>
      <c r="E7" s="84" t="n">
        <v>-0.03</v>
      </c>
      <c r="F7" s="80" t="n">
        <v>0.362172960108692</v>
      </c>
      <c r="G7" s="82" t="n">
        <v>1.43</v>
      </c>
      <c r="H7" s="83" t="n">
        <v>0.391349582057044</v>
      </c>
      <c r="I7" s="81" t="n">
        <v>1.89</v>
      </c>
      <c r="J7" s="80" t="n">
        <v>0.204501848589831</v>
      </c>
      <c r="K7" s="81" t="n">
        <v>-1.07</v>
      </c>
    </row>
    <row r="8" customFormat="false" ht="15" hidden="false" customHeight="false" outlineLevel="0" collapsed="false">
      <c r="A8" s="1" t="s">
        <v>27</v>
      </c>
      <c r="B8" s="80" t="n">
        <v>0.519364786667066</v>
      </c>
      <c r="C8" s="81" t="n">
        <v>1.3</v>
      </c>
      <c r="D8" s="80" t="n">
        <v>0.490620688362375</v>
      </c>
      <c r="E8" s="81" t="n">
        <v>0.71</v>
      </c>
      <c r="F8" s="80" t="n">
        <v>0.540073820343411</v>
      </c>
      <c r="G8" s="82" t="n">
        <v>1.6</v>
      </c>
      <c r="H8" s="83" t="n">
        <v>0.809698013539523</v>
      </c>
      <c r="I8" s="81" t="n">
        <v>1.79</v>
      </c>
      <c r="J8" s="80" t="n">
        <v>0.510846690898278</v>
      </c>
      <c r="K8" s="81" t="n">
        <v>2.1</v>
      </c>
    </row>
    <row r="9" customFormat="false" ht="15" hidden="false" customHeight="false" outlineLevel="0" collapsed="false">
      <c r="A9" s="1" t="s">
        <v>28</v>
      </c>
      <c r="B9" s="80" t="n">
        <v>0.372770331360912</v>
      </c>
      <c r="C9" s="84" t="n">
        <v>0.05</v>
      </c>
      <c r="D9" s="80" t="n">
        <v>0.369405127998314</v>
      </c>
      <c r="E9" s="81" t="n">
        <v>-0.78</v>
      </c>
      <c r="F9" s="80" t="n">
        <v>0.358635561894476</v>
      </c>
      <c r="G9" s="82" t="n">
        <v>1.84</v>
      </c>
      <c r="H9" s="83" t="n">
        <v>0.400172622751426</v>
      </c>
      <c r="I9" s="84" t="n">
        <v>-0.37</v>
      </c>
      <c r="J9" s="80" t="n">
        <v>0.225365315419707</v>
      </c>
      <c r="K9" s="81" t="n">
        <v>0.95</v>
      </c>
    </row>
    <row r="10" customFormat="false" ht="15" hidden="false" customHeight="false" outlineLevel="0" collapsed="false">
      <c r="A10" s="1" t="s">
        <v>29</v>
      </c>
      <c r="B10" s="80" t="n">
        <v>0.468461723690027</v>
      </c>
      <c r="C10" s="81" t="n">
        <v>0.67</v>
      </c>
      <c r="D10" s="80" t="n">
        <v>0.511709908699693</v>
      </c>
      <c r="E10" s="84" t="n">
        <v>0.34</v>
      </c>
      <c r="F10" s="80" t="n">
        <v>0.335632385345736</v>
      </c>
      <c r="G10" s="82" t="n">
        <v>1.31</v>
      </c>
      <c r="H10" s="83" t="n">
        <v>0.339176816796426</v>
      </c>
      <c r="I10" s="84" t="s">
        <v>75</v>
      </c>
      <c r="J10" s="80" t="s">
        <v>75</v>
      </c>
      <c r="K10" s="84" t="s">
        <v>75</v>
      </c>
    </row>
    <row r="11" customFormat="false" ht="15" hidden="false" customHeight="false" outlineLevel="0" collapsed="false">
      <c r="A11" s="1" t="s">
        <v>30</v>
      </c>
      <c r="B11" s="80" t="n">
        <v>0.419717332490951</v>
      </c>
      <c r="C11" s="81" t="n">
        <v>1.09</v>
      </c>
      <c r="D11" s="80" t="n">
        <v>0.438312262647399</v>
      </c>
      <c r="E11" s="84" t="n">
        <v>-0.12</v>
      </c>
      <c r="F11" s="80" t="n">
        <v>0.386269043189746</v>
      </c>
      <c r="G11" s="85" t="n">
        <v>0.11</v>
      </c>
      <c r="H11" s="83" t="n">
        <v>0.563900710376917</v>
      </c>
      <c r="I11" s="81" t="n">
        <v>3.65</v>
      </c>
      <c r="J11" s="80" t="n">
        <v>0.41923219291109</v>
      </c>
      <c r="K11" s="81" t="n">
        <v>2.28</v>
      </c>
    </row>
    <row r="12" customFormat="false" ht="15" hidden="false" customHeight="false" outlineLevel="0" collapsed="false">
      <c r="A12" s="1" t="s">
        <v>31</v>
      </c>
      <c r="B12" s="80" t="n">
        <v>0.409439981969489</v>
      </c>
      <c r="C12" s="81" t="n">
        <v>1.23</v>
      </c>
      <c r="D12" s="80" t="n">
        <v>0.341998714547902</v>
      </c>
      <c r="E12" s="84" t="n">
        <v>-0.29</v>
      </c>
      <c r="F12" s="80" t="n">
        <v>0.364797109043083</v>
      </c>
      <c r="G12" s="82" t="n">
        <v>1.75</v>
      </c>
      <c r="H12" s="83" t="n">
        <v>0.500951158852566</v>
      </c>
      <c r="I12" s="81" t="n">
        <v>2.44</v>
      </c>
      <c r="J12" s="80" t="n">
        <v>0.459454358118592</v>
      </c>
      <c r="K12" s="81" t="n">
        <v>3.13</v>
      </c>
    </row>
    <row r="13" customFormat="false" ht="15" hidden="false" customHeight="false" outlineLevel="0" collapsed="false">
      <c r="A13" s="1" t="s">
        <v>32</v>
      </c>
      <c r="B13" s="80" t="n">
        <v>0.48233329938195</v>
      </c>
      <c r="C13" s="81" t="n">
        <v>2.87</v>
      </c>
      <c r="D13" s="80" t="n">
        <v>0.465702363928897</v>
      </c>
      <c r="E13" s="81" t="n">
        <v>1.64</v>
      </c>
      <c r="F13" s="80" t="n">
        <v>0.386047202708524</v>
      </c>
      <c r="G13" s="85" t="n">
        <v>0.09</v>
      </c>
      <c r="H13" s="83" t="n">
        <v>0.555441933962509</v>
      </c>
      <c r="I13" s="81" t="n">
        <v>1.3</v>
      </c>
      <c r="J13" s="80" t="n">
        <v>0.844448825906239</v>
      </c>
      <c r="K13" s="81" t="n">
        <v>1.03</v>
      </c>
    </row>
    <row r="14" customFormat="false" ht="15" hidden="false" customHeight="false" outlineLevel="0" collapsed="false">
      <c r="A14" s="1" t="s">
        <v>33</v>
      </c>
      <c r="B14" s="80" t="n">
        <v>0.461940133365861</v>
      </c>
      <c r="C14" s="84" t="n">
        <v>0.38</v>
      </c>
      <c r="D14" s="80" t="n">
        <v>0.436808382089215</v>
      </c>
      <c r="E14" s="81" t="n">
        <v>1.24</v>
      </c>
      <c r="F14" s="80" t="n">
        <v>0.369142996538011</v>
      </c>
      <c r="G14" s="82" t="n">
        <v>0.93</v>
      </c>
      <c r="H14" s="83" t="n">
        <v>0.780308501401474</v>
      </c>
      <c r="I14" s="81" t="n">
        <v>1.85</v>
      </c>
      <c r="J14" s="80" t="n">
        <v>0.541792768245319</v>
      </c>
      <c r="K14" s="81" t="n">
        <v>2.31</v>
      </c>
    </row>
    <row r="15" customFormat="false" ht="15" hidden="false" customHeight="false" outlineLevel="0" collapsed="false">
      <c r="A15" s="1" t="s">
        <v>34</v>
      </c>
      <c r="B15" s="80" t="n">
        <v>0.541875378422756</v>
      </c>
      <c r="C15" s="81" t="n">
        <v>1.41</v>
      </c>
      <c r="D15" s="80" t="s">
        <v>75</v>
      </c>
      <c r="E15" s="81" t="n">
        <v>0.99</v>
      </c>
      <c r="F15" s="80" t="n">
        <v>0.429993781823671</v>
      </c>
      <c r="G15" s="82" t="n">
        <v>1.71</v>
      </c>
      <c r="H15" s="83" t="n">
        <v>0.492432664098445</v>
      </c>
      <c r="I15" s="81" t="n">
        <v>2.22</v>
      </c>
      <c r="J15" s="80" t="n">
        <v>0.17566230366523</v>
      </c>
      <c r="K15" s="84" t="n">
        <v>0.74</v>
      </c>
    </row>
    <row r="16" customFormat="false" ht="15" hidden="false" customHeight="false" outlineLevel="0" collapsed="false">
      <c r="A16" s="1" t="s">
        <v>35</v>
      </c>
      <c r="B16" s="80" t="n">
        <v>0.397292567303729</v>
      </c>
      <c r="C16" s="84" t="n">
        <v>0.63</v>
      </c>
      <c r="D16" s="80" t="n">
        <v>0.417027483202574</v>
      </c>
      <c r="E16" s="84" t="n">
        <v>0.54</v>
      </c>
      <c r="F16" s="80" t="n">
        <v>0.498763440068271</v>
      </c>
      <c r="G16" s="82" t="n">
        <v>1.58</v>
      </c>
      <c r="H16" s="83" t="n">
        <v>0.358214869472102</v>
      </c>
      <c r="I16" s="84" t="n">
        <v>-0.25</v>
      </c>
      <c r="J16" s="80" t="n">
        <v>0.157881572284573</v>
      </c>
      <c r="K16" s="84" t="n">
        <v>0.31</v>
      </c>
    </row>
    <row r="17" customFormat="false" ht="15" hidden="false" customHeight="false" outlineLevel="0" collapsed="false">
      <c r="A17" s="1" t="s">
        <v>36</v>
      </c>
      <c r="B17" s="80" t="n">
        <v>0.38337866918888</v>
      </c>
      <c r="C17" s="81" t="n">
        <v>1.81</v>
      </c>
      <c r="D17" s="80" t="n">
        <v>0.377928121857602</v>
      </c>
      <c r="E17" s="84" t="n">
        <v>0.16</v>
      </c>
      <c r="F17" s="80" t="n">
        <v>0.301554120693597</v>
      </c>
      <c r="G17" s="82" t="n">
        <v>1.1</v>
      </c>
      <c r="H17" s="83" t="n">
        <v>0.379526720748643</v>
      </c>
      <c r="I17" s="84" t="n">
        <v>-0.13</v>
      </c>
      <c r="J17" s="80" t="n">
        <v>0.359593058152958</v>
      </c>
      <c r="K17" s="81" t="n">
        <v>2.37</v>
      </c>
    </row>
    <row r="18" customFormat="false" ht="15" hidden="false" customHeight="false" outlineLevel="0" collapsed="false">
      <c r="A18" s="1" t="s">
        <v>37</v>
      </c>
      <c r="B18" s="80" t="n">
        <v>0.387017892089638</v>
      </c>
      <c r="C18" s="84" t="n">
        <v>0.05</v>
      </c>
      <c r="D18" s="80" t="n">
        <v>0.445815531714433</v>
      </c>
      <c r="E18" s="81" t="n">
        <v>0.77</v>
      </c>
      <c r="F18" s="80" t="n">
        <v>0.345818463486116</v>
      </c>
      <c r="G18" s="82" t="n">
        <v>1.81</v>
      </c>
      <c r="H18" s="83" t="n">
        <v>0.328470478887528</v>
      </c>
      <c r="I18" s="84" t="n">
        <v>-0.08</v>
      </c>
      <c r="J18" s="80" t="n">
        <v>0.369620284345988</v>
      </c>
      <c r="K18" s="81" t="n">
        <v>2.36</v>
      </c>
    </row>
    <row r="19" customFormat="false" ht="15" hidden="false" customHeight="false" outlineLevel="0" collapsed="false">
      <c r="A19" s="1" t="s">
        <v>38</v>
      </c>
      <c r="B19" s="80" t="n">
        <v>0.408149522500797</v>
      </c>
      <c r="C19" s="84" t="n">
        <v>0.13</v>
      </c>
      <c r="D19" s="80" t="n">
        <v>0.536475949743571</v>
      </c>
      <c r="E19" s="81" t="n">
        <v>1.19</v>
      </c>
      <c r="F19" s="80" t="n">
        <v>0.340441887591652</v>
      </c>
      <c r="G19" s="82" t="n">
        <v>65.85</v>
      </c>
      <c r="H19" s="83" t="n">
        <v>0.419096102001961</v>
      </c>
      <c r="I19" s="84" t="n">
        <v>-0.22</v>
      </c>
      <c r="J19" s="80" t="n">
        <v>0.372926975206611</v>
      </c>
      <c r="K19" s="81" t="n">
        <v>2.32</v>
      </c>
    </row>
    <row r="20" customFormat="false" ht="15" hidden="false" customHeight="false" outlineLevel="0" collapsed="false">
      <c r="A20" s="1" t="s">
        <v>39</v>
      </c>
      <c r="B20" s="80" t="n">
        <v>0.362293174592804</v>
      </c>
      <c r="C20" s="84" t="n">
        <v>0.46</v>
      </c>
      <c r="D20" s="80" t="n">
        <v>0.442250332545703</v>
      </c>
      <c r="E20" s="84" t="n">
        <v>0.42</v>
      </c>
      <c r="F20" s="80" t="n">
        <v>0.312292872611267</v>
      </c>
      <c r="G20" s="82" t="n">
        <v>-1.03</v>
      </c>
      <c r="H20" s="83" t="n">
        <v>0.400986893952709</v>
      </c>
      <c r="I20" s="84" t="n">
        <v>-0.03</v>
      </c>
      <c r="J20" s="80" t="n">
        <v>0.0928262418094134</v>
      </c>
      <c r="K20" s="81" t="n">
        <v>2.47</v>
      </c>
    </row>
    <row r="21" customFormat="false" ht="15" hidden="false" customHeight="false" outlineLevel="0" collapsed="false">
      <c r="A21" s="1" t="s">
        <v>40</v>
      </c>
      <c r="B21" s="80" t="n">
        <v>0.352922645943213</v>
      </c>
      <c r="C21" s="84" t="n">
        <v>0.15</v>
      </c>
      <c r="D21" s="80" t="n">
        <v>0.337299464207373</v>
      </c>
      <c r="E21" s="84" t="n">
        <v>-0.39</v>
      </c>
      <c r="F21" s="80" t="n">
        <v>0.511697323813652</v>
      </c>
      <c r="G21" s="82" t="n">
        <v>1.05</v>
      </c>
      <c r="H21" s="83" t="n">
        <v>0.673183575284711</v>
      </c>
      <c r="I21" s="81" t="n">
        <v>1.49</v>
      </c>
      <c r="J21" s="80" t="n">
        <v>0.262878499179326</v>
      </c>
      <c r="K21" s="81" t="n">
        <v>1.77</v>
      </c>
    </row>
    <row r="22" customFormat="false" ht="15" hidden="false" customHeight="false" outlineLevel="0" collapsed="false">
      <c r="A22" s="1" t="s">
        <v>41</v>
      </c>
      <c r="B22" s="80" t="n">
        <v>0.435045103594608</v>
      </c>
      <c r="C22" s="81" t="n">
        <v>0.88</v>
      </c>
      <c r="D22" s="80" t="n">
        <v>0.366188519075367</v>
      </c>
      <c r="E22" s="84" t="n">
        <v>-0.32</v>
      </c>
      <c r="F22" s="80" t="n">
        <v>0.441719421635156</v>
      </c>
      <c r="G22" s="82" t="n">
        <v>1.58</v>
      </c>
      <c r="H22" s="83" t="n">
        <v>0.491958589204933</v>
      </c>
      <c r="I22" s="81" t="n">
        <v>1.77</v>
      </c>
      <c r="J22" s="80" t="n">
        <v>0.222761759231431</v>
      </c>
      <c r="K22" s="81" t="n">
        <v>1.26</v>
      </c>
    </row>
    <row r="23" customFormat="false" ht="15" hidden="false" customHeight="false" outlineLevel="0" collapsed="false">
      <c r="A23" s="1" t="s">
        <v>42</v>
      </c>
      <c r="B23" s="80" t="n">
        <v>0.569254794323439</v>
      </c>
      <c r="C23" s="81" t="n">
        <v>6.29</v>
      </c>
      <c r="D23" s="80" t="n">
        <v>0.414894829893169</v>
      </c>
      <c r="E23" s="84" t="n">
        <v>-0.24</v>
      </c>
      <c r="F23" s="80" t="n">
        <v>0.382893818457445</v>
      </c>
      <c r="G23" s="82" t="n">
        <v>11.26</v>
      </c>
      <c r="H23" s="83" t="n">
        <v>0.364533770793456</v>
      </c>
      <c r="I23" s="84" t="n">
        <v>-0.52</v>
      </c>
      <c r="J23" s="80" t="n">
        <v>0.17503791594575</v>
      </c>
      <c r="K23" s="81" t="n">
        <v>2.63</v>
      </c>
    </row>
    <row r="24" customFormat="false" ht="15" hidden="false" customHeight="false" outlineLevel="0" collapsed="false">
      <c r="A24" s="1" t="s">
        <v>43</v>
      </c>
      <c r="B24" s="80" t="n">
        <v>0.672823375915792</v>
      </c>
      <c r="C24" s="81" t="n">
        <v>5.33</v>
      </c>
      <c r="D24" s="80" t="n">
        <v>0.803480459840241</v>
      </c>
      <c r="E24" s="81" t="n">
        <v>4.44</v>
      </c>
      <c r="F24" s="80" t="n">
        <v>0.466558906376155</v>
      </c>
      <c r="G24" s="82" t="n">
        <v>3.63</v>
      </c>
      <c r="H24" s="83" t="n">
        <v>0.820999042950377</v>
      </c>
      <c r="I24" s="81" t="n">
        <v>3.64</v>
      </c>
      <c r="J24" s="80" t="n">
        <v>0.157949044985257</v>
      </c>
      <c r="K24" s="84" t="n">
        <v>0.19</v>
      </c>
    </row>
    <row r="25" customFormat="false" ht="15" hidden="false" customHeight="false" outlineLevel="0" collapsed="false">
      <c r="A25" s="1" t="s">
        <v>44</v>
      </c>
      <c r="B25" s="80" t="n">
        <v>0.40231178416205</v>
      </c>
      <c r="C25" s="84" t="n">
        <v>0.18</v>
      </c>
      <c r="D25" s="80" t="n">
        <v>0.393019512360311</v>
      </c>
      <c r="E25" s="84" t="n">
        <v>0.59</v>
      </c>
      <c r="F25" s="80" t="n">
        <v>0.33301862235968</v>
      </c>
      <c r="G25" s="85" t="n">
        <v>0.57</v>
      </c>
      <c r="H25" s="83" t="n">
        <v>0.574589290725229</v>
      </c>
      <c r="I25" s="84" t="n">
        <v>1.01</v>
      </c>
      <c r="J25" s="80" t="n">
        <v>0.28016850771178</v>
      </c>
      <c r="K25" s="81" t="n">
        <v>2.4</v>
      </c>
    </row>
    <row r="26" customFormat="false" ht="15" hidden="false" customHeight="false" outlineLevel="0" collapsed="false">
      <c r="A26" s="1" t="s">
        <v>45</v>
      </c>
      <c r="B26" s="80" t="n">
        <v>0.492826120478921</v>
      </c>
      <c r="C26" s="81" t="n">
        <v>3.39</v>
      </c>
      <c r="D26" s="80" t="n">
        <v>0.396802523144872</v>
      </c>
      <c r="E26" s="84" t="n">
        <v>0.04</v>
      </c>
      <c r="F26" s="80" t="n">
        <v>0.288200702002557</v>
      </c>
      <c r="G26" s="85" t="n">
        <v>0.16</v>
      </c>
      <c r="H26" s="83" t="n">
        <v>0.669055043222842</v>
      </c>
      <c r="I26" s="81" t="n">
        <v>3.42</v>
      </c>
      <c r="J26" s="80" t="n">
        <v>0.368400664364482</v>
      </c>
      <c r="K26" s="81" t="n">
        <v>3.02</v>
      </c>
    </row>
    <row r="27" customFormat="false" ht="15" hidden="false" customHeight="false" outlineLevel="0" collapsed="false">
      <c r="A27" s="1" t="s">
        <v>46</v>
      </c>
      <c r="B27" s="80" t="n">
        <v>0.577085741795854</v>
      </c>
      <c r="C27" s="81" t="n">
        <v>1.14</v>
      </c>
      <c r="D27" s="80" t="n">
        <v>0.492414341307824</v>
      </c>
      <c r="E27" s="81" t="n">
        <v>1.01</v>
      </c>
      <c r="F27" s="80" t="n">
        <v>0.329491490814529</v>
      </c>
      <c r="G27" s="85" t="n">
        <v>-0.39</v>
      </c>
      <c r="H27" s="83" t="n">
        <v>0.384975957467398</v>
      </c>
      <c r="I27" s="84" t="n">
        <v>0.42</v>
      </c>
      <c r="J27" s="80" t="n">
        <v>0.360352812743901</v>
      </c>
      <c r="K27" s="81" t="n">
        <v>3.89</v>
      </c>
    </row>
    <row r="28" customFormat="false" ht="15" hidden="false" customHeight="false" outlineLevel="0" collapsed="false">
      <c r="A28" s="1" t="s">
        <v>47</v>
      </c>
      <c r="B28" s="80" t="n">
        <v>0.514874656281966</v>
      </c>
      <c r="C28" s="81" t="n">
        <v>1.66</v>
      </c>
      <c r="D28" s="80" t="n">
        <v>0.489243349810425</v>
      </c>
      <c r="E28" s="81" t="n">
        <v>0.95</v>
      </c>
      <c r="F28" s="80" t="n">
        <v>0.591694673880535</v>
      </c>
      <c r="G28" s="82" t="n">
        <v>4.58</v>
      </c>
      <c r="H28" s="83" t="n">
        <v>0.479270740209509</v>
      </c>
      <c r="I28" s="81" t="n">
        <v>4.2</v>
      </c>
      <c r="J28" s="80" t="n">
        <v>0.271060004156588</v>
      </c>
      <c r="K28" s="81" t="n">
        <v>2.36</v>
      </c>
    </row>
    <row r="29" customFormat="false" ht="15" hidden="false" customHeight="false" outlineLevel="0" collapsed="false">
      <c r="A29" s="1" t="s">
        <v>48</v>
      </c>
      <c r="B29" s="80" t="n">
        <v>0.487039008598425</v>
      </c>
      <c r="C29" s="81" t="n">
        <v>1.06</v>
      </c>
      <c r="D29" s="80" t="n">
        <v>0.482195707102937</v>
      </c>
      <c r="E29" s="84" t="n">
        <v>0.35</v>
      </c>
      <c r="F29" s="80" t="n">
        <v>0.367506733831596</v>
      </c>
      <c r="G29" s="85" t="n">
        <v>0.41</v>
      </c>
      <c r="H29" s="83" t="n">
        <v>0.609312335130999</v>
      </c>
      <c r="I29" s="81" t="n">
        <v>1.27</v>
      </c>
      <c r="J29" s="80" t="n">
        <v>0.340977761553645</v>
      </c>
      <c r="K29" s="81" t="n">
        <v>1.56</v>
      </c>
    </row>
    <row r="30" customFormat="false" ht="15" hidden="false" customHeight="false" outlineLevel="0" collapsed="false">
      <c r="A30" s="1" t="s">
        <v>49</v>
      </c>
      <c r="B30" s="80" t="n">
        <v>0.403426353523981</v>
      </c>
      <c r="C30" s="81" t="n">
        <v>4.12</v>
      </c>
      <c r="D30" s="80" t="n">
        <v>0.33881182053764</v>
      </c>
      <c r="E30" s="84" t="n">
        <v>-0.02</v>
      </c>
      <c r="F30" s="80" t="n">
        <v>0.340809542678251</v>
      </c>
      <c r="G30" s="82" t="n">
        <v>1.92</v>
      </c>
      <c r="H30" s="83" t="n">
        <v>0.518036652488944</v>
      </c>
      <c r="I30" s="81" t="n">
        <v>8.08</v>
      </c>
      <c r="J30" s="80" t="n">
        <v>0.406193964740459</v>
      </c>
      <c r="K30" s="81" t="n">
        <v>1.65</v>
      </c>
    </row>
    <row r="31" customFormat="false" ht="15" hidden="false" customHeight="false" outlineLevel="0" collapsed="false">
      <c r="A31" s="1" t="s">
        <v>50</v>
      </c>
      <c r="B31" s="80" t="n">
        <v>0.419506537430184</v>
      </c>
      <c r="C31" s="81" t="n">
        <v>0.53</v>
      </c>
      <c r="D31" s="80" t="n">
        <v>0.332752667024072</v>
      </c>
      <c r="E31" s="84" t="n">
        <v>0.06</v>
      </c>
      <c r="F31" s="80" t="n">
        <v>0.319791599331314</v>
      </c>
      <c r="G31" s="82" t="n">
        <v>4.38</v>
      </c>
      <c r="H31" s="83" t="n">
        <v>0.354165430774681</v>
      </c>
      <c r="I31" s="84" t="n">
        <v>-0.3</v>
      </c>
      <c r="J31" s="80" t="n">
        <v>0.204546616804236</v>
      </c>
      <c r="K31" s="81" t="n">
        <v>2.01</v>
      </c>
    </row>
    <row r="32" customFormat="false" ht="15" hidden="false" customHeight="false" outlineLevel="0" collapsed="false">
      <c r="A32" s="1" t="s">
        <v>51</v>
      </c>
      <c r="B32" s="80" t="n">
        <v>0.585040185485331</v>
      </c>
      <c r="C32" s="81" t="n">
        <v>1.17</v>
      </c>
      <c r="D32" s="80" t="n">
        <v>0.428825901598797</v>
      </c>
      <c r="E32" s="81" t="n">
        <v>0.79</v>
      </c>
      <c r="F32" s="80" t="n">
        <v>0.610023173979451</v>
      </c>
      <c r="G32" s="82" t="n">
        <v>2.56</v>
      </c>
      <c r="H32" s="83" t="n">
        <v>0.71117781650736</v>
      </c>
      <c r="I32" s="84" t="n">
        <v>1.05</v>
      </c>
      <c r="J32" s="80" t="n">
        <v>0.101615807247119</v>
      </c>
      <c r="K32" s="81" t="n">
        <v>0.71</v>
      </c>
    </row>
    <row r="33" customFormat="false" ht="15" hidden="false" customHeight="false" outlineLevel="0" collapsed="false">
      <c r="A33" s="1" t="s">
        <v>52</v>
      </c>
      <c r="B33" s="80" t="n">
        <v>0.40626452917028</v>
      </c>
      <c r="C33" s="84" t="n">
        <v>0.48</v>
      </c>
      <c r="D33" s="80" t="n">
        <v>0.432413869244976</v>
      </c>
      <c r="E33" s="84" t="n">
        <v>-0.11</v>
      </c>
      <c r="F33" s="80" t="n">
        <v>0.39237540055591</v>
      </c>
      <c r="G33" s="82" t="n">
        <v>2.59</v>
      </c>
      <c r="H33" s="83" t="n">
        <v>0.451805664575907</v>
      </c>
      <c r="I33" s="81" t="n">
        <v>1.51</v>
      </c>
      <c r="J33" s="80" t="n">
        <v>0.610905468370596</v>
      </c>
      <c r="K33" s="81" t="n">
        <v>1.09</v>
      </c>
    </row>
    <row r="34" customFormat="false" ht="15" hidden="false" customHeight="false" outlineLevel="0" collapsed="false">
      <c r="A34" s="1" t="s">
        <v>53</v>
      </c>
      <c r="B34" s="80" t="n">
        <v>0.447199177491346</v>
      </c>
      <c r="C34" s="84" t="n">
        <v>0</v>
      </c>
      <c r="D34" s="80" t="n">
        <v>0.569816160138867</v>
      </c>
      <c r="E34" s="81" t="n">
        <v>2.34</v>
      </c>
      <c r="F34" s="80" t="n">
        <v>0.379043438860789</v>
      </c>
      <c r="G34" s="82" t="n">
        <v>3.98</v>
      </c>
      <c r="H34" s="83" t="n">
        <v>0.462006510876997</v>
      </c>
      <c r="I34" s="81" t="n">
        <v>4.45</v>
      </c>
      <c r="J34" s="80" t="n">
        <v>0.429580692868292</v>
      </c>
      <c r="K34" s="81" t="n">
        <v>1.75</v>
      </c>
    </row>
    <row r="35" customFormat="false" ht="15" hidden="false" customHeight="false" outlineLevel="0" collapsed="false">
      <c r="A35" s="1" t="s">
        <v>54</v>
      </c>
      <c r="B35" s="80" t="n">
        <v>0.693853009726461</v>
      </c>
      <c r="C35" s="81" t="n">
        <v>1.26</v>
      </c>
      <c r="D35" s="80" t="n">
        <v>0.748075184693614</v>
      </c>
      <c r="E35" s="81" t="n">
        <v>1.78</v>
      </c>
      <c r="F35" s="80" t="n">
        <v>0.325057231679471</v>
      </c>
      <c r="G35" s="82" t="n">
        <v>1.76</v>
      </c>
      <c r="H35" s="83" t="n">
        <v>0.609362347707867</v>
      </c>
      <c r="I35" s="81" t="n">
        <v>1.06</v>
      </c>
      <c r="J35" s="80" t="n">
        <v>0.122089733274988</v>
      </c>
      <c r="K35" s="84" t="n">
        <v>0.5</v>
      </c>
    </row>
    <row r="36" customFormat="false" ht="15" hidden="false" customHeight="false" outlineLevel="0" collapsed="false">
      <c r="A36" s="1" t="s">
        <v>55</v>
      </c>
      <c r="B36" s="80" t="n">
        <v>0.459444145837835</v>
      </c>
      <c r="C36" s="81" t="n">
        <v>0.95</v>
      </c>
      <c r="D36" s="80" t="n">
        <v>0.881639699163311</v>
      </c>
      <c r="E36" s="81" t="n">
        <v>1.6</v>
      </c>
      <c r="F36" s="80" t="n">
        <v>0.555640732188312</v>
      </c>
      <c r="G36" s="82" t="n">
        <v>1.52</v>
      </c>
      <c r="H36" s="83" t="n">
        <v>0.547790232424403</v>
      </c>
      <c r="I36" s="81" t="n">
        <v>1.43</v>
      </c>
      <c r="J36" s="80" t="n">
        <v>0.883092666863567</v>
      </c>
      <c r="K36" s="81" t="n">
        <v>5.85</v>
      </c>
    </row>
    <row r="37" customFormat="false" ht="15" hidden="false" customHeight="false" outlineLevel="0" collapsed="false">
      <c r="A37" s="1" t="s">
        <v>56</v>
      </c>
      <c r="B37" s="80" t="n">
        <v>0.614339827593737</v>
      </c>
      <c r="C37" s="81" t="n">
        <v>1.21</v>
      </c>
      <c r="D37" s="80" t="n">
        <v>0.562649697393885</v>
      </c>
      <c r="E37" s="81" t="n">
        <v>1.47</v>
      </c>
      <c r="F37" s="80" t="n">
        <v>0.458419833536785</v>
      </c>
      <c r="G37" s="85" t="n">
        <v>0.37</v>
      </c>
      <c r="H37" s="83" t="n">
        <v>0.399254077832328</v>
      </c>
      <c r="I37" s="81" t="n">
        <v>0.77</v>
      </c>
      <c r="J37" s="80" t="n">
        <v>0.669160827122926</v>
      </c>
      <c r="K37" s="81" t="n">
        <v>3.5</v>
      </c>
    </row>
    <row r="38" customFormat="false" ht="15" hidden="false" customHeight="false" outlineLevel="0" collapsed="false">
      <c r="A38" s="1" t="s">
        <v>57</v>
      </c>
      <c r="B38" s="80" t="n">
        <v>0.600912843476543</v>
      </c>
      <c r="C38" s="81" t="n">
        <v>2.18</v>
      </c>
      <c r="D38" s="80" t="n">
        <v>0.386410499027166</v>
      </c>
      <c r="E38" s="84" t="n">
        <v>0.04</v>
      </c>
      <c r="F38" s="80" t="n">
        <v>0.44248266911228</v>
      </c>
      <c r="G38" s="82" t="n">
        <v>1.13</v>
      </c>
      <c r="H38" s="83" t="n">
        <v>0.762161415331045</v>
      </c>
      <c r="I38" s="81" t="n">
        <v>3.67</v>
      </c>
      <c r="J38" s="80" t="n">
        <v>0.0990903516864928</v>
      </c>
      <c r="K38" s="84" t="n">
        <v>-0.35</v>
      </c>
    </row>
    <row r="39" customFormat="false" ht="15" hidden="false" customHeight="false" outlineLevel="0" collapsed="false">
      <c r="A39" s="1" t="s">
        <v>58</v>
      </c>
      <c r="B39" s="80" t="n">
        <v>0.801363977930985</v>
      </c>
      <c r="C39" s="81" t="n">
        <v>6.07</v>
      </c>
      <c r="D39" s="80" t="n">
        <v>0.34339332625588</v>
      </c>
      <c r="E39" s="84" t="n">
        <v>-0.08</v>
      </c>
      <c r="F39" s="80" t="n">
        <v>0.346451982266069</v>
      </c>
      <c r="G39" s="82" t="n">
        <v>3.99</v>
      </c>
      <c r="H39" s="83" t="n">
        <v>0.340474340325285</v>
      </c>
      <c r="I39" s="84" t="n">
        <v>-0.97</v>
      </c>
      <c r="J39" s="80" t="n">
        <v>0.239995915458808</v>
      </c>
      <c r="K39" s="81" t="n">
        <v>1.48</v>
      </c>
    </row>
    <row r="40" customFormat="false" ht="15" hidden="false" customHeight="false" outlineLevel="0" collapsed="false">
      <c r="A40" s="1" t="s">
        <v>59</v>
      </c>
      <c r="B40" s="80" t="n">
        <v>0.43827068962192</v>
      </c>
      <c r="C40" s="81" t="n">
        <v>0.75</v>
      </c>
      <c r="D40" s="80" t="n">
        <v>0.414164172506004</v>
      </c>
      <c r="E40" s="81" t="n">
        <v>1.5</v>
      </c>
      <c r="F40" s="80" t="n">
        <v>0.49261789361778</v>
      </c>
      <c r="G40" s="82" t="n">
        <v>2.39</v>
      </c>
      <c r="H40" s="83" t="n">
        <v>0.532615622465044</v>
      </c>
      <c r="I40" s="81" t="n">
        <v>1.93</v>
      </c>
      <c r="J40" s="80" t="n">
        <v>0.149760459260897</v>
      </c>
      <c r="K40" s="84" t="n">
        <v>0.23</v>
      </c>
    </row>
    <row r="41" customFormat="false" ht="15" hidden="false" customHeight="false" outlineLevel="0" collapsed="false">
      <c r="A41" s="1" t="s">
        <v>60</v>
      </c>
      <c r="B41" s="80" t="n">
        <v>0.41306484200114</v>
      </c>
      <c r="C41" s="84" t="n">
        <v>0.19</v>
      </c>
      <c r="D41" s="80" t="n">
        <v>0.467960682416355</v>
      </c>
      <c r="E41" s="81" t="n">
        <v>1.01</v>
      </c>
      <c r="F41" s="80" t="n">
        <v>0.464408412448649</v>
      </c>
      <c r="G41" s="82" t="n">
        <v>0.9</v>
      </c>
      <c r="H41" s="83" t="n">
        <v>0.453782125149895</v>
      </c>
      <c r="I41" s="81" t="n">
        <v>2.25</v>
      </c>
      <c r="J41" s="80" t="n">
        <v>0.255923132618495</v>
      </c>
      <c r="K41" s="81" t="n">
        <v>1.51</v>
      </c>
    </row>
    <row r="42" customFormat="false" ht="15" hidden="false" customHeight="false" outlineLevel="0" collapsed="false">
      <c r="A42" s="1" t="s">
        <v>61</v>
      </c>
      <c r="B42" s="80" t="n">
        <v>0.822416809319984</v>
      </c>
      <c r="C42" s="81" t="n">
        <v>3.32</v>
      </c>
      <c r="D42" s="80" t="n">
        <v>0.43396381314167</v>
      </c>
      <c r="E42" s="81" t="n">
        <v>0.62</v>
      </c>
      <c r="F42" s="80" t="n">
        <v>0.38960809475399</v>
      </c>
      <c r="G42" s="85" t="n">
        <v>0.32</v>
      </c>
      <c r="H42" s="83" t="n">
        <v>0.433882535625038</v>
      </c>
      <c r="I42" s="81" t="n">
        <v>0.49</v>
      </c>
      <c r="J42" s="80" t="n">
        <v>0.213382093280637</v>
      </c>
      <c r="K42" s="81" t="n">
        <v>2.16</v>
      </c>
    </row>
    <row r="43" customFormat="false" ht="15" hidden="false" customHeight="false" outlineLevel="0" collapsed="false">
      <c r="A43" s="1" t="s">
        <v>62</v>
      </c>
      <c r="B43" s="80" t="n">
        <v>0.84204157560872</v>
      </c>
      <c r="C43" s="81" t="n">
        <v>3.39</v>
      </c>
      <c r="D43" s="80" t="n">
        <v>0.475094124049454</v>
      </c>
      <c r="E43" s="81" t="n">
        <v>0.83</v>
      </c>
      <c r="F43" s="80" t="n">
        <v>0.397677988065277</v>
      </c>
      <c r="G43" s="85" t="n">
        <v>0.38</v>
      </c>
      <c r="H43" s="83" t="n">
        <v>0.417798705812395</v>
      </c>
      <c r="I43" s="81" t="n">
        <v>0.52</v>
      </c>
      <c r="J43" s="80" t="n">
        <v>0.238633206987541</v>
      </c>
      <c r="K43" s="81" t="n">
        <v>2.2</v>
      </c>
    </row>
    <row r="44" customFormat="false" ht="15" hidden="false" customHeight="false" outlineLevel="0" collapsed="false">
      <c r="A44" s="1" t="s">
        <v>63</v>
      </c>
      <c r="B44" s="80" t="n">
        <v>0.345960078079855</v>
      </c>
      <c r="C44" s="81" t="n">
        <v>0.75</v>
      </c>
      <c r="D44" s="80" t="n">
        <v>0.398975081448479</v>
      </c>
      <c r="E44" s="81" t="n">
        <v>1.32</v>
      </c>
      <c r="F44" s="80" t="n">
        <v>0.364913674356573</v>
      </c>
      <c r="G44" s="85" t="n">
        <v>-0.21</v>
      </c>
      <c r="H44" s="83" t="n">
        <v>0.364447669167332</v>
      </c>
      <c r="I44" s="84" t="n">
        <v>0.75</v>
      </c>
      <c r="J44" s="80" t="n">
        <v>0.138458162538568</v>
      </c>
      <c r="K44" s="84" t="n">
        <v>0.15</v>
      </c>
    </row>
    <row r="45" customFormat="false" ht="15" hidden="false" customHeight="false" outlineLevel="0" collapsed="false">
      <c r="A45" s="1" t="s">
        <v>64</v>
      </c>
      <c r="B45" s="80" t="n">
        <v>0.585242949819761</v>
      </c>
      <c r="C45" s="84" t="n">
        <v>0.49</v>
      </c>
      <c r="D45" s="80" t="n">
        <v>0.523208248790211</v>
      </c>
      <c r="E45" s="81" t="n">
        <v>1.05</v>
      </c>
      <c r="F45" s="80" t="n">
        <v>0.479031522993036</v>
      </c>
      <c r="G45" s="82" t="n">
        <v>2.25</v>
      </c>
      <c r="H45" s="83" t="n">
        <v>0.409976921462358</v>
      </c>
      <c r="I45" s="84" t="n">
        <v>0.09</v>
      </c>
      <c r="J45" s="80" t="n">
        <v>0.165152056244253</v>
      </c>
      <c r="K45" s="81" t="n">
        <v>1.16</v>
      </c>
    </row>
    <row r="46" customFormat="false" ht="15" hidden="false" customHeight="false" outlineLevel="0" collapsed="false">
      <c r="A46" s="1" t="s">
        <v>65</v>
      </c>
      <c r="B46" s="80" t="n">
        <v>0.721295186815278</v>
      </c>
      <c r="C46" s="81" t="n">
        <v>1.35</v>
      </c>
      <c r="D46" s="80" t="n">
        <v>0.632525392324246</v>
      </c>
      <c r="E46" s="81" t="n">
        <v>3.47</v>
      </c>
      <c r="F46" s="80" t="n">
        <v>0.494680230692943</v>
      </c>
      <c r="G46" s="82" t="n">
        <v>2.27</v>
      </c>
      <c r="H46" s="83" t="n">
        <v>0.596510030083145</v>
      </c>
      <c r="I46" s="81" t="n">
        <v>3.16</v>
      </c>
      <c r="J46" s="80" t="n">
        <v>0.486693165495534</v>
      </c>
      <c r="K46" s="81" t="n">
        <v>6.32</v>
      </c>
    </row>
    <row r="48" customFormat="false" ht="15" hidden="false" customHeight="true" outlineLevel="0" collapsed="false">
      <c r="A48" s="23" t="s">
        <v>123</v>
      </c>
      <c r="B48" s="23"/>
      <c r="C48" s="23"/>
      <c r="D48" s="76"/>
      <c r="E48" s="76"/>
      <c r="F48" s="76"/>
      <c r="G48" s="76"/>
    </row>
    <row r="49" customFormat="false" ht="15" hidden="false" customHeight="false" outlineLevel="0" collapsed="false">
      <c r="A49" s="76"/>
      <c r="B49" s="76"/>
      <c r="C49" s="76"/>
      <c r="D49" s="76"/>
      <c r="E49" s="76"/>
      <c r="F49" s="76"/>
      <c r="G49" s="76"/>
    </row>
  </sheetData>
  <mergeCells count="1">
    <mergeCell ref="A48:C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9" min="2" style="0" width="9.83"/>
  </cols>
  <sheetData>
    <row r="1" customFormat="false" ht="18" hidden="false" customHeight="true" outlineLevel="0" collapsed="false">
      <c r="B1" s="86" t="s">
        <v>124</v>
      </c>
      <c r="C1" s="86"/>
      <c r="D1" s="86"/>
      <c r="E1" s="86"/>
      <c r="F1" s="87" t="s">
        <v>125</v>
      </c>
      <c r="G1" s="87"/>
      <c r="H1" s="87"/>
      <c r="I1" s="87"/>
    </row>
    <row r="2" customFormat="false" ht="15" hidden="false" customHeight="false" outlineLevel="0" collapsed="false">
      <c r="A2" s="3" t="s">
        <v>14</v>
      </c>
      <c r="B2" s="88" t="s">
        <v>126</v>
      </c>
      <c r="C2" s="89" t="s">
        <v>127</v>
      </c>
      <c r="D2" s="89" t="s">
        <v>128</v>
      </c>
      <c r="E2" s="89" t="s">
        <v>129</v>
      </c>
      <c r="F2" s="90" t="s">
        <v>126</v>
      </c>
      <c r="G2" s="91" t="s">
        <v>127</v>
      </c>
      <c r="H2" s="91" t="s">
        <v>128</v>
      </c>
      <c r="I2" s="91" t="s">
        <v>129</v>
      </c>
    </row>
    <row r="3" customFormat="false" ht="15" hidden="false" customHeight="false" outlineLevel="0" collapsed="false">
      <c r="A3" s="0" t="s">
        <v>23</v>
      </c>
      <c r="B3" s="92" t="n">
        <v>261</v>
      </c>
      <c r="C3" s="92" t="n">
        <v>209</v>
      </c>
      <c r="D3" s="92" t="n">
        <v>166</v>
      </c>
      <c r="E3" s="92" t="n">
        <v>261</v>
      </c>
      <c r="F3" s="93" t="n">
        <v>8772</v>
      </c>
      <c r="G3" s="92" t="n">
        <v>1542</v>
      </c>
      <c r="H3" s="92" t="n">
        <v>1554</v>
      </c>
      <c r="I3" s="92" t="n">
        <v>8772</v>
      </c>
    </row>
    <row r="4" customFormat="false" ht="15" hidden="false" customHeight="false" outlineLevel="0" collapsed="false">
      <c r="A4" s="0" t="s">
        <v>24</v>
      </c>
      <c r="B4" s="92" t="n">
        <v>152</v>
      </c>
      <c r="C4" s="92" t="n">
        <v>112</v>
      </c>
      <c r="D4" s="92" t="n">
        <v>65</v>
      </c>
      <c r="E4" s="92" t="n">
        <v>152</v>
      </c>
      <c r="F4" s="32" t="n">
        <v>6180</v>
      </c>
      <c r="G4" s="92" t="n">
        <v>680</v>
      </c>
      <c r="H4" s="92" t="n">
        <v>569</v>
      </c>
      <c r="I4" s="92" t="n">
        <v>6180</v>
      </c>
    </row>
    <row r="5" customFormat="false" ht="15" hidden="false" customHeight="false" outlineLevel="0" collapsed="false">
      <c r="A5" s="0" t="s">
        <v>25</v>
      </c>
      <c r="B5" s="92" t="n">
        <v>93</v>
      </c>
      <c r="C5" s="92" t="n">
        <v>83</v>
      </c>
      <c r="D5" s="92" t="n">
        <v>61</v>
      </c>
      <c r="E5" s="92" t="n">
        <v>93</v>
      </c>
      <c r="F5" s="32" t="n">
        <v>695</v>
      </c>
      <c r="G5" s="92" t="n">
        <v>612</v>
      </c>
      <c r="H5" s="92" t="n">
        <v>586</v>
      </c>
      <c r="I5" s="92" t="n">
        <v>695</v>
      </c>
    </row>
    <row r="6" customFormat="false" ht="15" hidden="false" customHeight="false" outlineLevel="0" collapsed="false">
      <c r="A6" s="0" t="s">
        <v>26</v>
      </c>
      <c r="B6" s="92" t="n">
        <v>17</v>
      </c>
      <c r="C6" s="92" t="n">
        <v>14</v>
      </c>
      <c r="D6" s="92" t="n">
        <v>10</v>
      </c>
      <c r="E6" s="92" t="n">
        <v>17</v>
      </c>
      <c r="F6" s="32" t="n">
        <v>139</v>
      </c>
      <c r="G6" s="92" t="n">
        <v>74</v>
      </c>
      <c r="H6" s="92" t="n">
        <v>70</v>
      </c>
      <c r="I6" s="92" t="n">
        <v>139</v>
      </c>
    </row>
    <row r="7" customFormat="false" ht="15" hidden="false" customHeight="false" outlineLevel="0" collapsed="false">
      <c r="A7" s="0" t="s">
        <v>27</v>
      </c>
      <c r="B7" s="92" t="n">
        <v>65</v>
      </c>
      <c r="C7" s="92" t="n">
        <v>52</v>
      </c>
      <c r="D7" s="92" t="n">
        <v>53</v>
      </c>
      <c r="E7" s="92" t="n">
        <v>65</v>
      </c>
      <c r="F7" s="32" t="n">
        <v>7788</v>
      </c>
      <c r="G7" s="92" t="n">
        <v>1100</v>
      </c>
      <c r="H7" s="92" t="n">
        <v>1107</v>
      </c>
      <c r="I7" s="92" t="n">
        <v>7788</v>
      </c>
    </row>
    <row r="8" customFormat="false" ht="15" hidden="false" customHeight="false" outlineLevel="0" collapsed="false">
      <c r="A8" s="0" t="s">
        <v>28</v>
      </c>
      <c r="B8" s="92" t="n">
        <v>91</v>
      </c>
      <c r="C8" s="92" t="n">
        <v>58</v>
      </c>
      <c r="D8" s="92" t="n">
        <v>64</v>
      </c>
      <c r="E8" s="92" t="n">
        <v>90</v>
      </c>
      <c r="F8" s="32" t="n">
        <v>604</v>
      </c>
      <c r="G8" s="92" t="n">
        <v>505</v>
      </c>
      <c r="H8" s="92" t="n">
        <v>200</v>
      </c>
      <c r="I8" s="92" t="n">
        <v>603</v>
      </c>
    </row>
    <row r="9" customFormat="false" ht="15" hidden="false" customHeight="false" outlineLevel="0" collapsed="false">
      <c r="A9" s="0" t="s">
        <v>29</v>
      </c>
      <c r="B9" s="92" t="n">
        <v>52</v>
      </c>
      <c r="C9" s="92" t="n">
        <v>15</v>
      </c>
      <c r="D9" s="92" t="n">
        <v>2</v>
      </c>
      <c r="E9" s="92" t="n">
        <v>52</v>
      </c>
      <c r="F9" s="32" t="n">
        <v>288</v>
      </c>
      <c r="G9" s="92" t="n">
        <v>52</v>
      </c>
      <c r="H9" s="92" t="n">
        <v>39</v>
      </c>
      <c r="I9" s="92" t="n">
        <v>288</v>
      </c>
    </row>
    <row r="10" customFormat="false" ht="15" hidden="false" customHeight="false" outlineLevel="0" collapsed="false">
      <c r="A10" s="0" t="s">
        <v>30</v>
      </c>
      <c r="B10" s="92" t="n">
        <v>53</v>
      </c>
      <c r="C10" s="92" t="n">
        <v>32</v>
      </c>
      <c r="D10" s="92" t="n">
        <v>22</v>
      </c>
      <c r="E10" s="92" t="n">
        <v>53</v>
      </c>
      <c r="F10" s="32" t="n">
        <v>116</v>
      </c>
      <c r="G10" s="92" t="n">
        <v>32</v>
      </c>
      <c r="H10" s="92" t="n">
        <v>22</v>
      </c>
      <c r="I10" s="92" t="n">
        <v>116</v>
      </c>
    </row>
    <row r="11" customFormat="false" ht="15" hidden="false" customHeight="false" outlineLevel="0" collapsed="false">
      <c r="A11" s="0" t="s">
        <v>31</v>
      </c>
      <c r="B11" s="92" t="n">
        <v>36</v>
      </c>
      <c r="C11" s="92" t="n">
        <v>16</v>
      </c>
      <c r="D11" s="92" t="n">
        <v>14</v>
      </c>
      <c r="E11" s="92" t="n">
        <v>36</v>
      </c>
      <c r="F11" s="32" t="n">
        <v>209</v>
      </c>
      <c r="G11" s="92" t="n">
        <v>189</v>
      </c>
      <c r="H11" s="92" t="n">
        <v>187</v>
      </c>
      <c r="I11" s="92" t="n">
        <v>209</v>
      </c>
    </row>
    <row r="12" customFormat="false" ht="15" hidden="false" customHeight="false" outlineLevel="0" collapsed="false">
      <c r="A12" s="0" t="s">
        <v>32</v>
      </c>
      <c r="B12" s="92" t="n">
        <v>44</v>
      </c>
      <c r="C12" s="92" t="n">
        <v>29</v>
      </c>
      <c r="D12" s="92" t="n">
        <v>24</v>
      </c>
      <c r="E12" s="92" t="n">
        <v>44</v>
      </c>
      <c r="F12" s="32" t="n">
        <v>115</v>
      </c>
      <c r="G12" s="92" t="n">
        <v>100</v>
      </c>
      <c r="H12" s="92" t="n">
        <v>95</v>
      </c>
      <c r="I12" s="92" t="n">
        <v>115</v>
      </c>
    </row>
    <row r="13" customFormat="false" ht="15" hidden="false" customHeight="false" outlineLevel="0" collapsed="false">
      <c r="A13" s="0" t="s">
        <v>33</v>
      </c>
      <c r="B13" s="92" t="n">
        <v>33</v>
      </c>
      <c r="C13" s="92" t="n">
        <v>27</v>
      </c>
      <c r="D13" s="92" t="n">
        <v>25</v>
      </c>
      <c r="E13" s="92" t="n">
        <v>33</v>
      </c>
      <c r="F13" s="32" t="n">
        <v>438</v>
      </c>
      <c r="G13" s="92" t="n">
        <v>432</v>
      </c>
      <c r="H13" s="92" t="n">
        <v>430</v>
      </c>
      <c r="I13" s="92" t="n">
        <v>438</v>
      </c>
    </row>
    <row r="14" customFormat="false" ht="15" hidden="false" customHeight="false" outlineLevel="0" collapsed="false">
      <c r="A14" s="0" t="s">
        <v>34</v>
      </c>
      <c r="B14" s="92" t="n">
        <v>23</v>
      </c>
      <c r="C14" s="92" t="n">
        <v>21</v>
      </c>
      <c r="D14" s="92" t="n">
        <v>19</v>
      </c>
      <c r="E14" s="92" t="n">
        <v>23</v>
      </c>
      <c r="F14" s="32" t="n">
        <v>199</v>
      </c>
      <c r="G14" s="92" t="n">
        <v>197</v>
      </c>
      <c r="H14" s="92" t="n">
        <v>185</v>
      </c>
      <c r="I14" s="92" t="n">
        <v>199</v>
      </c>
    </row>
    <row r="15" customFormat="false" ht="15" hidden="false" customHeight="false" outlineLevel="0" collapsed="false">
      <c r="A15" s="0" t="s">
        <v>35</v>
      </c>
      <c r="B15" s="92" t="n">
        <v>24</v>
      </c>
      <c r="C15" s="92" t="n">
        <v>23</v>
      </c>
      <c r="D15" s="92" t="n">
        <v>13</v>
      </c>
      <c r="E15" s="92" t="n">
        <v>24</v>
      </c>
      <c r="F15" s="32" t="n">
        <v>100</v>
      </c>
      <c r="G15" s="92" t="n">
        <v>99</v>
      </c>
      <c r="H15" s="92" t="n">
        <v>89</v>
      </c>
      <c r="I15" s="92" t="n">
        <v>100</v>
      </c>
    </row>
    <row r="16" customFormat="false" ht="15" hidden="false" customHeight="false" outlineLevel="0" collapsed="false">
      <c r="A16" s="0" t="s">
        <v>36</v>
      </c>
      <c r="B16" s="92" t="n">
        <v>47</v>
      </c>
      <c r="C16" s="92" t="n">
        <v>41</v>
      </c>
      <c r="D16" s="92" t="n">
        <v>23</v>
      </c>
      <c r="E16" s="92" t="n">
        <v>47</v>
      </c>
      <c r="F16" s="32" t="n">
        <v>354</v>
      </c>
      <c r="G16" s="92" t="n">
        <v>348</v>
      </c>
      <c r="H16" s="92" t="n">
        <v>330</v>
      </c>
      <c r="I16" s="92" t="n">
        <v>354</v>
      </c>
    </row>
    <row r="17" customFormat="false" ht="15" hidden="false" customHeight="false" outlineLevel="0" collapsed="false">
      <c r="A17" s="0" t="s">
        <v>37</v>
      </c>
      <c r="B17" s="92" t="n">
        <v>47</v>
      </c>
      <c r="C17" s="92" t="n">
        <v>41</v>
      </c>
      <c r="D17" s="92" t="n">
        <v>23</v>
      </c>
      <c r="E17" s="92" t="n">
        <v>47</v>
      </c>
      <c r="F17" s="32" t="n">
        <v>354</v>
      </c>
      <c r="G17" s="92" t="n">
        <v>348</v>
      </c>
      <c r="H17" s="92" t="n">
        <v>330</v>
      </c>
      <c r="I17" s="92" t="n">
        <v>354</v>
      </c>
    </row>
    <row r="18" customFormat="false" ht="15" hidden="false" customHeight="false" outlineLevel="0" collapsed="false">
      <c r="A18" s="0" t="s">
        <v>38</v>
      </c>
      <c r="B18" s="92" t="n">
        <v>49</v>
      </c>
      <c r="C18" s="92" t="n">
        <v>43</v>
      </c>
      <c r="D18" s="92" t="n">
        <v>26</v>
      </c>
      <c r="E18" s="92" t="n">
        <v>49</v>
      </c>
      <c r="F18" s="32" t="n">
        <v>449</v>
      </c>
      <c r="G18" s="92" t="n">
        <v>443</v>
      </c>
      <c r="H18" s="92" t="n">
        <v>426</v>
      </c>
      <c r="I18" s="92" t="n">
        <v>449</v>
      </c>
    </row>
    <row r="19" customFormat="false" ht="15" hidden="false" customHeight="false" outlineLevel="0" collapsed="false">
      <c r="A19" s="0" t="s">
        <v>39</v>
      </c>
      <c r="B19" s="92" t="n">
        <v>30</v>
      </c>
      <c r="C19" s="92" t="n">
        <v>16</v>
      </c>
      <c r="D19" s="92" t="n">
        <v>10</v>
      </c>
      <c r="E19" s="92" t="n">
        <v>30</v>
      </c>
      <c r="F19" s="32" t="n">
        <v>220</v>
      </c>
      <c r="G19" s="92" t="n">
        <v>79</v>
      </c>
      <c r="H19" s="92" t="n">
        <v>70</v>
      </c>
      <c r="I19" s="92" t="n">
        <v>220</v>
      </c>
    </row>
    <row r="20" customFormat="false" ht="15" hidden="false" customHeight="false" outlineLevel="0" collapsed="false">
      <c r="A20" s="0" t="s">
        <v>40</v>
      </c>
      <c r="B20" s="92" t="n">
        <v>31</v>
      </c>
      <c r="C20" s="92" t="n">
        <v>29</v>
      </c>
      <c r="D20" s="92" t="n">
        <v>26</v>
      </c>
      <c r="E20" s="92" t="n">
        <v>31</v>
      </c>
      <c r="F20" s="32" t="n">
        <v>519</v>
      </c>
      <c r="G20" s="92" t="n">
        <v>509</v>
      </c>
      <c r="H20" s="92" t="n">
        <v>514</v>
      </c>
      <c r="I20" s="92" t="n">
        <v>519</v>
      </c>
    </row>
    <row r="21" customFormat="false" ht="15" hidden="false" customHeight="false" outlineLevel="0" collapsed="false">
      <c r="A21" s="0" t="s">
        <v>41</v>
      </c>
      <c r="B21" s="92" t="n">
        <v>77</v>
      </c>
      <c r="C21" s="92" t="n">
        <v>62</v>
      </c>
      <c r="D21" s="92" t="n">
        <v>51</v>
      </c>
      <c r="E21" s="92" t="n">
        <v>77</v>
      </c>
      <c r="F21" s="32" t="n">
        <v>1791</v>
      </c>
      <c r="G21" s="92" t="n">
        <v>1751</v>
      </c>
      <c r="H21" s="92" t="n">
        <v>1730</v>
      </c>
      <c r="I21" s="92" t="n">
        <v>1791</v>
      </c>
    </row>
    <row r="22" customFormat="false" ht="15" hidden="false" customHeight="false" outlineLevel="0" collapsed="false">
      <c r="A22" s="0" t="s">
        <v>42</v>
      </c>
      <c r="B22" s="92" t="n">
        <v>24</v>
      </c>
      <c r="C22" s="92" t="n">
        <v>19</v>
      </c>
      <c r="D22" s="92" t="n">
        <v>14</v>
      </c>
      <c r="E22" s="92" t="n">
        <v>24</v>
      </c>
      <c r="F22" s="32" t="n">
        <v>411</v>
      </c>
      <c r="G22" s="92" t="n">
        <v>347</v>
      </c>
      <c r="H22" s="92" t="n">
        <v>311</v>
      </c>
      <c r="I22" s="92" t="n">
        <v>411</v>
      </c>
    </row>
    <row r="23" customFormat="false" ht="15" hidden="false" customHeight="false" outlineLevel="0" collapsed="false">
      <c r="A23" s="0" t="s">
        <v>43</v>
      </c>
      <c r="B23" s="92" t="n">
        <v>82</v>
      </c>
      <c r="C23" s="92" t="n">
        <v>66</v>
      </c>
      <c r="D23" s="92" t="n">
        <v>55</v>
      </c>
      <c r="E23" s="92" t="n">
        <v>69</v>
      </c>
      <c r="F23" s="32" t="n">
        <v>855</v>
      </c>
      <c r="G23" s="92" t="n">
        <v>839</v>
      </c>
      <c r="H23" s="92" t="n">
        <v>794</v>
      </c>
      <c r="I23" s="92" t="n">
        <v>842</v>
      </c>
    </row>
    <row r="24" customFormat="false" ht="15" hidden="false" customHeight="false" outlineLevel="0" collapsed="false">
      <c r="A24" s="0" t="s">
        <v>44</v>
      </c>
      <c r="B24" s="92" t="n">
        <v>29</v>
      </c>
      <c r="C24" s="92" t="n">
        <v>14</v>
      </c>
      <c r="D24" s="92" t="n">
        <v>12</v>
      </c>
      <c r="E24" s="92" t="n">
        <v>29</v>
      </c>
      <c r="F24" s="32" t="n">
        <v>37</v>
      </c>
      <c r="G24" s="92" t="n">
        <v>16</v>
      </c>
      <c r="H24" s="92" t="n">
        <v>12</v>
      </c>
      <c r="I24" s="92" t="n">
        <v>37</v>
      </c>
    </row>
    <row r="25" customFormat="false" ht="15" hidden="false" customHeight="false" outlineLevel="0" collapsed="false">
      <c r="A25" s="0" t="s">
        <v>45</v>
      </c>
      <c r="B25" s="92" t="n">
        <v>30</v>
      </c>
      <c r="C25" s="92" t="n">
        <v>14</v>
      </c>
      <c r="D25" s="92" t="n">
        <v>14</v>
      </c>
      <c r="E25" s="92" t="n">
        <v>30</v>
      </c>
      <c r="F25" s="32" t="n">
        <v>43</v>
      </c>
      <c r="G25" s="92" t="n">
        <v>14</v>
      </c>
      <c r="H25" s="92" t="n">
        <v>14</v>
      </c>
      <c r="I25" s="92" t="n">
        <v>43</v>
      </c>
    </row>
    <row r="26" customFormat="false" ht="15" hidden="false" customHeight="false" outlineLevel="0" collapsed="false">
      <c r="A26" s="0" t="s">
        <v>46</v>
      </c>
      <c r="B26" s="92" t="n">
        <v>32</v>
      </c>
      <c r="C26" s="92" t="n">
        <v>14</v>
      </c>
      <c r="D26" s="92" t="n">
        <v>16</v>
      </c>
      <c r="E26" s="92" t="n">
        <v>32</v>
      </c>
      <c r="F26" s="32" t="n">
        <v>40</v>
      </c>
      <c r="G26" s="92" t="n">
        <v>14</v>
      </c>
      <c r="H26" s="92" t="n">
        <v>16</v>
      </c>
      <c r="I26" s="92" t="n">
        <v>40</v>
      </c>
    </row>
    <row r="27" customFormat="false" ht="15" hidden="false" customHeight="false" outlineLevel="0" collapsed="false">
      <c r="A27" s="0" t="s">
        <v>47</v>
      </c>
      <c r="B27" s="92" t="n">
        <v>66</v>
      </c>
      <c r="C27" s="92" t="n">
        <v>52</v>
      </c>
      <c r="D27" s="92" t="n">
        <v>46</v>
      </c>
      <c r="E27" s="92" t="n">
        <v>66</v>
      </c>
      <c r="F27" s="32" t="n">
        <v>249</v>
      </c>
      <c r="G27" s="92" t="n">
        <v>223</v>
      </c>
      <c r="H27" s="92" t="n">
        <v>227</v>
      </c>
      <c r="I27" s="92" t="n">
        <v>249</v>
      </c>
    </row>
    <row r="28" customFormat="false" ht="15" hidden="false" customHeight="false" outlineLevel="0" collapsed="false">
      <c r="A28" s="0" t="s">
        <v>48</v>
      </c>
      <c r="B28" s="92" t="n">
        <v>30</v>
      </c>
      <c r="C28" s="92" t="n">
        <v>25</v>
      </c>
      <c r="D28" s="92" t="n">
        <v>21</v>
      </c>
      <c r="E28" s="92" t="n">
        <v>30</v>
      </c>
      <c r="F28" s="32" t="n">
        <v>377</v>
      </c>
      <c r="G28" s="92" t="n">
        <v>366</v>
      </c>
      <c r="H28" s="92" t="n">
        <v>354</v>
      </c>
      <c r="I28" s="92" t="n">
        <v>377</v>
      </c>
    </row>
    <row r="29" customFormat="false" ht="15" hidden="false" customHeight="false" outlineLevel="0" collapsed="false">
      <c r="A29" s="0" t="s">
        <v>49</v>
      </c>
      <c r="B29" s="92" t="n">
        <v>23</v>
      </c>
      <c r="C29" s="92" t="n">
        <v>13</v>
      </c>
      <c r="D29" s="92" t="n">
        <v>12</v>
      </c>
      <c r="E29" s="92" t="n">
        <v>23</v>
      </c>
      <c r="F29" s="32" t="n">
        <v>246</v>
      </c>
      <c r="G29" s="92" t="n">
        <v>169</v>
      </c>
      <c r="H29" s="92" t="n">
        <v>165</v>
      </c>
      <c r="I29" s="92" t="n">
        <v>246</v>
      </c>
    </row>
    <row r="30" customFormat="false" ht="15" hidden="false" customHeight="false" outlineLevel="0" collapsed="false">
      <c r="A30" s="0" t="s">
        <v>50</v>
      </c>
      <c r="B30" s="92" t="n">
        <v>66</v>
      </c>
      <c r="C30" s="92" t="n">
        <v>55</v>
      </c>
      <c r="D30" s="92" t="n">
        <v>51</v>
      </c>
      <c r="E30" s="92" t="n">
        <v>66</v>
      </c>
      <c r="F30" s="32" t="n">
        <v>125</v>
      </c>
      <c r="G30" s="92" t="n">
        <v>92</v>
      </c>
      <c r="H30" s="92" t="n">
        <v>88</v>
      </c>
      <c r="I30" s="92" t="n">
        <v>125</v>
      </c>
    </row>
    <row r="31" customFormat="false" ht="15" hidden="false" customHeight="false" outlineLevel="0" collapsed="false">
      <c r="A31" s="0" t="s">
        <v>51</v>
      </c>
      <c r="B31" s="92" t="n">
        <v>40</v>
      </c>
      <c r="C31" s="92" t="n">
        <v>21</v>
      </c>
      <c r="D31" s="92" t="n">
        <v>7</v>
      </c>
      <c r="E31" s="92" t="n">
        <v>40</v>
      </c>
      <c r="F31" s="32" t="n">
        <v>183</v>
      </c>
      <c r="G31" s="92" t="n">
        <v>129</v>
      </c>
      <c r="H31" s="92" t="n">
        <v>115</v>
      </c>
      <c r="I31" s="92" t="n">
        <v>183</v>
      </c>
    </row>
    <row r="32" customFormat="false" ht="15" hidden="false" customHeight="false" outlineLevel="0" collapsed="false">
      <c r="A32" s="0" t="s">
        <v>52</v>
      </c>
      <c r="B32" s="92" t="n">
        <v>59</v>
      </c>
      <c r="C32" s="92" t="n">
        <v>53</v>
      </c>
      <c r="D32" s="92" t="n">
        <v>49</v>
      </c>
      <c r="E32" s="92" t="n">
        <v>59</v>
      </c>
      <c r="F32" s="32" t="n">
        <v>154</v>
      </c>
      <c r="G32" s="92" t="n">
        <v>132</v>
      </c>
      <c r="H32" s="92" t="n">
        <v>115</v>
      </c>
      <c r="I32" s="92" t="n">
        <v>154</v>
      </c>
    </row>
    <row r="33" customFormat="false" ht="15" hidden="false" customHeight="false" outlineLevel="0" collapsed="false">
      <c r="A33" s="0" t="s">
        <v>53</v>
      </c>
      <c r="B33" s="92" t="n">
        <v>53</v>
      </c>
      <c r="C33" s="92" t="n">
        <v>31</v>
      </c>
      <c r="D33" s="92" t="n">
        <v>24</v>
      </c>
      <c r="E33" s="92" t="n">
        <v>53</v>
      </c>
      <c r="F33" s="32" t="n">
        <v>814</v>
      </c>
      <c r="G33" s="92" t="n">
        <v>704</v>
      </c>
      <c r="H33" s="92" t="n">
        <v>528</v>
      </c>
      <c r="I33" s="92" t="n">
        <v>814</v>
      </c>
    </row>
    <row r="34" customFormat="false" ht="15" hidden="false" customHeight="false" outlineLevel="0" collapsed="false">
      <c r="A34" s="0" t="s">
        <v>54</v>
      </c>
      <c r="B34" s="92" t="n">
        <v>28</v>
      </c>
      <c r="C34" s="92" t="n">
        <v>12</v>
      </c>
      <c r="D34" s="92" t="n">
        <v>12</v>
      </c>
      <c r="E34" s="92" t="n">
        <v>28</v>
      </c>
      <c r="F34" s="32" t="n">
        <v>346</v>
      </c>
      <c r="G34" s="92" t="n">
        <v>88</v>
      </c>
      <c r="H34" s="92" t="n">
        <v>88</v>
      </c>
      <c r="I34" s="92" t="n">
        <v>346</v>
      </c>
    </row>
    <row r="35" customFormat="false" ht="15" hidden="false" customHeight="false" outlineLevel="0" collapsed="false">
      <c r="A35" s="0" t="s">
        <v>55</v>
      </c>
      <c r="B35" s="92" t="n">
        <v>19</v>
      </c>
      <c r="C35" s="92" t="n">
        <v>18</v>
      </c>
      <c r="D35" s="92" t="n">
        <v>9</v>
      </c>
      <c r="E35" s="92" t="n">
        <v>19</v>
      </c>
      <c r="F35" s="32" t="n">
        <v>162</v>
      </c>
      <c r="G35" s="92" t="n">
        <v>161</v>
      </c>
      <c r="H35" s="92" t="n">
        <v>24</v>
      </c>
      <c r="I35" s="92" t="n">
        <v>162</v>
      </c>
    </row>
    <row r="36" customFormat="false" ht="15" hidden="false" customHeight="false" outlineLevel="0" collapsed="false">
      <c r="A36" s="0" t="s">
        <v>56</v>
      </c>
      <c r="B36" s="92" t="n">
        <v>106</v>
      </c>
      <c r="C36" s="92" t="n">
        <v>29</v>
      </c>
      <c r="D36" s="92" t="n">
        <v>29</v>
      </c>
      <c r="E36" s="92" t="n">
        <v>78</v>
      </c>
      <c r="F36" s="32" t="n">
        <v>724</v>
      </c>
      <c r="G36" s="92" t="n">
        <v>29</v>
      </c>
      <c r="H36" s="92" t="n">
        <v>29</v>
      </c>
      <c r="I36" s="92" t="n">
        <v>452</v>
      </c>
    </row>
    <row r="37" customFormat="false" ht="15" hidden="false" customHeight="false" outlineLevel="0" collapsed="false">
      <c r="A37" s="0" t="s">
        <v>57</v>
      </c>
      <c r="B37" s="92" t="n">
        <v>43</v>
      </c>
      <c r="C37" s="92" t="n">
        <v>19</v>
      </c>
      <c r="D37" s="92" t="n">
        <v>19</v>
      </c>
      <c r="E37" s="92" t="n">
        <v>23</v>
      </c>
      <c r="F37" s="32" t="n">
        <v>490</v>
      </c>
      <c r="G37" s="92" t="n">
        <v>401</v>
      </c>
      <c r="H37" s="92" t="n">
        <v>401</v>
      </c>
      <c r="I37" s="92" t="n">
        <v>23</v>
      </c>
    </row>
    <row r="38" customFormat="false" ht="15" hidden="false" customHeight="false" outlineLevel="0" collapsed="false">
      <c r="A38" s="0" t="s">
        <v>58</v>
      </c>
      <c r="B38" s="92" t="n">
        <v>37</v>
      </c>
      <c r="C38" s="92" t="n">
        <v>9</v>
      </c>
      <c r="D38" s="92" t="n">
        <v>9</v>
      </c>
      <c r="E38" s="92" t="n">
        <v>20</v>
      </c>
      <c r="F38" s="32" t="n">
        <v>757</v>
      </c>
      <c r="G38" s="92" t="n">
        <v>174</v>
      </c>
      <c r="H38" s="92" t="n">
        <v>174</v>
      </c>
      <c r="I38" s="92" t="n">
        <v>302</v>
      </c>
    </row>
    <row r="39" customFormat="false" ht="15" hidden="false" customHeight="false" outlineLevel="0" collapsed="false">
      <c r="A39" s="0" t="s">
        <v>59</v>
      </c>
      <c r="B39" s="92" t="n">
        <v>75</v>
      </c>
      <c r="C39" s="92" t="n">
        <v>49</v>
      </c>
      <c r="D39" s="92" t="n">
        <v>49</v>
      </c>
      <c r="E39" s="92" t="n">
        <v>60</v>
      </c>
      <c r="F39" s="32" t="n">
        <v>116</v>
      </c>
      <c r="G39" s="92" t="n">
        <v>90</v>
      </c>
      <c r="H39" s="92" t="n">
        <v>90</v>
      </c>
      <c r="I39" s="92" t="n">
        <v>86</v>
      </c>
    </row>
    <row r="40" customFormat="false" ht="15" hidden="false" customHeight="false" outlineLevel="0" collapsed="false">
      <c r="A40" s="0" t="s">
        <v>60</v>
      </c>
      <c r="B40" s="92" t="n">
        <v>46</v>
      </c>
      <c r="C40" s="92" t="n">
        <v>35</v>
      </c>
      <c r="D40" s="92" t="n">
        <v>34</v>
      </c>
      <c r="E40" s="92" t="n">
        <v>37</v>
      </c>
      <c r="F40" s="32" t="n">
        <v>326</v>
      </c>
      <c r="G40" s="92" t="n">
        <v>291</v>
      </c>
      <c r="H40" s="92" t="n">
        <v>290</v>
      </c>
      <c r="I40" s="92" t="n">
        <v>307</v>
      </c>
    </row>
    <row r="41" customFormat="false" ht="15" hidden="false" customHeight="false" outlineLevel="0" collapsed="false">
      <c r="A41" s="0" t="s">
        <v>61</v>
      </c>
      <c r="B41" s="92" t="n">
        <v>147</v>
      </c>
      <c r="C41" s="92" t="n">
        <v>68</v>
      </c>
      <c r="D41" s="92" t="n">
        <v>68</v>
      </c>
      <c r="E41" s="92" t="n">
        <v>77</v>
      </c>
      <c r="F41" s="32" t="n">
        <v>1811</v>
      </c>
      <c r="G41" s="92" t="n">
        <v>1143</v>
      </c>
      <c r="H41" s="92" t="n">
        <v>994</v>
      </c>
      <c r="I41" s="92" t="n">
        <v>279</v>
      </c>
    </row>
    <row r="42" customFormat="false" ht="15" hidden="false" customHeight="false" outlineLevel="0" collapsed="false">
      <c r="A42" s="0" t="s">
        <v>62</v>
      </c>
      <c r="B42" s="92" t="n">
        <v>153</v>
      </c>
      <c r="C42" s="92" t="n">
        <v>69</v>
      </c>
      <c r="D42" s="92" t="n">
        <v>71</v>
      </c>
      <c r="E42" s="92" t="n">
        <v>78</v>
      </c>
      <c r="F42" s="32" t="n">
        <v>1862</v>
      </c>
      <c r="G42" s="92" t="n">
        <v>1163</v>
      </c>
      <c r="H42" s="92" t="n">
        <v>1011</v>
      </c>
      <c r="I42" s="92" t="n">
        <v>294</v>
      </c>
    </row>
    <row r="43" customFormat="false" ht="15" hidden="false" customHeight="false" outlineLevel="0" collapsed="false">
      <c r="A43" s="0" t="s">
        <v>63</v>
      </c>
      <c r="B43" s="92" t="n">
        <v>31</v>
      </c>
      <c r="C43" s="92" t="n">
        <v>25</v>
      </c>
      <c r="D43" s="92" t="n">
        <v>18</v>
      </c>
      <c r="E43" s="92" t="n">
        <v>16</v>
      </c>
      <c r="F43" s="32" t="n">
        <v>100</v>
      </c>
      <c r="G43" s="92" t="n">
        <v>82</v>
      </c>
      <c r="H43" s="92" t="n">
        <v>75</v>
      </c>
      <c r="I43" s="92" t="n">
        <v>28</v>
      </c>
    </row>
    <row r="44" customFormat="false" ht="15" hidden="false" customHeight="false" outlineLevel="0" collapsed="false">
      <c r="A44" s="0" t="s">
        <v>64</v>
      </c>
      <c r="B44" s="92" t="n">
        <v>54</v>
      </c>
      <c r="C44" s="92" t="n">
        <v>49</v>
      </c>
      <c r="D44" s="92" t="n">
        <v>49</v>
      </c>
      <c r="E44" s="92" t="n">
        <v>38</v>
      </c>
      <c r="F44" s="32" t="n">
        <v>612</v>
      </c>
      <c r="G44" s="92" t="n">
        <v>607</v>
      </c>
      <c r="H44" s="92" t="n">
        <v>607</v>
      </c>
      <c r="I44" s="92" t="n">
        <v>565</v>
      </c>
    </row>
    <row r="45" customFormat="false" ht="15" hidden="false" customHeight="false" outlineLevel="0" collapsed="false">
      <c r="A45" s="0" t="s">
        <v>65</v>
      </c>
      <c r="B45" s="92" t="n">
        <v>21</v>
      </c>
      <c r="C45" s="92" t="n">
        <v>21</v>
      </c>
      <c r="D45" s="92" t="n">
        <v>19</v>
      </c>
      <c r="E45" s="92" t="n">
        <v>21</v>
      </c>
      <c r="F45" s="32" t="n">
        <v>1035</v>
      </c>
      <c r="G45" s="92" t="n">
        <v>1035</v>
      </c>
      <c r="H45" s="92" t="n">
        <v>994</v>
      </c>
      <c r="I45" s="92" t="n">
        <v>1035</v>
      </c>
    </row>
    <row r="46" customFormat="false" ht="15" hidden="false" customHeight="false" outlineLevel="0" collapsed="false">
      <c r="B46" s="92"/>
      <c r="C46" s="92"/>
      <c r="D46" s="92"/>
      <c r="E46" s="92"/>
      <c r="F46" s="32"/>
      <c r="G46" s="92"/>
      <c r="H46" s="92"/>
      <c r="I46" s="92"/>
    </row>
    <row r="47" customFormat="false" ht="15" hidden="false" customHeight="false" outlineLevel="0" collapsed="false">
      <c r="A47" s="94" t="s">
        <v>99</v>
      </c>
      <c r="B47" s="95" t="n">
        <f aca="false">SUM(B3:B15,B18:B40,B42:B45)</f>
        <v>2278</v>
      </c>
      <c r="C47" s="95" t="n">
        <f aca="false">SUM(C3:C15,C18:C40,C42:C45)</f>
        <v>1553</v>
      </c>
      <c r="D47" s="95" t="n">
        <f aca="false">SUM(D3:D15,D18:D40,D42:D45)</f>
        <v>1290</v>
      </c>
      <c r="E47" s="95" t="n">
        <f aca="false">SUM(E3:E15,E18:E40,E42:E45)</f>
        <v>2069</v>
      </c>
      <c r="F47" s="96" t="n">
        <f aca="false">ROUND(SUM(F3:F15,F18:F40,F42:F45)/100,0)*100</f>
        <v>38700</v>
      </c>
      <c r="G47" s="95" t="n">
        <f aca="false">ROUND(SUM(G3:G15,G18:G40,G42:G45)/100,0)*100</f>
        <v>15600</v>
      </c>
      <c r="H47" s="95" t="n">
        <f aca="false">ROUND(SUM(H3:H15,H18:H40,H42:H45)/100,0)*100</f>
        <v>14400</v>
      </c>
      <c r="I47" s="95" t="n">
        <f aca="false">ROUND(SUM(I3:I15,I18:I40,I42:I45)/100,0)*100</f>
        <v>35700</v>
      </c>
    </row>
  </sheetData>
  <mergeCells count="2">
    <mergeCell ref="B1:E1"/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5" min="2" style="0" width="10.65"/>
    <col collapsed="false" customWidth="true" hidden="false" outlineLevel="0" max="6" min="6" style="0" width="11.99"/>
    <col collapsed="false" customWidth="true" hidden="false" outlineLevel="0" max="11" min="7" style="0" width="10.65"/>
  </cols>
  <sheetData>
    <row r="1" customFormat="false" ht="32" hidden="false" customHeight="false" outlineLevel="0" collapsed="false">
      <c r="B1" s="97" t="s">
        <v>130</v>
      </c>
      <c r="C1" s="97" t="s">
        <v>131</v>
      </c>
      <c r="D1" s="97" t="s">
        <v>132</v>
      </c>
      <c r="E1" s="97" t="s">
        <v>133</v>
      </c>
      <c r="F1" s="98" t="s">
        <v>134</v>
      </c>
      <c r="G1" s="97" t="s">
        <v>135</v>
      </c>
      <c r="H1" s="97" t="s">
        <v>136</v>
      </c>
      <c r="I1" s="97" t="s">
        <v>137</v>
      </c>
      <c r="J1" s="97" t="s">
        <v>138</v>
      </c>
      <c r="K1" s="99" t="s">
        <v>139</v>
      </c>
    </row>
    <row r="2" customFormat="false" ht="18" hidden="false" customHeight="true" outlineLevel="0" collapsed="false">
      <c r="B2" s="100"/>
      <c r="C2" s="100"/>
      <c r="D2" s="100"/>
      <c r="E2" s="100"/>
      <c r="F2" s="101"/>
      <c r="G2" s="100"/>
      <c r="H2" s="100"/>
      <c r="I2" s="100"/>
      <c r="J2" s="100"/>
      <c r="K2" s="102"/>
    </row>
    <row r="3" customFormat="false" ht="15" hidden="false" customHeight="false" outlineLevel="0" collapsed="false">
      <c r="A3" s="103" t="s">
        <v>140</v>
      </c>
      <c r="B3" s="86" t="s">
        <v>124</v>
      </c>
      <c r="C3" s="86"/>
      <c r="D3" s="86"/>
      <c r="E3" s="86"/>
      <c r="F3" s="104" t="s">
        <v>124</v>
      </c>
      <c r="G3" s="104"/>
      <c r="H3" s="104"/>
      <c r="I3" s="104"/>
      <c r="J3" s="104"/>
      <c r="K3" s="104"/>
    </row>
    <row r="4" customFormat="false" ht="15" hidden="false" customHeight="false" outlineLevel="0" collapsed="false">
      <c r="A4" s="24" t="s">
        <v>141</v>
      </c>
      <c r="B4" s="92" t="n">
        <v>349</v>
      </c>
      <c r="C4" s="92" t="n">
        <v>294</v>
      </c>
      <c r="D4" s="92" t="n">
        <v>215</v>
      </c>
      <c r="E4" s="92" t="n">
        <v>206</v>
      </c>
      <c r="F4" s="32" t="n">
        <v>313</v>
      </c>
      <c r="G4" s="33" t="n">
        <v>276</v>
      </c>
      <c r="H4" s="33" t="n">
        <v>199</v>
      </c>
      <c r="I4" s="33" t="n">
        <v>349</v>
      </c>
      <c r="J4" s="33" t="n">
        <v>297</v>
      </c>
      <c r="K4" s="34" t="n">
        <v>220</v>
      </c>
    </row>
    <row r="5" customFormat="false" ht="15" hidden="false" customHeight="false" outlineLevel="0" collapsed="false">
      <c r="A5" s="0" t="s">
        <v>142</v>
      </c>
      <c r="B5" s="0" t="n">
        <v>145</v>
      </c>
      <c r="C5" s="0" t="n">
        <v>105</v>
      </c>
      <c r="D5" s="0" t="n">
        <v>59</v>
      </c>
      <c r="E5" s="0" t="n">
        <v>65</v>
      </c>
      <c r="F5" s="105" t="n">
        <v>133</v>
      </c>
      <c r="G5" s="106" t="n">
        <v>111</v>
      </c>
      <c r="H5" s="106" t="n">
        <v>65</v>
      </c>
      <c r="I5" s="106" t="n">
        <v>145</v>
      </c>
      <c r="J5" s="106" t="n">
        <v>111</v>
      </c>
      <c r="K5" s="40" t="n">
        <v>65</v>
      </c>
    </row>
    <row r="6" customFormat="false" ht="15" hidden="false" customHeight="false" outlineLevel="0" collapsed="false">
      <c r="A6" s="0" t="s">
        <v>143</v>
      </c>
      <c r="B6" s="0" t="n">
        <v>102</v>
      </c>
      <c r="C6" s="0" t="n">
        <v>85</v>
      </c>
      <c r="D6" s="0" t="n">
        <v>71</v>
      </c>
      <c r="E6" s="0" t="n">
        <v>69</v>
      </c>
      <c r="F6" s="105" t="n">
        <v>88</v>
      </c>
      <c r="G6" s="106" t="n">
        <v>80</v>
      </c>
      <c r="H6" s="106" t="n">
        <v>66</v>
      </c>
      <c r="I6" s="106" t="n">
        <v>102</v>
      </c>
      <c r="J6" s="106" t="n">
        <v>87</v>
      </c>
      <c r="K6" s="40" t="n">
        <v>73</v>
      </c>
    </row>
    <row r="7" customFormat="false" ht="15" hidden="false" customHeight="false" outlineLevel="0" collapsed="false">
      <c r="A7" s="0" t="s">
        <v>144</v>
      </c>
      <c r="B7" s="0" t="n">
        <v>67</v>
      </c>
      <c r="C7" s="0" t="n">
        <v>60</v>
      </c>
      <c r="D7" s="0" t="n">
        <v>34</v>
      </c>
      <c r="E7" s="0" t="n">
        <v>37</v>
      </c>
      <c r="F7" s="105" t="n">
        <v>67</v>
      </c>
      <c r="G7" s="106" t="n">
        <v>64</v>
      </c>
      <c r="H7" s="106" t="n">
        <v>37</v>
      </c>
      <c r="I7" s="106" t="n">
        <v>67</v>
      </c>
      <c r="J7" s="106" t="n">
        <v>64</v>
      </c>
      <c r="K7" s="40" t="n">
        <v>37</v>
      </c>
    </row>
    <row r="8" customFormat="false" ht="15" hidden="false" customHeight="false" outlineLevel="0" collapsed="false">
      <c r="A8" s="0" t="s">
        <v>145</v>
      </c>
      <c r="B8" s="0" t="n">
        <v>186</v>
      </c>
      <c r="C8" s="0" t="n">
        <v>57</v>
      </c>
      <c r="D8" s="0" t="n">
        <v>57</v>
      </c>
      <c r="E8" s="0" t="n">
        <v>54</v>
      </c>
      <c r="F8" s="105" t="n">
        <v>149</v>
      </c>
      <c r="G8" s="106" t="n">
        <v>50</v>
      </c>
      <c r="H8" s="106" t="n">
        <v>48</v>
      </c>
      <c r="I8" s="106" t="n">
        <v>121</v>
      </c>
      <c r="J8" s="106" t="n">
        <v>38</v>
      </c>
      <c r="K8" s="40" t="n">
        <v>38</v>
      </c>
    </row>
    <row r="9" customFormat="false" ht="15" hidden="false" customHeight="false" outlineLevel="0" collapsed="false">
      <c r="A9" s="0" t="s">
        <v>61</v>
      </c>
      <c r="B9" s="0" t="n">
        <v>145</v>
      </c>
      <c r="C9" s="0" t="n">
        <v>64</v>
      </c>
      <c r="D9" s="0" t="n">
        <v>64</v>
      </c>
      <c r="E9" s="0" t="n">
        <v>63</v>
      </c>
      <c r="F9" s="105" t="n">
        <v>105</v>
      </c>
      <c r="G9" s="106" t="n">
        <v>48</v>
      </c>
      <c r="H9" s="106" t="n">
        <v>48</v>
      </c>
      <c r="I9" s="106" t="n">
        <v>140</v>
      </c>
      <c r="J9" s="106" t="n">
        <v>62</v>
      </c>
      <c r="K9" s="40" t="n">
        <v>62</v>
      </c>
    </row>
    <row r="10" customFormat="false" ht="15" hidden="false" customHeight="false" outlineLevel="0" collapsed="false">
      <c r="A10" s="0" t="s">
        <v>146</v>
      </c>
      <c r="B10" s="0" t="n">
        <v>116</v>
      </c>
      <c r="C10" s="0" t="n">
        <v>80</v>
      </c>
      <c r="D10" s="0" t="n">
        <v>79</v>
      </c>
      <c r="E10" s="0" t="n">
        <v>79</v>
      </c>
      <c r="F10" s="105" t="n">
        <v>95</v>
      </c>
      <c r="G10" s="106" t="n">
        <v>67</v>
      </c>
      <c r="H10" s="106" t="n">
        <v>67</v>
      </c>
      <c r="I10" s="106" t="n">
        <v>91</v>
      </c>
      <c r="J10" s="106" t="n">
        <v>64</v>
      </c>
      <c r="K10" s="40" t="n">
        <v>64</v>
      </c>
    </row>
    <row r="11" customFormat="false" ht="15" hidden="false" customHeight="false" outlineLevel="0" collapsed="false">
      <c r="A11" s="0" t="s">
        <v>147</v>
      </c>
      <c r="B11" s="0" t="n">
        <v>74</v>
      </c>
      <c r="C11" s="0" t="n">
        <v>69</v>
      </c>
      <c r="D11" s="0" t="n">
        <v>67</v>
      </c>
      <c r="E11" s="0" t="n">
        <v>67</v>
      </c>
      <c r="F11" s="105" t="n">
        <v>67</v>
      </c>
      <c r="G11" s="106" t="n">
        <v>63</v>
      </c>
      <c r="H11" s="106" t="n">
        <v>61</v>
      </c>
      <c r="I11" s="106" t="n">
        <v>50</v>
      </c>
      <c r="J11" s="106" t="n">
        <v>49</v>
      </c>
      <c r="K11" s="40" t="n">
        <v>49</v>
      </c>
    </row>
    <row r="12" customFormat="false" ht="15" hidden="false" customHeight="false" outlineLevel="0" collapsed="false">
      <c r="F12" s="105"/>
      <c r="G12" s="106"/>
      <c r="H12" s="106"/>
      <c r="I12" s="106"/>
      <c r="J12" s="106"/>
      <c r="K12" s="40"/>
    </row>
    <row r="13" customFormat="false" ht="17" hidden="false" customHeight="false" outlineLevel="0" collapsed="false">
      <c r="A13" s="107"/>
      <c r="B13" s="108" t="s">
        <v>148</v>
      </c>
      <c r="C13" s="108"/>
      <c r="D13" s="108"/>
      <c r="E13" s="108"/>
      <c r="F13" s="104" t="s">
        <v>148</v>
      </c>
      <c r="G13" s="104"/>
      <c r="H13" s="104"/>
      <c r="I13" s="104"/>
      <c r="J13" s="104"/>
      <c r="K13" s="104"/>
    </row>
    <row r="14" customFormat="false" ht="15" hidden="false" customHeight="false" outlineLevel="0" collapsed="false">
      <c r="A14" s="24" t="s">
        <v>141</v>
      </c>
      <c r="B14" s="109" t="n">
        <v>0</v>
      </c>
      <c r="C14" s="109" t="n">
        <v>0.123</v>
      </c>
      <c r="D14" s="109" t="n">
        <v>0.169</v>
      </c>
      <c r="E14" s="110" t="n">
        <v>0.168</v>
      </c>
      <c r="F14" s="109" t="n">
        <v>0.146</v>
      </c>
      <c r="G14" s="111" t="n">
        <v>0.268</v>
      </c>
      <c r="H14" s="109" t="n">
        <v>0</v>
      </c>
      <c r="I14" s="111" t="n">
        <v>0.051</v>
      </c>
      <c r="J14" s="109" t="n">
        <v>0.019</v>
      </c>
      <c r="K14" s="112" t="n">
        <v>0.128</v>
      </c>
    </row>
    <row r="15" customFormat="false" ht="15" hidden="false" customHeight="false" outlineLevel="0" collapsed="false">
      <c r="A15" s="0" t="s">
        <v>142</v>
      </c>
      <c r="B15" s="109" t="n">
        <v>0.092</v>
      </c>
      <c r="C15" s="109" t="n">
        <v>0.259</v>
      </c>
      <c r="D15" s="109" t="n">
        <v>0.198</v>
      </c>
      <c r="E15" s="113" t="n">
        <v>0.215</v>
      </c>
      <c r="F15" s="109" t="n">
        <v>0.454</v>
      </c>
      <c r="G15" s="109" t="n">
        <v>0.258</v>
      </c>
      <c r="H15" s="109" t="n">
        <v>0.015</v>
      </c>
      <c r="I15" s="111" t="n">
        <v>0.13</v>
      </c>
      <c r="J15" s="109" t="n">
        <v>0.121</v>
      </c>
      <c r="K15" s="113" t="n">
        <v>0.258</v>
      </c>
    </row>
    <row r="16" customFormat="false" ht="15" hidden="false" customHeight="false" outlineLevel="0" collapsed="false">
      <c r="A16" s="0" t="s">
        <v>143</v>
      </c>
      <c r="B16" s="109" t="n">
        <v>0.065</v>
      </c>
      <c r="C16" s="109" t="n">
        <v>0.111</v>
      </c>
      <c r="D16" s="109" t="n">
        <v>0.047</v>
      </c>
      <c r="E16" s="113" t="n">
        <v>0.059</v>
      </c>
      <c r="F16" s="111" t="n">
        <v>0.167</v>
      </c>
      <c r="G16" s="109" t="n">
        <v>0.204</v>
      </c>
      <c r="H16" s="109" t="n">
        <v>0.013</v>
      </c>
      <c r="I16" s="109" t="n">
        <v>0.067</v>
      </c>
      <c r="J16" s="111" t="n">
        <v>0.055</v>
      </c>
      <c r="K16" s="114" t="n">
        <v>0.107</v>
      </c>
    </row>
    <row r="17" customFormat="false" ht="15" hidden="false" customHeight="false" outlineLevel="0" collapsed="false">
      <c r="A17" s="0" t="s">
        <v>144</v>
      </c>
      <c r="B17" s="109" t="n">
        <v>0.028</v>
      </c>
      <c r="C17" s="109" t="n">
        <v>0.413</v>
      </c>
      <c r="D17" s="109" t="n">
        <v>0.48</v>
      </c>
      <c r="E17" s="113" t="n">
        <v>0.488</v>
      </c>
      <c r="F17" s="109" t="n">
        <v>0.128</v>
      </c>
      <c r="G17" s="109" t="n">
        <v>0.215</v>
      </c>
      <c r="H17" s="109" t="n">
        <v>0.097</v>
      </c>
      <c r="I17" s="109" t="n">
        <v>0.177</v>
      </c>
      <c r="J17" s="109" t="n">
        <v>0.039</v>
      </c>
      <c r="K17" s="113" t="n">
        <v>0.045</v>
      </c>
    </row>
    <row r="18" customFormat="false" ht="15" hidden="false" customHeight="false" outlineLevel="0" collapsed="false">
      <c r="A18" s="0" t="s">
        <v>145</v>
      </c>
      <c r="B18" s="109" t="n">
        <v>0.207</v>
      </c>
      <c r="C18" s="109" t="n">
        <v>0</v>
      </c>
      <c r="D18" s="109" t="n">
        <v>0.057</v>
      </c>
      <c r="E18" s="113" t="n">
        <v>0.227</v>
      </c>
      <c r="F18" s="109" t="n">
        <v>0.179</v>
      </c>
      <c r="G18" s="109" t="n">
        <v>0.007</v>
      </c>
      <c r="H18" s="109" t="n">
        <v>0.024</v>
      </c>
      <c r="I18" s="109" t="n">
        <v>0.092</v>
      </c>
      <c r="J18" s="109" t="n">
        <v>0.006</v>
      </c>
      <c r="K18" s="113" t="n">
        <v>0.199</v>
      </c>
    </row>
    <row r="19" customFormat="false" ht="15" hidden="false" customHeight="false" outlineLevel="0" collapsed="false">
      <c r="A19" s="0" t="s">
        <v>61</v>
      </c>
      <c r="B19" s="109" t="n">
        <v>0.196</v>
      </c>
      <c r="C19" s="109" t="n">
        <v>0.25</v>
      </c>
      <c r="D19" s="109" t="n">
        <v>0.253</v>
      </c>
      <c r="E19" s="113" t="n">
        <v>0.429</v>
      </c>
      <c r="F19" s="109" t="n">
        <v>0.093</v>
      </c>
      <c r="G19" s="109" t="n">
        <v>0.015</v>
      </c>
      <c r="H19" s="109" t="n">
        <v>0.043</v>
      </c>
      <c r="I19" s="111" t="n">
        <v>0.22</v>
      </c>
      <c r="J19" s="109" t="n">
        <v>0.093</v>
      </c>
      <c r="K19" s="113" t="n">
        <v>0.027</v>
      </c>
    </row>
    <row r="20" customFormat="false" ht="15" hidden="false" customHeight="false" outlineLevel="0" collapsed="false">
      <c r="A20" s="0" t="s">
        <v>146</v>
      </c>
      <c r="B20" s="109" t="n">
        <v>0.189</v>
      </c>
      <c r="C20" s="109" t="n">
        <v>0.268</v>
      </c>
      <c r="D20" s="109" t="n">
        <v>0.346</v>
      </c>
      <c r="E20" s="113" t="n">
        <v>0.541</v>
      </c>
      <c r="F20" s="109" t="n">
        <v>0.038</v>
      </c>
      <c r="G20" s="111" t="n">
        <v>0.091</v>
      </c>
      <c r="H20" s="109" t="n">
        <v>0.011</v>
      </c>
      <c r="I20" s="111" t="n">
        <v>0.073</v>
      </c>
      <c r="J20" s="111" t="n">
        <v>0.209</v>
      </c>
      <c r="K20" s="114" t="n">
        <v>0.137</v>
      </c>
    </row>
    <row r="21" customFormat="false" ht="15" hidden="false" customHeight="false" outlineLevel="0" collapsed="false">
      <c r="A21" s="0" t="s">
        <v>147</v>
      </c>
      <c r="B21" s="109" t="n">
        <v>0.287</v>
      </c>
      <c r="C21" s="109" t="n">
        <v>0.299</v>
      </c>
      <c r="D21" s="109" t="n">
        <v>0.125</v>
      </c>
      <c r="E21" s="113" t="n">
        <v>0.073</v>
      </c>
      <c r="F21" s="109" t="n">
        <v>0.104</v>
      </c>
      <c r="G21" s="109" t="n">
        <v>0.106</v>
      </c>
      <c r="H21" s="109" t="n">
        <v>0.145</v>
      </c>
      <c r="I21" s="109" t="n">
        <v>0.096</v>
      </c>
      <c r="J21" s="111" t="n">
        <v>0.109</v>
      </c>
      <c r="K21" s="114" t="n">
        <v>0.205</v>
      </c>
    </row>
    <row r="22" customFormat="false" ht="15" hidden="false" customHeight="false" outlineLevel="0" collapsed="false">
      <c r="F22" s="105"/>
      <c r="G22" s="106"/>
      <c r="H22" s="106"/>
      <c r="I22" s="106"/>
      <c r="J22" s="106"/>
      <c r="K22" s="40"/>
    </row>
    <row r="23" customFormat="false" ht="15" hidden="false" customHeight="false" outlineLevel="0" collapsed="false">
      <c r="A23" s="107"/>
      <c r="B23" s="115" t="s">
        <v>149</v>
      </c>
      <c r="C23" s="115"/>
      <c r="D23" s="115"/>
      <c r="E23" s="115"/>
      <c r="F23" s="116" t="s">
        <v>149</v>
      </c>
      <c r="G23" s="116"/>
      <c r="H23" s="116"/>
      <c r="I23" s="116"/>
      <c r="J23" s="116"/>
      <c r="K23" s="116"/>
    </row>
    <row r="24" customFormat="false" ht="15" hidden="false" customHeight="false" outlineLevel="0" collapsed="false">
      <c r="A24" s="24" t="s">
        <v>141</v>
      </c>
      <c r="B24" s="117" t="n">
        <v>0.724533526711122</v>
      </c>
      <c r="C24" s="117" t="n">
        <v>6.09913607922442E-010</v>
      </c>
      <c r="D24" s="117" t="n">
        <v>3.49979280406083E-010</v>
      </c>
      <c r="E24" s="118" t="n">
        <v>9.24340168684328E-010</v>
      </c>
      <c r="F24" s="119" t="n">
        <v>2.56907366997328E-012</v>
      </c>
      <c r="G24" s="120" t="n">
        <v>0.0209034226573873</v>
      </c>
      <c r="H24" s="119" t="n">
        <v>0.899570719125577</v>
      </c>
      <c r="I24" s="120" t="n">
        <v>4.8108702437806E-005</v>
      </c>
      <c r="J24" s="119" t="n">
        <v>0.0170864611437969</v>
      </c>
      <c r="K24" s="121" t="n">
        <v>6.30237667884589E-008</v>
      </c>
    </row>
    <row r="25" customFormat="false" ht="15" hidden="false" customHeight="false" outlineLevel="0" collapsed="false">
      <c r="A25" s="0" t="s">
        <v>142</v>
      </c>
      <c r="B25" s="117" t="n">
        <v>0.000216969343588578</v>
      </c>
      <c r="C25" s="117" t="n">
        <v>2.9251084117451E-008</v>
      </c>
      <c r="D25" s="117" t="n">
        <v>0.000408321609138973</v>
      </c>
      <c r="E25" s="122" t="n">
        <v>0.000100615604807201</v>
      </c>
      <c r="F25" s="119" t="n">
        <v>6.04485827778427E-019</v>
      </c>
      <c r="G25" s="119" t="n">
        <v>1.25750216254684E-008</v>
      </c>
      <c r="H25" s="119" t="n">
        <v>0.336326052945219</v>
      </c>
      <c r="I25" s="120" t="n">
        <v>1.86643429892368E-005</v>
      </c>
      <c r="J25" s="119" t="n">
        <v>0.000178735175544038</v>
      </c>
      <c r="K25" s="122" t="n">
        <v>1.56323055479556E-005</v>
      </c>
    </row>
    <row r="26" customFormat="false" ht="15" hidden="false" customHeight="false" outlineLevel="0" collapsed="false">
      <c r="A26" s="0" t="s">
        <v>143</v>
      </c>
      <c r="B26" s="117" t="n">
        <v>0.00949338938925895</v>
      </c>
      <c r="C26" s="117" t="n">
        <v>0.00180973789491795</v>
      </c>
      <c r="D26" s="117" t="n">
        <v>0.068851820706896</v>
      </c>
      <c r="E26" s="122" t="n">
        <v>0.0437821071630322</v>
      </c>
      <c r="F26" s="120" t="n">
        <v>0.00273691390578083</v>
      </c>
      <c r="G26" s="119" t="n">
        <v>2.55702826437128E-005</v>
      </c>
      <c r="H26" s="119" t="n">
        <v>0.36713698773628</v>
      </c>
      <c r="I26" s="119" t="n">
        <v>0.00848684562198659</v>
      </c>
      <c r="J26" s="120" t="n">
        <v>0.0472562952665646</v>
      </c>
      <c r="K26" s="123" t="n">
        <v>0.00497164695184103</v>
      </c>
    </row>
    <row r="27" customFormat="false" ht="15" hidden="false" customHeight="false" outlineLevel="0" collapsed="false">
      <c r="A27" s="0" t="s">
        <v>144</v>
      </c>
      <c r="B27" s="117" t="n">
        <v>0.177753489333172</v>
      </c>
      <c r="C27" s="117" t="n">
        <v>3.15504447300027E-008</v>
      </c>
      <c r="D27" s="117" t="n">
        <v>5.57495608422627E-006</v>
      </c>
      <c r="E27" s="122" t="n">
        <v>1.53122285967024E-006</v>
      </c>
      <c r="F27" s="119" t="n">
        <v>0.00290625521692717</v>
      </c>
      <c r="G27" s="119" t="n">
        <v>0.000113632775193713</v>
      </c>
      <c r="H27" s="119" t="n">
        <v>0.0607477315198847</v>
      </c>
      <c r="I27" s="119" t="n">
        <v>0.000395498978940496</v>
      </c>
      <c r="J27" s="119" t="n">
        <v>0.11946636245929</v>
      </c>
      <c r="K27" s="122" t="n">
        <v>0.208428461615615</v>
      </c>
    </row>
    <row r="28" customFormat="false" ht="15" hidden="false" customHeight="false" outlineLevel="0" collapsed="false">
      <c r="A28" s="0" t="s">
        <v>145</v>
      </c>
      <c r="B28" s="117" t="n">
        <v>6.72570312390476E-011</v>
      </c>
      <c r="C28" s="117" t="n">
        <v>0.957755743310357</v>
      </c>
      <c r="D28" s="117" t="n">
        <v>0.0744858804789466</v>
      </c>
      <c r="E28" s="122" t="n">
        <v>0.000267385185439521</v>
      </c>
      <c r="F28" s="119" t="n">
        <v>7.54108838134015E-008</v>
      </c>
      <c r="G28" s="119" t="n">
        <v>0.5662696510187</v>
      </c>
      <c r="H28" s="119" t="n">
        <v>0.296687092868395</v>
      </c>
      <c r="I28" s="119" t="n">
        <v>0.000742498146092394</v>
      </c>
      <c r="J28" s="119" t="n">
        <v>0.644119325309989</v>
      </c>
      <c r="K28" s="122" t="n">
        <v>0.00505249608042479</v>
      </c>
    </row>
    <row r="29" customFormat="false" ht="15" hidden="false" customHeight="false" outlineLevel="0" collapsed="false">
      <c r="A29" s="0" t="s">
        <v>61</v>
      </c>
      <c r="B29" s="117" t="n">
        <v>2.39633391088882E-008</v>
      </c>
      <c r="C29" s="117" t="n">
        <v>2.60295190851268E-005</v>
      </c>
      <c r="D29" s="117" t="n">
        <v>2.28054501622408E-005</v>
      </c>
      <c r="E29" s="122" t="n">
        <v>5.8024760017655E-009</v>
      </c>
      <c r="F29" s="119" t="n">
        <v>0.00156244710605787</v>
      </c>
      <c r="G29" s="119" t="n">
        <v>0.407948552802493</v>
      </c>
      <c r="H29" s="119" t="n">
        <v>0.158411569570832</v>
      </c>
      <c r="I29" s="120" t="n">
        <v>0.0111796379392326</v>
      </c>
      <c r="J29" s="119" t="n">
        <v>0.015872013269577</v>
      </c>
      <c r="K29" s="122" t="n">
        <v>0.19988981576694</v>
      </c>
    </row>
    <row r="30" customFormat="false" ht="15" hidden="false" customHeight="false" outlineLevel="0" collapsed="false">
      <c r="A30" s="0" t="s">
        <v>146</v>
      </c>
      <c r="B30" s="117" t="n">
        <v>1.10775897937179E-006</v>
      </c>
      <c r="C30" s="117" t="n">
        <v>8.5525667994031E-007</v>
      </c>
      <c r="D30" s="117" t="n">
        <v>1.17574459165954E-008</v>
      </c>
      <c r="E30" s="122" t="n">
        <v>1.13203051467515E-014</v>
      </c>
      <c r="F30" s="119" t="n">
        <v>0.0580469797067816</v>
      </c>
      <c r="G30" s="120" t="n">
        <v>0.0422624355621414</v>
      </c>
      <c r="H30" s="119" t="n">
        <v>0.388528141979751</v>
      </c>
      <c r="I30" s="120" t="n">
        <v>0.0365400612907037</v>
      </c>
      <c r="J30" s="120" t="n">
        <v>0.000335385329168687</v>
      </c>
      <c r="K30" s="123" t="n">
        <v>0.0032489889475572</v>
      </c>
    </row>
    <row r="31" customFormat="false" ht="15" hidden="false" customHeight="false" outlineLevel="0" collapsed="false">
      <c r="A31" s="0" t="s">
        <v>147</v>
      </c>
      <c r="B31" s="117" t="n">
        <v>8.7650364909776E-007</v>
      </c>
      <c r="C31" s="117" t="n">
        <v>1.19443817498997E-006</v>
      </c>
      <c r="D31" s="117" t="n">
        <v>0.00327476571867908</v>
      </c>
      <c r="E31" s="122" t="n">
        <v>0.0272096670786185</v>
      </c>
      <c r="F31" s="119" t="n">
        <v>0.00762776460224718</v>
      </c>
      <c r="G31" s="119" t="n">
        <v>0.00917726728842116</v>
      </c>
      <c r="H31" s="119" t="n">
        <v>0.00251123885706776</v>
      </c>
      <c r="I31" s="119" t="n">
        <v>0.0281440328327329</v>
      </c>
      <c r="J31" s="120" t="n">
        <v>0.025674351991104</v>
      </c>
      <c r="K31" s="123" t="n">
        <v>0.00419301785673159</v>
      </c>
    </row>
    <row r="32" customFormat="false" ht="15" hidden="false" customHeight="false" outlineLevel="0" collapsed="false">
      <c r="E32" s="107"/>
      <c r="F32" s="107"/>
      <c r="G32" s="107"/>
      <c r="H32" s="107"/>
    </row>
    <row r="33" customFormat="false" ht="15" hidden="false" customHeight="false" outlineLevel="0" collapsed="false">
      <c r="A33" s="124" t="s">
        <v>150</v>
      </c>
      <c r="B33" s="125"/>
      <c r="C33" s="125"/>
      <c r="D33" s="125"/>
    </row>
    <row r="34" customFormat="false" ht="15" hidden="false" customHeight="false" outlineLevel="0" collapsed="false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</row>
  </sheetData>
  <mergeCells count="6">
    <mergeCell ref="B3:E3"/>
    <mergeCell ref="F3:K3"/>
    <mergeCell ref="B13:E13"/>
    <mergeCell ref="F13:K13"/>
    <mergeCell ref="B23:E23"/>
    <mergeCell ref="F23:K23"/>
  </mergeCells>
  <conditionalFormatting sqref="B14">
    <cfRule type="expression" priority="2" aboveAverage="0" equalAverage="0" bottom="0" percent="0" rank="0" text="" dxfId="0">
      <formula>B24&lt;0.01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4" min="2" style="0" width="14.16"/>
  </cols>
  <sheetData>
    <row r="1" customFormat="false" ht="32" hidden="false" customHeight="false" outlineLevel="0" collapsed="false">
      <c r="A1" s="127"/>
      <c r="B1" s="128" t="s">
        <v>151</v>
      </c>
      <c r="C1" s="128" t="s">
        <v>152</v>
      </c>
      <c r="D1" s="128" t="s">
        <v>153</v>
      </c>
    </row>
    <row r="3" customFormat="false" ht="15" hidden="false" customHeight="false" outlineLevel="0" collapsed="false">
      <c r="A3" s="103" t="s">
        <v>140</v>
      </c>
      <c r="B3" s="108" t="s">
        <v>124</v>
      </c>
      <c r="C3" s="108"/>
      <c r="D3" s="108"/>
    </row>
    <row r="4" customFormat="false" ht="15" hidden="false" customHeight="false" outlineLevel="0" collapsed="false">
      <c r="A4" s="24" t="s">
        <v>154</v>
      </c>
      <c r="B4" s="92" t="n">
        <v>108</v>
      </c>
      <c r="C4" s="92" t="n">
        <v>94</v>
      </c>
      <c r="D4" s="92" t="n">
        <v>83</v>
      </c>
    </row>
    <row r="5" customFormat="false" ht="15" hidden="false" customHeight="false" outlineLevel="0" collapsed="false">
      <c r="A5" s="0" t="s">
        <v>155</v>
      </c>
      <c r="B5" s="92" t="n">
        <v>54</v>
      </c>
      <c r="C5" s="92" t="n">
        <v>49</v>
      </c>
      <c r="D5" s="92" t="n">
        <v>43</v>
      </c>
    </row>
    <row r="6" customFormat="false" ht="15" hidden="false" customHeight="false" outlineLevel="0" collapsed="false">
      <c r="A6" s="0" t="s">
        <v>156</v>
      </c>
      <c r="B6" s="92" t="n">
        <v>27</v>
      </c>
      <c r="C6" s="92" t="n">
        <v>20</v>
      </c>
      <c r="D6" s="92" t="n">
        <v>16</v>
      </c>
    </row>
    <row r="7" customFormat="false" ht="15" hidden="false" customHeight="false" outlineLevel="0" collapsed="false">
      <c r="A7" s="0" t="s">
        <v>157</v>
      </c>
      <c r="B7" s="92" t="n">
        <v>50</v>
      </c>
      <c r="C7" s="92" t="n">
        <v>38</v>
      </c>
      <c r="D7" s="92" t="n">
        <v>27</v>
      </c>
    </row>
    <row r="8" customFormat="false" ht="15" hidden="false" customHeight="false" outlineLevel="0" collapsed="false">
      <c r="A8" s="0" t="s">
        <v>50</v>
      </c>
      <c r="B8" s="92" t="n">
        <v>61</v>
      </c>
      <c r="C8" s="92" t="n">
        <v>55</v>
      </c>
      <c r="D8" s="92" t="n">
        <v>51</v>
      </c>
    </row>
    <row r="9" customFormat="false" ht="15" hidden="false" customHeight="false" outlineLevel="0" collapsed="false">
      <c r="A9" s="0" t="s">
        <v>158</v>
      </c>
      <c r="B9" s="92" t="n">
        <v>29</v>
      </c>
      <c r="C9" s="92" t="n">
        <v>23</v>
      </c>
      <c r="D9" s="92" t="n">
        <v>20</v>
      </c>
    </row>
    <row r="11" customFormat="false" ht="15" hidden="false" customHeight="false" outlineLevel="0" collapsed="false">
      <c r="A11" s="107"/>
      <c r="B11" s="115" t="s">
        <v>159</v>
      </c>
      <c r="C11" s="115"/>
      <c r="D11" s="115"/>
    </row>
    <row r="12" customFormat="false" ht="15" hidden="false" customHeight="false" outlineLevel="0" collapsed="false">
      <c r="A12" s="24" t="s">
        <v>154</v>
      </c>
      <c r="B12" s="117" t="n">
        <v>1.07E-011</v>
      </c>
      <c r="C12" s="117" t="n">
        <v>0.0123</v>
      </c>
      <c r="D12" s="117" t="n">
        <v>2.2E-016</v>
      </c>
    </row>
    <row r="13" customFormat="false" ht="15" hidden="false" customHeight="false" outlineLevel="0" collapsed="false">
      <c r="A13" s="0" t="s">
        <v>155</v>
      </c>
      <c r="B13" s="117" t="n">
        <v>0.0029369</v>
      </c>
      <c r="C13" s="117" t="n">
        <v>1.781E-006</v>
      </c>
      <c r="D13" s="117" t="n">
        <v>0.1475696</v>
      </c>
    </row>
    <row r="14" customFormat="false" ht="15" hidden="false" customHeight="false" outlineLevel="0" collapsed="false">
      <c r="A14" s="0" t="s">
        <v>156</v>
      </c>
      <c r="B14" s="117" t="n">
        <v>0.26906</v>
      </c>
      <c r="C14" s="117" t="n">
        <v>0.9892</v>
      </c>
      <c r="D14" s="117" t="n">
        <v>1.343E-005</v>
      </c>
    </row>
    <row r="15" customFormat="false" ht="15" hidden="false" customHeight="false" outlineLevel="0" collapsed="false">
      <c r="A15" s="0" t="s">
        <v>157</v>
      </c>
      <c r="B15" s="117" t="n">
        <v>0.0002116</v>
      </c>
      <c r="C15" s="117" t="n">
        <v>0.0681</v>
      </c>
      <c r="D15" s="117" t="n">
        <v>0.7353</v>
      </c>
    </row>
    <row r="16" customFormat="false" ht="15" hidden="false" customHeight="false" outlineLevel="0" collapsed="false">
      <c r="A16" s="0" t="s">
        <v>50</v>
      </c>
      <c r="B16" s="117" t="n">
        <v>0.0006939</v>
      </c>
      <c r="C16" s="117" t="n">
        <v>1.906E-005</v>
      </c>
      <c r="D16" s="117" t="n">
        <v>0.029499</v>
      </c>
    </row>
    <row r="17" customFormat="false" ht="15" hidden="false" customHeight="false" outlineLevel="0" collapsed="false">
      <c r="A17" s="0" t="s">
        <v>158</v>
      </c>
      <c r="B17" s="117" t="n">
        <v>0.005383</v>
      </c>
      <c r="C17" s="117" t="n">
        <v>0.0124875</v>
      </c>
      <c r="D17" s="117" t="n">
        <v>0.0005647</v>
      </c>
    </row>
    <row r="19" customFormat="false" ht="15" hidden="false" customHeight="false" outlineLevel="0" collapsed="false">
      <c r="A19" s="129" t="s">
        <v>160</v>
      </c>
    </row>
  </sheetData>
  <mergeCells count="2">
    <mergeCell ref="B3:D3"/>
    <mergeCell ref="B11:D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4765625" defaultRowHeight="13.8" zeroHeight="false" outlineLevelRow="0" outlineLevelCol="0"/>
  <cols>
    <col collapsed="false" customWidth="true" hidden="false" outlineLevel="0" max="1" min="1" style="0" width="27.5"/>
    <col collapsed="false" customWidth="true" hidden="false" outlineLevel="0" max="1024" min="979" style="0" width="11.52"/>
  </cols>
  <sheetData>
    <row r="1" customFormat="false" ht="13.8" hidden="false" customHeight="true" outlineLevel="0" collapsed="false">
      <c r="A1" s="3" t="s">
        <v>14</v>
      </c>
      <c r="B1" s="130" t="s">
        <v>67</v>
      </c>
      <c r="C1" s="6" t="s">
        <v>68</v>
      </c>
      <c r="D1" s="7" t="s">
        <v>69</v>
      </c>
      <c r="E1" s="6" t="s">
        <v>70</v>
      </c>
      <c r="F1" s="7" t="s">
        <v>71</v>
      </c>
      <c r="G1" s="6" t="s">
        <v>72</v>
      </c>
      <c r="H1" s="7" t="s">
        <v>73</v>
      </c>
      <c r="I1" s="6"/>
      <c r="J1" s="7" t="s">
        <v>74</v>
      </c>
    </row>
    <row r="2" customFormat="false" ht="15" hidden="false" customHeight="true" outlineLevel="0" collapsed="false"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18</v>
      </c>
      <c r="J2" s="9" t="s">
        <v>17</v>
      </c>
    </row>
    <row r="3" customFormat="false" ht="13.8" hidden="false" customHeight="false" outlineLevel="0" collapsed="false">
      <c r="A3" s="0" t="s">
        <v>23</v>
      </c>
      <c r="B3" s="27" t="n">
        <v>2.67533</v>
      </c>
      <c r="C3" s="28" t="n">
        <f aca="false">'Results - Retail Weight'!D4/$B3</f>
        <v>1.4390748057249</v>
      </c>
      <c r="D3" s="30" t="n">
        <f aca="false">'Results - Retail Weight'!J4/$B3</f>
        <v>0.5868434922047</v>
      </c>
      <c r="E3" s="28" t="n">
        <f aca="false">'Results - Retail Weight'!P4/$B3</f>
        <v>0.590581348842946</v>
      </c>
      <c r="F3" s="30" t="n">
        <f aca="false">'Results - Retail Weight'!V4/$B3</f>
        <v>4.99003861205907</v>
      </c>
      <c r="G3" s="28" t="n">
        <f aca="false">'Results - Retail Weight'!AB4/$B3</f>
        <v>2.67630535298449</v>
      </c>
      <c r="H3" s="33" t="n">
        <f aca="false">'Results - Retail Weight'!AH4/$B3</f>
        <v>242.026217326461</v>
      </c>
      <c r="I3" s="33" t="n">
        <f aca="false">'Results - Retail Weight'!AI4/$B3</f>
        <v>156.690950275293</v>
      </c>
      <c r="J3" s="33" t="n">
        <f aca="false">'Results - Retail Weight'!AN4/$B3</f>
        <v>12479.0586581842</v>
      </c>
    </row>
    <row r="4" customFormat="false" ht="13.8" hidden="false" customHeight="false" outlineLevel="0" collapsed="false">
      <c r="A4" s="0" t="s">
        <v>24</v>
      </c>
      <c r="B4" s="27" t="n">
        <v>4.5225</v>
      </c>
      <c r="C4" s="28" t="n">
        <f aca="false">'Results - Retail Weight'!D5/$B4</f>
        <v>0.650082918739635</v>
      </c>
      <c r="D4" s="30" t="n">
        <f aca="false">'Results - Retail Weight'!J5/$B4</f>
        <v>0.375898286346048</v>
      </c>
      <c r="E4" s="28" t="n">
        <f aca="false">'Results - Retail Weight'!P5/$B4</f>
        <v>0.371475953565506</v>
      </c>
      <c r="F4" s="30" t="n">
        <f aca="false">'Results - Retail Weight'!V5/$B4</f>
        <v>2.58264234383637</v>
      </c>
      <c r="G4" s="28" t="n">
        <f aca="false">'Results - Retail Weight'!AB5/$B4</f>
        <v>0.89110005527916</v>
      </c>
      <c r="H4" s="33" t="n">
        <f aca="false">'Results - Retail Weight'!AH5/$B4</f>
        <v>47.6948590381426</v>
      </c>
      <c r="I4" s="33" t="n">
        <f aca="false">'Results - Retail Weight'!AI5/$B4</f>
        <v>9.70702045328911</v>
      </c>
      <c r="J4" s="33" t="n">
        <f aca="false">'Results - Retail Weight'!AN5/$B4</f>
        <v>2402.05638474295</v>
      </c>
    </row>
    <row r="5" customFormat="false" ht="13.8" hidden="false" customHeight="false" outlineLevel="0" collapsed="false">
      <c r="A5" s="0" t="s">
        <v>25</v>
      </c>
      <c r="B5" s="35" t="n">
        <v>5</v>
      </c>
      <c r="C5" s="28" t="n">
        <f aca="false">'Results - Retail Weight'!D6/$B5</f>
        <v>0.222</v>
      </c>
      <c r="D5" s="30" t="n">
        <f aca="false">'Results - Retail Weight'!J6/$B5</f>
        <v>0.236</v>
      </c>
      <c r="E5" s="28" t="n">
        <f aca="false">'Results - Retail Weight'!P6/$B5</f>
        <v>0.236</v>
      </c>
      <c r="F5" s="30" t="n">
        <f aca="false">'Results - Retail Weight'!V6/$B5</f>
        <v>1.318</v>
      </c>
      <c r="G5" s="28" t="n">
        <f aca="false">'Results - Retail Weight'!AB6/$B5</f>
        <v>0.466</v>
      </c>
      <c r="H5" s="33" t="n">
        <f aca="false">'Results - Retail Weight'!AH6/$B5</f>
        <v>3.42</v>
      </c>
      <c r="I5" s="33" t="n">
        <f aca="false">'Results - Retail Weight'!AI6/$B5</f>
        <v>1.4</v>
      </c>
      <c r="J5" s="33" t="n">
        <f aca="false">'Results - Retail Weight'!AN6/$B5</f>
        <v>139.28</v>
      </c>
    </row>
    <row r="6" customFormat="false" ht="13.8" hidden="false" customHeight="false" outlineLevel="0" collapsed="false">
      <c r="A6" s="0" t="s">
        <v>26</v>
      </c>
      <c r="B6" s="27" t="n">
        <v>2.623</v>
      </c>
      <c r="C6" s="28" t="n">
        <f aca="false">'Results - Retail Weight'!D7/$B6</f>
        <v>2.89744567289363</v>
      </c>
      <c r="D6" s="30" t="n">
        <f aca="false">'Results - Retail Weight'!J7/$B6</f>
        <v>0.945482272207396</v>
      </c>
      <c r="E6" s="28" t="n">
        <f aca="false">'Results - Retail Weight'!P7/$B6</f>
        <v>0.941669843690431</v>
      </c>
      <c r="F6" s="30" t="n">
        <f aca="false">'Results - Retail Weight'!V7/$B6</f>
        <v>4.07167365611895</v>
      </c>
      <c r="G6" s="28" t="n">
        <f aca="false">'Results - Retail Weight'!AB7/$B6</f>
        <v>4.28135722455204</v>
      </c>
      <c r="H6" s="33" t="n">
        <f aca="false">'Results - Retail Weight'!AH7/$B6</f>
        <v>183.911551658406</v>
      </c>
      <c r="I6" s="33" t="n">
        <f aca="false">'Results - Retail Weight'!AI7/$B6</f>
        <v>255.547083492184</v>
      </c>
      <c r="J6" s="33" t="n">
        <f aca="false">'Results - Retail Weight'!AN7/$B6</f>
        <v>7162.10446054136</v>
      </c>
    </row>
    <row r="7" customFormat="false" ht="13.8" hidden="false" customHeight="false" outlineLevel="0" collapsed="false">
      <c r="A7" s="0" t="s">
        <v>27</v>
      </c>
      <c r="B7" s="27" t="n">
        <v>3.686</v>
      </c>
      <c r="C7" s="28" t="n">
        <f aca="false">'Results - Retail Weight'!D8/$B7</f>
        <v>0.759631036353771</v>
      </c>
      <c r="D7" s="30" t="n">
        <f aca="false">'Results - Retail Weight'!J8/$B7</f>
        <v>1.2072707542051</v>
      </c>
      <c r="E7" s="28" t="n">
        <f aca="false">'Results - Retail Weight'!P8/$B7</f>
        <v>1.03364080303852</v>
      </c>
      <c r="F7" s="30" t="n">
        <f aca="false">'Results - Retail Weight'!V8/$B7</f>
        <v>7.37655995659251</v>
      </c>
      <c r="G7" s="28" t="n">
        <f aca="false">'Results - Retail Weight'!AB8/$B7</f>
        <v>9.51437873033098</v>
      </c>
      <c r="H7" s="33" t="n">
        <f aca="false">'Results - Retail Weight'!AH8/$B7</f>
        <v>609.983722192078</v>
      </c>
      <c r="I7" s="33" t="n">
        <f aca="false">'Results - Retail Weight'!AI8/$B7</f>
        <v>427.265328269126</v>
      </c>
      <c r="J7" s="33" t="n">
        <f aca="false">'Results - Retail Weight'!AN8/$B7</f>
        <v>13449.8914812805</v>
      </c>
    </row>
    <row r="8" customFormat="false" ht="13.8" hidden="false" customHeight="false" outlineLevel="0" collapsed="false">
      <c r="A8" s="0" t="s">
        <v>28</v>
      </c>
      <c r="B8" s="27" t="n">
        <v>0.732</v>
      </c>
      <c r="C8" s="28" t="n">
        <f aca="false">'Results - Retail Weight'!D9/$B8</f>
        <v>1.20218579234973</v>
      </c>
      <c r="D8" s="30" t="n">
        <f aca="false">'Results - Retail Weight'!J9/$B8</f>
        <v>0.628415300546448</v>
      </c>
      <c r="E8" s="28" t="n">
        <f aca="false">'Results - Retail Weight'!P9/$B8</f>
        <v>0.614754098360656</v>
      </c>
      <c r="F8" s="30" t="n">
        <f aca="false">'Results - Retail Weight'!V9/$B8</f>
        <v>5.28688524590164</v>
      </c>
      <c r="G8" s="28" t="n">
        <f aca="false">'Results - Retail Weight'!AB9/$B8</f>
        <v>4.75409836065574</v>
      </c>
      <c r="H8" s="33" t="n">
        <f aca="false">'Results - Retail Weight'!AH9/$B8</f>
        <v>80.7377049180328</v>
      </c>
      <c r="I8" s="33" t="n">
        <f aca="false">'Results - Retail Weight'!AI9/$B8</f>
        <v>3.55191256830601</v>
      </c>
      <c r="J8" s="33" t="n">
        <f aca="false">'Results - Retail Weight'!AN9/$B8</f>
        <v>3762.56830601093</v>
      </c>
    </row>
    <row r="9" customFormat="false" ht="13.8" hidden="false" customHeight="false" outlineLevel="0" collapsed="false">
      <c r="A9" s="0" t="s">
        <v>29</v>
      </c>
      <c r="B9" s="27" t="n">
        <v>0.974</v>
      </c>
      <c r="C9" s="28" t="n">
        <f aca="false">'Results - Retail Weight'!D10/$B9</f>
        <v>1.85831622176591</v>
      </c>
      <c r="D9" s="30" t="n">
        <f aca="false">'Results - Retail Weight'!J10/$B9</f>
        <v>1.35523613963039</v>
      </c>
      <c r="E9" s="28" t="n">
        <f aca="false">'Results - Retail Weight'!P10/$B9</f>
        <v>1.3347022587269</v>
      </c>
      <c r="F9" s="30" t="n">
        <f aca="false">'Results - Retail Weight'!V10/$B9</f>
        <v>3.51129363449692</v>
      </c>
      <c r="G9" s="28" t="n">
        <f aca="false">'Results - Retail Weight'!AB10/$B9</f>
        <v>0.708418891170431</v>
      </c>
      <c r="H9" s="33" t="n">
        <f aca="false">'Results - Retail Weight'!AH10/$B9</f>
        <v>0</v>
      </c>
      <c r="I9" s="33" t="n">
        <f aca="false">'Results - Retail Weight'!AI10/$B9</f>
        <v>0</v>
      </c>
      <c r="J9" s="33" t="n">
        <f aca="false">'Results - Retail Weight'!AN10/$B9</f>
        <v>0</v>
      </c>
    </row>
    <row r="10" customFormat="false" ht="13.8" hidden="false" customHeight="false" outlineLevel="0" collapsed="false">
      <c r="A10" s="0" t="s">
        <v>30</v>
      </c>
      <c r="B10" s="36" t="s">
        <v>75</v>
      </c>
      <c r="C10" s="28" t="n">
        <f aca="false">'Results - Retail Weight'!D11</f>
        <v>2.04</v>
      </c>
      <c r="D10" s="30" t="n">
        <f aca="false">'Results - Retail Weight'!J11</f>
        <v>3.2</v>
      </c>
      <c r="E10" s="28" t="n">
        <f aca="false">'Results - Retail Weight'!P11</f>
        <v>3.16</v>
      </c>
      <c r="F10" s="30" t="n">
        <f aca="false">'Results - Retail Weight'!V11</f>
        <v>18.02</v>
      </c>
      <c r="G10" s="28" t="n">
        <f aca="false">'Results - Retail Weight'!AB11</f>
        <v>16.92</v>
      </c>
      <c r="H10" s="33" t="n">
        <f aca="false">'Results - Retail Weight'!AH11</f>
        <v>620.1</v>
      </c>
      <c r="I10" s="33" t="n">
        <f aca="false">'Results - Retail Weight'!AI11</f>
        <v>8.1</v>
      </c>
      <c r="J10" s="33" t="n">
        <f aca="false">'Results - Retail Weight'!AN11</f>
        <v>16438.6</v>
      </c>
    </row>
    <row r="11" customFormat="false" ht="13.8" hidden="false" customHeight="false" outlineLevel="0" collapsed="false">
      <c r="A11" s="0" t="s">
        <v>31</v>
      </c>
      <c r="B11" s="36" t="s">
        <v>75</v>
      </c>
      <c r="C11" s="28" t="n">
        <f aca="false">'Results - Retail Weight'!D12</f>
        <v>1.83</v>
      </c>
      <c r="D11" s="30" t="n">
        <f aca="false">'Results - Retail Weight'!J12</f>
        <v>1.81</v>
      </c>
      <c r="E11" s="28" t="n">
        <f aca="false">'Results - Retail Weight'!P12</f>
        <v>1.8</v>
      </c>
      <c r="F11" s="30" t="n">
        <f aca="false">'Results - Retail Weight'!V12</f>
        <v>12.62</v>
      </c>
      <c r="G11" s="28" t="n">
        <f aca="false">'Results - Retail Weight'!AB12</f>
        <v>5.41</v>
      </c>
      <c r="H11" s="33" t="n">
        <f aca="false">'Results - Retail Weight'!AH12</f>
        <v>217.7</v>
      </c>
      <c r="I11" s="33" t="n">
        <f aca="false">'Results - Retail Weight'!AI12</f>
        <v>12.1</v>
      </c>
      <c r="J11" s="33" t="n">
        <f aca="false">'Results - Retail Weight'!AN12</f>
        <v>9493.3</v>
      </c>
    </row>
    <row r="12" customFormat="false" ht="13.8" hidden="false" customHeight="false" outlineLevel="0" collapsed="false">
      <c r="A12" s="0" t="s">
        <v>32</v>
      </c>
      <c r="B12" s="27" t="n">
        <v>2.141</v>
      </c>
      <c r="C12" s="28" t="n">
        <f aca="false">'Results - Retail Weight'!D13/$B12</f>
        <v>7.27230266230733</v>
      </c>
      <c r="D12" s="30" t="n">
        <f aca="false">'Results - Retail Weight'!J13/$B12</f>
        <v>0.83605791686128</v>
      </c>
      <c r="E12" s="28" t="n">
        <f aca="false">'Results - Retail Weight'!P13/$B12</f>
        <v>0.83605791686128</v>
      </c>
      <c r="F12" s="30" t="n">
        <f aca="false">'Results - Retail Weight'!V13/$B12</f>
        <v>10.3082671648762</v>
      </c>
      <c r="G12" s="28" t="n">
        <f aca="false">'Results - Retail Weight'!AB13/$B12</f>
        <v>7.97758056982718</v>
      </c>
      <c r="H12" s="33" t="n">
        <f aca="false">'Results - Retail Weight'!AH13/$B12</f>
        <v>203.503035964503</v>
      </c>
      <c r="I12" s="33" t="n">
        <f aca="false">'Results - Retail Weight'!AI13/$B12</f>
        <v>0</v>
      </c>
      <c r="J12" s="33" t="n">
        <f aca="false">'Results - Retail Weight'!AN13/$B12</f>
        <v>10498.552078468</v>
      </c>
    </row>
    <row r="13" customFormat="false" ht="13.8" hidden="false" customHeight="false" outlineLevel="0" collapsed="false">
      <c r="A13" s="0" t="s">
        <v>33</v>
      </c>
      <c r="B13" s="27" t="n">
        <v>2.222</v>
      </c>
      <c r="C13" s="28" t="n">
        <f aca="false">'Results - Retail Weight'!D14/$B13</f>
        <v>3.35733573357336</v>
      </c>
      <c r="D13" s="30" t="n">
        <f aca="false">'Results - Retail Weight'!J14/$B13</f>
        <v>0.441044104410441</v>
      </c>
      <c r="E13" s="28" t="n">
        <f aca="false">'Results - Retail Weight'!P14/$B13</f>
        <v>0.436543654365437</v>
      </c>
      <c r="F13" s="30" t="n">
        <f aca="false">'Results - Retail Weight'!V14/$B13</f>
        <v>3.82088208820882</v>
      </c>
      <c r="G13" s="28" t="n">
        <f aca="false">'Results - Retail Weight'!AB14/$B13</f>
        <v>3.38433843384338</v>
      </c>
      <c r="H13" s="33" t="n">
        <f aca="false">'Results - Retail Weight'!AH14/$B13</f>
        <v>178.487848784879</v>
      </c>
      <c r="I13" s="33" t="n">
        <f aca="false">'Results - Retail Weight'!AI14/$B13</f>
        <v>0</v>
      </c>
      <c r="J13" s="33" t="n">
        <f aca="false">'Results - Retail Weight'!AN14/$B13</f>
        <v>12577.9477947795</v>
      </c>
    </row>
    <row r="14" customFormat="false" ht="13.8" hidden="false" customHeight="false" outlineLevel="0" collapsed="false">
      <c r="A14" s="0" t="s">
        <v>34</v>
      </c>
      <c r="B14" s="27" t="n">
        <v>1.633</v>
      </c>
      <c r="C14" s="28" t="n">
        <f aca="false">'Results - Retail Weight'!D15/$B14</f>
        <v>7.93631353337416</v>
      </c>
      <c r="D14" s="30" t="n">
        <f aca="false">'Results - Retail Weight'!J15/$B14</f>
        <v>0.263319044703001</v>
      </c>
      <c r="E14" s="28" t="n">
        <f aca="false">'Results - Retail Weight'!P15/$B14</f>
        <v>0.226576852418861</v>
      </c>
      <c r="F14" s="30" t="n">
        <f aca="false">'Results - Retail Weight'!V15/$B14</f>
        <v>27.6484996938151</v>
      </c>
      <c r="G14" s="28" t="n">
        <f aca="false">'Results - Retail Weight'!AB15/$B14</f>
        <v>11.7268830373546</v>
      </c>
      <c r="H14" s="33" t="n">
        <f aca="false">'Results - Retail Weight'!AH15/$B14</f>
        <v>2531.41457440294</v>
      </c>
      <c r="I14" s="33" t="n">
        <f aca="false">'Results - Retail Weight'!AI15/$B14</f>
        <v>1116.53398652786</v>
      </c>
      <c r="J14" s="33" t="n">
        <f aca="false">'Results - Retail Weight'!AN15/$B14</f>
        <v>140777.587262707</v>
      </c>
    </row>
    <row r="15" customFormat="false" ht="13.8" hidden="false" customHeight="false" outlineLevel="0" collapsed="false">
      <c r="A15" s="0" t="s">
        <v>35</v>
      </c>
      <c r="B15" s="27" t="n">
        <v>2.618</v>
      </c>
      <c r="C15" s="28" t="n">
        <f aca="false">'Results - Retail Weight'!D16/$B15</f>
        <v>3.47975553857907</v>
      </c>
      <c r="D15" s="30" t="n">
        <f aca="false">'Results - Retail Weight'!J16/$B15</f>
        <v>1.23376623376623</v>
      </c>
      <c r="E15" s="28" t="n">
        <f aca="false">'Results - Retail Weight'!P16/$B15</f>
        <v>1.21466768525592</v>
      </c>
      <c r="F15" s="30" t="n">
        <f aca="false">'Results - Retail Weight'!V16/$B15</f>
        <v>8.6401833460657</v>
      </c>
      <c r="G15" s="28" t="n">
        <f aca="false">'Results - Retail Weight'!AB16/$B15</f>
        <v>5.40106951871658</v>
      </c>
      <c r="H15" s="33" t="n">
        <f aca="false">'Results - Retail Weight'!AH16/$B15</f>
        <v>707.524828113063</v>
      </c>
      <c r="I15" s="33" t="n">
        <f aca="false">'Results - Retail Weight'!AI16/$B15</f>
        <v>343.850267379679</v>
      </c>
      <c r="J15" s="33" t="n">
        <f aca="false">'Results - Retail Weight'!AN16/$B15</f>
        <v>23605.0038197097</v>
      </c>
    </row>
    <row r="16" customFormat="false" ht="13.8" hidden="false" customHeight="false" outlineLevel="0" collapsed="false">
      <c r="A16" s="0" t="s">
        <v>36</v>
      </c>
      <c r="B16" s="36" t="s">
        <v>75</v>
      </c>
      <c r="C16" s="28" t="n">
        <f aca="false">'Results - Retail Weight'!D17</f>
        <v>0.66</v>
      </c>
      <c r="D16" s="30" t="n">
        <f aca="false">'Results - Retail Weight'!J17</f>
        <v>0.98</v>
      </c>
      <c r="E16" s="28" t="n">
        <f aca="false">'Results - Retail Weight'!P17</f>
        <v>0.97</v>
      </c>
      <c r="F16" s="30" t="n">
        <f aca="false">'Results - Retail Weight'!V17</f>
        <v>2.6</v>
      </c>
      <c r="G16" s="28" t="n">
        <f aca="false">'Results - Retail Weight'!AB17</f>
        <v>1.06</v>
      </c>
      <c r="H16" s="33" t="n">
        <f aca="false">'Results - Retail Weight'!AH17</f>
        <v>27.8</v>
      </c>
      <c r="I16" s="33" t="n">
        <f aca="false">'Results - Retail Weight'!AI17</f>
        <v>1.3</v>
      </c>
      <c r="J16" s="33" t="n">
        <f aca="false">'Results - Retail Weight'!AN17</f>
        <v>955.6</v>
      </c>
    </row>
    <row r="17" customFormat="false" ht="13.8" hidden="false" customHeight="false" outlineLevel="0" collapsed="false">
      <c r="A17" s="0" t="s">
        <v>37</v>
      </c>
      <c r="B17" s="40" t="n">
        <v>1.6</v>
      </c>
      <c r="C17" s="28" t="n">
        <f aca="false">'Results - Retail Weight'!D18/$B17</f>
        <v>2.2</v>
      </c>
      <c r="D17" s="30" t="n">
        <f aca="false">'Results - Retail Weight'!J18/$B17</f>
        <v>1.975</v>
      </c>
      <c r="E17" s="28" t="n">
        <f aca="false">'Results - Retail Weight'!P18/$B17</f>
        <v>1.9625</v>
      </c>
      <c r="F17" s="30" t="n">
        <f aca="false">'Results - Retail Weight'!V18/$B17</f>
        <v>4.1875</v>
      </c>
      <c r="G17" s="28" t="n">
        <f aca="false">'Results - Retail Weight'!AB18/$B17</f>
        <v>3.85</v>
      </c>
      <c r="H17" s="33" t="n">
        <f aca="false">'Results - Retail Weight'!AH18/$B17</f>
        <v>92.875</v>
      </c>
      <c r="I17" s="33" t="n">
        <f aca="false">'Results - Retail Weight'!AI18/$B17</f>
        <v>4.125</v>
      </c>
      <c r="J17" s="33" t="n">
        <f aca="false">'Results - Retail Weight'!AN18/$B17</f>
        <v>3195.75</v>
      </c>
    </row>
    <row r="18" customFormat="false" ht="13.8" hidden="false" customHeight="false" outlineLevel="0" collapsed="false">
      <c r="A18" s="0" t="s">
        <v>38</v>
      </c>
      <c r="B18" s="36" t="s">
        <v>75</v>
      </c>
      <c r="C18" s="28" t="n">
        <f aca="false">'Results - Retail Weight'!D19</f>
        <v>10.52</v>
      </c>
      <c r="D18" s="30" t="n">
        <f aca="false">'Results - Retail Weight'!J19</f>
        <v>6.32</v>
      </c>
      <c r="E18" s="28" t="n">
        <f aca="false">'Results - Retail Weight'!P19</f>
        <v>6.15</v>
      </c>
      <c r="F18" s="30" t="n">
        <f aca="false">'Results - Retail Weight'!V19</f>
        <v>15.67</v>
      </c>
      <c r="G18" s="28" t="n">
        <f aca="false">'Results - Retail Weight'!AB19</f>
        <v>11.69</v>
      </c>
      <c r="H18" s="33" t="n">
        <f aca="false">'Results - Retail Weight'!AH19</f>
        <v>414.6</v>
      </c>
      <c r="I18" s="33" t="n">
        <f aca="false">'Results - Retail Weight'!AI19</f>
        <v>1.6</v>
      </c>
      <c r="J18" s="33" t="n">
        <f aca="false">'Results - Retail Weight'!AN19</f>
        <v>14888.2</v>
      </c>
    </row>
    <row r="19" customFormat="false" ht="13.8" hidden="false" customHeight="false" outlineLevel="0" collapsed="false">
      <c r="A19" s="0" t="s">
        <v>39</v>
      </c>
      <c r="B19" s="36" t="s">
        <v>75</v>
      </c>
      <c r="C19" s="28" t="n">
        <f aca="false">'Results - Retail Weight'!D20</f>
        <v>2.42</v>
      </c>
      <c r="D19" s="30" t="n">
        <f aca="false">'Results - Retail Weight'!J20</f>
        <v>7.32</v>
      </c>
      <c r="E19" s="28" t="n">
        <f aca="false">'Results - Retail Weight'!P20</f>
        <v>7.16</v>
      </c>
      <c r="F19" s="30" t="n">
        <f aca="false">'Results - Retail Weight'!V20</f>
        <v>17.52</v>
      </c>
      <c r="G19" s="28" t="n">
        <f aca="false">'Results - Retail Weight'!AB20</f>
        <v>10.67</v>
      </c>
      <c r="H19" s="33" t="n">
        <f aca="false">'Results - Retail Weight'!AH20</f>
        <v>6.4</v>
      </c>
      <c r="I19" s="33" t="n">
        <f aca="false">'Results - Retail Weight'!AI20</f>
        <v>6.4</v>
      </c>
      <c r="J19" s="33" t="n">
        <f aca="false">'Results - Retail Weight'!AN20</f>
        <v>36.2</v>
      </c>
    </row>
    <row r="20" customFormat="false" ht="13.8" hidden="false" customHeight="false" outlineLevel="0" collapsed="false">
      <c r="A20" s="0" t="s">
        <v>40</v>
      </c>
      <c r="B20" s="36" t="s">
        <v>75</v>
      </c>
      <c r="C20" s="28" t="n">
        <f aca="false">'Results - Retail Weight'!D21</f>
        <v>17.66</v>
      </c>
      <c r="D20" s="30" t="n">
        <f aca="false">'Results - Retail Weight'!J21</f>
        <v>3.6</v>
      </c>
      <c r="E20" s="28" t="n">
        <f aca="false">'Results - Retail Weight'!P21</f>
        <v>3.59</v>
      </c>
      <c r="F20" s="30" t="n">
        <f aca="false">'Results - Retail Weight'!V21</f>
        <v>27.96</v>
      </c>
      <c r="G20" s="28" t="n">
        <f aca="false">'Results - Retail Weight'!AB21</f>
        <v>50.66</v>
      </c>
      <c r="H20" s="33" t="n">
        <f aca="false">'Results - Retail Weight'!AH21</f>
        <v>1007.9</v>
      </c>
      <c r="I20" s="33" t="n">
        <f aca="false">'Results - Retail Weight'!AI21</f>
        <v>10.2</v>
      </c>
      <c r="J20" s="33" t="n">
        <f aca="false">'Results - Retail Weight'!AN21</f>
        <v>36369.4</v>
      </c>
    </row>
    <row r="21" customFormat="false" ht="13.8" hidden="false" customHeight="false" outlineLevel="0" collapsed="false">
      <c r="A21" s="0" t="s">
        <v>41</v>
      </c>
      <c r="B21" s="36" t="s">
        <v>75</v>
      </c>
      <c r="C21" s="28" t="n">
        <f aca="false">'Results - Retail Weight'!D22</f>
        <v>10.63</v>
      </c>
      <c r="D21" s="30" t="n">
        <f aca="false">'Results - Retail Weight'!J22</f>
        <v>3.77</v>
      </c>
      <c r="E21" s="28" t="n">
        <f aca="false">'Results - Retail Weight'!P22</f>
        <v>3.76</v>
      </c>
      <c r="F21" s="30" t="n">
        <f aca="false">'Results - Retail Weight'!V22</f>
        <v>28.51</v>
      </c>
      <c r="G21" s="28" t="n">
        <f aca="false">'Results - Retail Weight'!AB22</f>
        <v>19.19</v>
      </c>
      <c r="H21" s="33" t="n">
        <f aca="false">'Results - Retail Weight'!AH22</f>
        <v>237.7</v>
      </c>
      <c r="I21" s="33" t="n">
        <f aca="false">'Results - Retail Weight'!AI22</f>
        <v>1.4</v>
      </c>
      <c r="J21" s="33" t="n">
        <f aca="false">'Results - Retail Weight'!AN22</f>
        <v>10593.7</v>
      </c>
    </row>
    <row r="22" customFormat="false" ht="13.8" hidden="false" customHeight="false" outlineLevel="0" collapsed="false">
      <c r="A22" s="0" t="s">
        <v>42</v>
      </c>
      <c r="B22" s="36" t="s">
        <v>75</v>
      </c>
      <c r="C22" s="28" t="n">
        <f aca="false">'Results - Retail Weight'!D23</f>
        <v>26.31</v>
      </c>
      <c r="D22" s="30" t="n">
        <f aca="false">'Results - Retail Weight'!J23</f>
        <v>5.42</v>
      </c>
      <c r="E22" s="28" t="n">
        <f aca="false">'Results - Retail Weight'!P23</f>
        <v>5.25</v>
      </c>
      <c r="F22" s="30" t="n">
        <f aca="false">'Results - Retail Weight'!V23</f>
        <v>37.58</v>
      </c>
      <c r="G22" s="28" t="n">
        <f aca="false">'Results - Retail Weight'!AB23</f>
        <v>37.26</v>
      </c>
      <c r="H22" s="33" t="n">
        <f aca="false">'Results - Retail Weight'!AH23</f>
        <v>2141.8</v>
      </c>
      <c r="I22" s="33" t="n">
        <f aca="false">'Results - Retail Weight'!AI23</f>
        <v>317.9</v>
      </c>
      <c r="J22" s="33" t="n">
        <f aca="false">'Results - Retail Weight'!AN23</f>
        <v>177480.2</v>
      </c>
    </row>
    <row r="23" customFormat="false" ht="13.8" hidden="false" customHeight="false" outlineLevel="0" collapsed="false">
      <c r="A23" s="0" t="s">
        <v>43</v>
      </c>
      <c r="B23" s="36" t="s">
        <v>75</v>
      </c>
      <c r="C23" s="28" t="n">
        <f aca="false">'Results - Retail Weight'!D24</f>
        <v>0.8</v>
      </c>
      <c r="D23" s="30" t="n">
        <f aca="false">'Results - Retail Weight'!J24</f>
        <v>2.09</v>
      </c>
      <c r="E23" s="28" t="n">
        <f aca="false">'Results - Retail Weight'!P24</f>
        <v>2.01</v>
      </c>
      <c r="F23" s="30" t="n">
        <f aca="false">'Results - Retail Weight'!V24</f>
        <v>17.21</v>
      </c>
      <c r="G23" s="28" t="n">
        <f aca="false">'Results - Retail Weight'!AB24</f>
        <v>7.51</v>
      </c>
      <c r="H23" s="33" t="n">
        <f aca="false">'Results - Retail Weight'!AH24</f>
        <v>369.8</v>
      </c>
      <c r="I23" s="33" t="n">
        <f aca="false">'Results - Retail Weight'!AI24</f>
        <v>77</v>
      </c>
      <c r="J23" s="33" t="n">
        <f aca="false">'Results - Retail Weight'!AN24</f>
        <v>5335.7</v>
      </c>
    </row>
    <row r="24" customFormat="false" ht="13.8" hidden="false" customHeight="false" outlineLevel="0" collapsed="false">
      <c r="A24" s="0" t="s">
        <v>44</v>
      </c>
      <c r="B24" s="36" t="s">
        <v>75</v>
      </c>
      <c r="C24" s="28" t="n">
        <f aca="false">'Results - Retail Weight'!D25</f>
        <v>0.39</v>
      </c>
      <c r="D24" s="30" t="n">
        <f aca="false">'Results - Retail Weight'!J25</f>
        <v>0.5</v>
      </c>
      <c r="E24" s="28" t="n">
        <f aca="false">'Results - Retail Weight'!P25</f>
        <v>0.5</v>
      </c>
      <c r="F24" s="30" t="n">
        <f aca="false">'Results - Retail Weight'!V25</f>
        <v>3.63</v>
      </c>
      <c r="G24" s="28" t="n">
        <f aca="false">'Results - Retail Weight'!AB25</f>
        <v>3.24</v>
      </c>
      <c r="H24" s="33" t="n">
        <f aca="false">'Results - Retail Weight'!AH25</f>
        <v>14.3</v>
      </c>
      <c r="I24" s="33" t="n">
        <f aca="false">'Results - Retail Weight'!AI25</f>
        <v>1.9</v>
      </c>
      <c r="J24" s="33" t="n">
        <f aca="false">'Results - Retail Weight'!AN25</f>
        <v>932</v>
      </c>
    </row>
    <row r="25" customFormat="false" ht="13.8" hidden="false" customHeight="false" outlineLevel="0" collapsed="false">
      <c r="A25" s="0" t="s">
        <v>45</v>
      </c>
      <c r="B25" s="36" t="s">
        <v>75</v>
      </c>
      <c r="C25" s="28" t="n">
        <f aca="false">'Results - Retail Weight'!D26</f>
        <v>0.33</v>
      </c>
      <c r="D25" s="30" t="n">
        <f aca="false">'Results - Retail Weight'!J26</f>
        <v>0.43</v>
      </c>
      <c r="E25" s="28" t="n">
        <f aca="false">'Results - Retail Weight'!P26</f>
        <v>0.43</v>
      </c>
      <c r="F25" s="30" t="n">
        <f aca="false">'Results - Retail Weight'!V26</f>
        <v>2.9</v>
      </c>
      <c r="G25" s="28" t="n">
        <f aca="false">'Results - Retail Weight'!AB26</f>
        <v>1.61</v>
      </c>
      <c r="H25" s="33" t="n">
        <f aca="false">'Results - Retail Weight'!AH26</f>
        <v>28.4</v>
      </c>
      <c r="I25" s="33" t="n">
        <f aca="false">'Results - Retail Weight'!AI26</f>
        <v>9.9</v>
      </c>
      <c r="J25" s="33" t="n">
        <f aca="false">'Results - Retail Weight'!AN26</f>
        <v>929.2</v>
      </c>
    </row>
    <row r="26" customFormat="false" ht="13.8" hidden="false" customHeight="false" outlineLevel="0" collapsed="false">
      <c r="A26" s="0" t="s">
        <v>46</v>
      </c>
      <c r="B26" s="36" t="s">
        <v>75</v>
      </c>
      <c r="C26" s="28" t="n">
        <f aca="false">'Results - Retail Weight'!D27</f>
        <v>0.55</v>
      </c>
      <c r="D26" s="30" t="n">
        <f aca="false">'Results - Retail Weight'!J27</f>
        <v>0.51</v>
      </c>
      <c r="E26" s="28" t="n">
        <f aca="false">'Results - Retail Weight'!P27</f>
        <v>0.51</v>
      </c>
      <c r="F26" s="30" t="n">
        <f aca="false">'Results - Retail Weight'!V27</f>
        <v>8.21</v>
      </c>
      <c r="G26" s="28" t="n">
        <f aca="false">'Results - Retail Weight'!AB27</f>
        <v>5.01</v>
      </c>
      <c r="H26" s="33" t="n">
        <f aca="false">'Results - Retail Weight'!AH27</f>
        <v>119.4</v>
      </c>
      <c r="I26" s="33" t="n">
        <f aca="false">'Results - Retail Weight'!AI27</f>
        <v>54.5</v>
      </c>
      <c r="J26" s="33" t="n">
        <f aca="false">'Results - Retail Weight'!AN27</f>
        <v>8455.1</v>
      </c>
    </row>
    <row r="27" customFormat="false" ht="13.8" hidden="false" customHeight="false" outlineLevel="0" collapsed="false">
      <c r="A27" s="0" t="s">
        <v>47</v>
      </c>
      <c r="B27" s="36" t="s">
        <v>75</v>
      </c>
      <c r="C27" s="28" t="n">
        <f aca="false">'Results - Retail Weight'!D28</f>
        <v>0.38</v>
      </c>
      <c r="D27" s="30" t="n">
        <f aca="false">'Results - Retail Weight'!J28</f>
        <v>0.53</v>
      </c>
      <c r="E27" s="28" t="n">
        <f aca="false">'Results - Retail Weight'!P28</f>
        <v>0.53</v>
      </c>
      <c r="F27" s="30" t="n">
        <f aca="false">'Results - Retail Weight'!V28</f>
        <v>6.41</v>
      </c>
      <c r="G27" s="28" t="n">
        <f aca="false">'Results - Retail Weight'!AB28</f>
        <v>2.27</v>
      </c>
      <c r="H27" s="33" t="n">
        <f aca="false">'Results - Retail Weight'!AH28</f>
        <v>102.5</v>
      </c>
      <c r="I27" s="33" t="n">
        <f aca="false">'Results - Retail Weight'!AI28</f>
        <v>81.3</v>
      </c>
      <c r="J27" s="33" t="n">
        <f aca="false">'Results - Retail Weight'!AN28</f>
        <v>4911.4</v>
      </c>
    </row>
    <row r="28" customFormat="false" ht="13.8" hidden="false" customHeight="false" outlineLevel="0" collapsed="false">
      <c r="A28" s="0" t="s">
        <v>48</v>
      </c>
      <c r="B28" s="36" t="s">
        <v>75</v>
      </c>
      <c r="C28" s="28" t="n">
        <f aca="false">'Results - Retail Weight'!D29</f>
        <v>0.86</v>
      </c>
      <c r="D28" s="30" t="n">
        <f aca="false">'Results - Retail Weight'!J29</f>
        <v>0.39</v>
      </c>
      <c r="E28" s="28" t="n">
        <f aca="false">'Results - Retail Weight'!P29</f>
        <v>0.37</v>
      </c>
      <c r="F28" s="30" t="n">
        <f aca="false">'Results - Retail Weight'!V29</f>
        <v>4.04</v>
      </c>
      <c r="G28" s="28" t="n">
        <f aca="false">'Results - Retail Weight'!AB29</f>
        <v>2.24</v>
      </c>
      <c r="H28" s="33" t="n">
        <f aca="false">'Results - Retail Weight'!AH29</f>
        <v>82.7</v>
      </c>
      <c r="I28" s="33" t="n">
        <f aca="false">'Results - Retail Weight'!AI29</f>
        <v>37.4</v>
      </c>
      <c r="J28" s="33" t="n">
        <f aca="false">'Results - Retail Weight'!AN29</f>
        <v>4662.7</v>
      </c>
    </row>
    <row r="29" customFormat="false" ht="13.8" hidden="false" customHeight="false" outlineLevel="0" collapsed="false">
      <c r="A29" s="0" t="s">
        <v>49</v>
      </c>
      <c r="B29" s="36" t="s">
        <v>75</v>
      </c>
      <c r="C29" s="28" t="n">
        <f aca="false">'Results - Retail Weight'!D30</f>
        <v>1.93</v>
      </c>
      <c r="D29" s="30" t="n">
        <f aca="false">'Results - Retail Weight'!J30</f>
        <v>0.86</v>
      </c>
      <c r="E29" s="28" t="n">
        <f aca="false">'Results - Retail Weight'!P30</f>
        <v>0.86</v>
      </c>
      <c r="F29" s="30" t="n">
        <f aca="false">'Results - Retail Weight'!V30</f>
        <v>6.35</v>
      </c>
      <c r="G29" s="28" t="n">
        <f aca="false">'Results - Retail Weight'!AB30</f>
        <v>3.29</v>
      </c>
      <c r="H29" s="33" t="n">
        <f aca="false">'Results - Retail Weight'!AH30</f>
        <v>114.5</v>
      </c>
      <c r="I29" s="33" t="n">
        <f aca="false">'Results - Retail Weight'!AI30</f>
        <v>1</v>
      </c>
      <c r="J29" s="33" t="n">
        <f aca="false">'Results - Retail Weight'!AN30</f>
        <v>661.9</v>
      </c>
    </row>
    <row r="30" customFormat="false" ht="13.8" hidden="false" customHeight="false" outlineLevel="0" collapsed="false">
      <c r="A30" s="0" t="s">
        <v>50</v>
      </c>
      <c r="B30" s="36" t="s">
        <v>75</v>
      </c>
      <c r="C30" s="28" t="n">
        <f aca="false">'Results - Retail Weight'!D31</f>
        <v>0.63</v>
      </c>
      <c r="D30" s="30" t="n">
        <f aca="false">'Results - Retail Weight'!J31</f>
        <v>0.43</v>
      </c>
      <c r="E30" s="28" t="n">
        <f aca="false">'Results - Retail Weight'!P31</f>
        <v>0.42</v>
      </c>
      <c r="F30" s="30" t="n">
        <f aca="false">'Results - Retail Weight'!V31</f>
        <v>3.52</v>
      </c>
      <c r="G30" s="28" t="n">
        <f aca="false">'Results - Retail Weight'!AB31</f>
        <v>1.45</v>
      </c>
      <c r="H30" s="33" t="n">
        <f aca="false">'Results - Retail Weight'!AH31</f>
        <v>180.1</v>
      </c>
      <c r="I30" s="33" t="n">
        <f aca="false">'Results - Retail Weight'!AI31</f>
        <v>114.5</v>
      </c>
      <c r="J30" s="33" t="n">
        <f aca="false">'Results - Retail Weight'!AN31</f>
        <v>12948.6</v>
      </c>
    </row>
    <row r="31" customFormat="false" ht="13.8" hidden="false" customHeight="false" outlineLevel="0" collapsed="false">
      <c r="A31" s="0" t="s">
        <v>51</v>
      </c>
      <c r="B31" s="36" t="s">
        <v>75</v>
      </c>
      <c r="C31" s="28" t="n">
        <f aca="false">'Results - Retail Weight'!D32</f>
        <v>2.41</v>
      </c>
      <c r="D31" s="30" t="n">
        <f aca="false">'Results - Retail Weight'!J32</f>
        <v>1.53</v>
      </c>
      <c r="E31" s="28" t="n">
        <f aca="false">'Results - Retail Weight'!P32</f>
        <v>1.52</v>
      </c>
      <c r="F31" s="30" t="n">
        <f aca="false">'Results - Retail Weight'!V32</f>
        <v>12.29</v>
      </c>
      <c r="G31" s="28" t="n">
        <f aca="false">'Results - Retail Weight'!AB32</f>
        <v>6.12</v>
      </c>
      <c r="H31" s="33" t="n">
        <f aca="false">'Results - Retail Weight'!AH32</f>
        <v>419.6</v>
      </c>
      <c r="I31" s="33" t="n">
        <f aca="false">'Results - Retail Weight'!AI32</f>
        <v>403.5</v>
      </c>
      <c r="J31" s="33" t="n">
        <f aca="false">'Results - Retail Weight'!AN32</f>
        <v>21162.1</v>
      </c>
    </row>
    <row r="32" customFormat="false" ht="13.8" hidden="false" customHeight="false" outlineLevel="0" collapsed="false">
      <c r="A32" s="0" t="s">
        <v>52</v>
      </c>
      <c r="B32" s="35" t="n">
        <v>12.5</v>
      </c>
      <c r="C32" s="28" t="n">
        <f aca="false">'Results - Retail Weight'!D33/$B32</f>
        <v>0.1424</v>
      </c>
      <c r="D32" s="30" t="n">
        <f aca="false">'Results - Retail Weight'!J33/$B32</f>
        <v>0.1432</v>
      </c>
      <c r="E32" s="28" t="n">
        <f aca="false">'Results - Retail Weight'!P33/$B32</f>
        <v>0.1408</v>
      </c>
      <c r="F32" s="30" t="n">
        <f aca="false">'Results - Retail Weight'!V33/$B32</f>
        <v>1.0208</v>
      </c>
      <c r="G32" s="28" t="n">
        <f aca="false">'Results - Retail Weight'!AB33/$B32</f>
        <v>0.3656</v>
      </c>
      <c r="H32" s="33" t="n">
        <f aca="false">'Results - Retail Weight'!AH33/$B32</f>
        <v>6.312</v>
      </c>
      <c r="I32" s="33" t="n">
        <f aca="false">'Results - Retail Weight'!AI33/$B32</f>
        <v>0.36</v>
      </c>
      <c r="J32" s="33" t="n">
        <f aca="false">'Results - Retail Weight'!AN33/$B32</f>
        <v>91.944</v>
      </c>
    </row>
    <row r="33" customFormat="false" ht="13.8" hidden="false" customHeight="false" outlineLevel="0" collapsed="false">
      <c r="A33" s="0" t="s">
        <v>53</v>
      </c>
      <c r="B33" s="36" t="s">
        <v>75</v>
      </c>
      <c r="C33" s="28" t="n">
        <f aca="false">'Results - Retail Weight'!D34</f>
        <v>0.89</v>
      </c>
      <c r="D33" s="30" t="n">
        <f aca="false">'Results - Retail Weight'!J34</f>
        <v>1.05</v>
      </c>
      <c r="E33" s="28" t="n">
        <f aca="false">'Results - Retail Weight'!P34</f>
        <v>1.06</v>
      </c>
      <c r="F33" s="30" t="n">
        <f aca="false">'Results - Retail Weight'!V34</f>
        <v>5.78</v>
      </c>
      <c r="G33" s="28" t="n">
        <f aca="false">'Results - Retail Weight'!AB34</f>
        <v>2.43</v>
      </c>
      <c r="H33" s="33" t="n">
        <f aca="false">'Results - Retail Weight'!AH34</f>
        <v>153.5</v>
      </c>
      <c r="I33" s="33" t="n">
        <f aca="false">'Results - Retail Weight'!AI34</f>
        <v>3.5</v>
      </c>
      <c r="J33" s="33" t="n">
        <f aca="false">'Results - Retail Weight'!AN34</f>
        <v>9533.1</v>
      </c>
    </row>
    <row r="34" customFormat="false" ht="13.8" hidden="false" customHeight="false" outlineLevel="0" collapsed="false">
      <c r="A34" s="0" t="s">
        <v>54</v>
      </c>
      <c r="B34" s="41" t="n">
        <f aca="false">1/(15/1000)</f>
        <v>66.6666666666667</v>
      </c>
      <c r="C34" s="28" t="n">
        <f aca="false">'Results - Retail Weight'!D35/$B34</f>
        <v>0.3243</v>
      </c>
      <c r="D34" s="30" t="n">
        <f aca="false">'Results - Retail Weight'!J35/$B34</f>
        <v>0.42795</v>
      </c>
      <c r="E34" s="28" t="n">
        <f aca="false">'Results - Retail Weight'!P35/$B34</f>
        <v>0.41475</v>
      </c>
      <c r="F34" s="30" t="n">
        <f aca="false">'Results - Retail Weight'!V35/$B34</f>
        <v>1.2471</v>
      </c>
      <c r="G34" s="28" t="n">
        <f aca="false">'Results - Retail Weight'!AB35/$B34</f>
        <v>1.6578</v>
      </c>
      <c r="H34" s="33" t="n">
        <f aca="false">'Results - Retail Weight'!AH35/$B34</f>
        <v>0.3885</v>
      </c>
      <c r="I34" s="33" t="n">
        <f aca="false">'Results - Retail Weight'!AI35/$B34</f>
        <v>0.4995</v>
      </c>
      <c r="J34" s="33" t="n">
        <f aca="false">'Results - Retail Weight'!AN35/$B34</f>
        <v>5.055</v>
      </c>
    </row>
    <row r="35" customFormat="false" ht="13.8" hidden="false" customHeight="false" outlineLevel="0" collapsed="false">
      <c r="A35" s="0" t="s">
        <v>55</v>
      </c>
      <c r="B35" s="40" t="n">
        <f aca="false">1/(50/1000)</f>
        <v>20</v>
      </c>
      <c r="C35" s="28" t="n">
        <f aca="false">'Results - Retail Weight'!D36/$B35</f>
        <v>3.448</v>
      </c>
      <c r="D35" s="30" t="n">
        <f aca="false">'Results - Retail Weight'!J36/$B35</f>
        <v>2.3325</v>
      </c>
      <c r="E35" s="28" t="n">
        <f aca="false">'Results - Retail Weight'!P36/$B35</f>
        <v>2.314</v>
      </c>
      <c r="F35" s="30" t="n">
        <f aca="false">'Results - Retail Weight'!V36/$B35</f>
        <v>2.315</v>
      </c>
      <c r="G35" s="28" t="n">
        <f aca="false">'Results - Retail Weight'!AB36/$B35</f>
        <v>4.354</v>
      </c>
      <c r="H35" s="33" t="n">
        <f aca="false">'Results - Retail Weight'!AH36/$B35</f>
        <v>27.03</v>
      </c>
      <c r="I35" s="33" t="n">
        <f aca="false">'Results - Retail Weight'!AI36/$B35</f>
        <v>1.245</v>
      </c>
      <c r="J35" s="33" t="n">
        <f aca="false">'Results - Retail Weight'!AN36/$B35</f>
        <v>143.96</v>
      </c>
    </row>
    <row r="36" customFormat="false" ht="13.8" hidden="false" customHeight="false" outlineLevel="0" collapsed="false">
      <c r="A36" s="0" t="s">
        <v>56</v>
      </c>
      <c r="B36" s="27" t="n">
        <v>1.994</v>
      </c>
      <c r="C36" s="28" t="n">
        <f aca="false">'Results - Retail Weight'!D37/$B36</f>
        <v>163.595787362086</v>
      </c>
      <c r="D36" s="30" t="n">
        <f aca="false">'Results - Retail Weight'!J37/$B36</f>
        <v>49.8896690070211</v>
      </c>
      <c r="E36" s="28" t="n">
        <f aca="false">'Results - Retail Weight'!P37/$B36</f>
        <v>42.7231695085256</v>
      </c>
      <c r="F36" s="30" t="n">
        <f aca="false">'Results - Retail Weight'!V37/$B36</f>
        <v>159.894684052156</v>
      </c>
      <c r="G36" s="28" t="n">
        <f aca="false">'Results - Retail Weight'!AB37/$B36</f>
        <v>151.158475426279</v>
      </c>
      <c r="H36" s="33" t="n">
        <f aca="false">'Results - Retail Weight'!AH37/$B36</f>
        <v>727.78335005015</v>
      </c>
      <c r="I36" s="33" t="n">
        <f aca="false">'Results - Retail Weight'!AI37/$B36</f>
        <v>371.213640922768</v>
      </c>
      <c r="J36" s="33" t="n">
        <f aca="false">'Results - Retail Weight'!AN37/$B36</f>
        <v>17418.5055165497</v>
      </c>
    </row>
    <row r="37" customFormat="false" ht="13.8" hidden="false" customHeight="false" outlineLevel="0" collapsed="false">
      <c r="A37" s="0" t="s">
        <v>57</v>
      </c>
      <c r="B37" s="27" t="n">
        <v>1.974</v>
      </c>
      <c r="C37" s="28" t="n">
        <f aca="false">'Results - Retail Weight'!D38/$B37</f>
        <v>21.9047619047619</v>
      </c>
      <c r="D37" s="30" t="n">
        <f aca="false">'Results - Retail Weight'!J38/$B37</f>
        <v>16.8693009118541</v>
      </c>
      <c r="E37" s="28" t="n">
        <f aca="false">'Results - Retail Weight'!P38/$B37</f>
        <v>14.5845997973658</v>
      </c>
      <c r="F37" s="30" t="n">
        <f aca="false">'Results - Retail Weight'!V38/$B37</f>
        <v>174.083080040527</v>
      </c>
      <c r="G37" s="28" t="n">
        <f aca="false">'Results - Retail Weight'!AB38/$B37</f>
        <v>185.050658561297</v>
      </c>
      <c r="H37" s="33" t="n">
        <f aca="false">'Results - Retail Weight'!AH38/$B37</f>
        <v>1375.02532928065</v>
      </c>
      <c r="I37" s="33" t="n">
        <f aca="false">'Results - Retail Weight'!AI38/$B37</f>
        <v>1324.31610942249</v>
      </c>
      <c r="J37" s="33" t="n">
        <f aca="false">'Results - Retail Weight'!AN38/$B37</f>
        <v>60691.5906788247</v>
      </c>
    </row>
    <row r="38" customFormat="false" ht="13.8" hidden="false" customHeight="false" outlineLevel="0" collapsed="false">
      <c r="A38" s="0" t="s">
        <v>58</v>
      </c>
      <c r="B38" s="27" t="n">
        <v>2.001</v>
      </c>
      <c r="C38" s="28" t="n">
        <f aca="false">'Results - Retail Weight'!D39/$B38</f>
        <v>184.812593703148</v>
      </c>
      <c r="D38" s="30" t="n">
        <f aca="false">'Results - Retail Weight'!J39/$B38</f>
        <v>19.8500749625187</v>
      </c>
      <c r="E38" s="28" t="n">
        <f aca="false">'Results - Retail Weight'!P39/$B38</f>
        <v>16.3468265867066</v>
      </c>
      <c r="F38" s="30" t="n">
        <f aca="false">'Results - Retail Weight'!V39/$B38</f>
        <v>69.4502748625687</v>
      </c>
      <c r="G38" s="28" t="n">
        <f aca="false">'Results - Retail Weight'!AB39/$B38</f>
        <v>48.5407296351824</v>
      </c>
      <c r="H38" s="33" t="n">
        <f aca="false">'Results - Retail Weight'!AH39/$B38</f>
        <v>900.949525237381</v>
      </c>
      <c r="I38" s="33" t="n">
        <f aca="false">'Results - Retail Weight'!AI39/$B38</f>
        <v>230.484757621189</v>
      </c>
      <c r="J38" s="33" t="n">
        <f aca="false">'Results - Retail Weight'!AN39/$B38</f>
        <v>70927.0364817591</v>
      </c>
    </row>
    <row r="39" customFormat="false" ht="13.8" hidden="false" customHeight="false" outlineLevel="0" collapsed="false">
      <c r="A39" s="0" t="s">
        <v>59</v>
      </c>
      <c r="B39" s="27" t="n">
        <v>1.618</v>
      </c>
      <c r="C39" s="28" t="n">
        <f aca="false">'Results - Retail Weight'!D40/$B39</f>
        <v>10.7292954264524</v>
      </c>
      <c r="D39" s="30" t="n">
        <f aca="false">'Results - Retail Weight'!J40/$B39</f>
        <v>7.60815822002472</v>
      </c>
      <c r="E39" s="28" t="n">
        <f aca="false">'Results - Retail Weight'!P40/$B39</f>
        <v>7.13226205191594</v>
      </c>
      <c r="F39" s="30" t="n">
        <f aca="false">'Results - Retail Weight'!V40/$B39</f>
        <v>88.1705809641533</v>
      </c>
      <c r="G39" s="28" t="n">
        <f aca="false">'Results - Retail Weight'!AB40/$B39</f>
        <v>47.2064276885043</v>
      </c>
      <c r="H39" s="33" t="n">
        <f aca="false">'Results - Retail Weight'!AH40/$B39</f>
        <v>1109.88875154512</v>
      </c>
      <c r="I39" s="33" t="n">
        <f aca="false">'Results - Retail Weight'!AI40/$B39</f>
        <v>1118.85043263288</v>
      </c>
      <c r="J39" s="33" t="n">
        <f aca="false">'Results - Retail Weight'!AN40/$B39</f>
        <v>41327.1940667491</v>
      </c>
    </row>
    <row r="40" customFormat="false" ht="13.8" hidden="false" customHeight="false" outlineLevel="0" collapsed="false">
      <c r="A40" s="0" t="s">
        <v>60</v>
      </c>
      <c r="B40" s="27" t="n">
        <v>1.732</v>
      </c>
      <c r="C40" s="28" t="n">
        <f aca="false">'Results - Retail Weight'!D41/$B40</f>
        <v>7.0554272517321</v>
      </c>
      <c r="D40" s="30" t="n">
        <f aca="false">'Results - Retail Weight'!J41/$B40</f>
        <v>5.6986143187067</v>
      </c>
      <c r="E40" s="28" t="n">
        <f aca="false">'Results - Retail Weight'!P41/$B40</f>
        <v>5.66974595842956</v>
      </c>
      <c r="F40" s="30" t="n">
        <f aca="false">'Results - Retail Weight'!V41/$B40</f>
        <v>59.1339491916859</v>
      </c>
      <c r="G40" s="28" t="n">
        <f aca="false">'Results - Retail Weight'!AB41/$B40</f>
        <v>28.1177829099307</v>
      </c>
      <c r="H40" s="33" t="n">
        <f aca="false">'Results - Retail Weight'!AH41/$B40</f>
        <v>381.062355658199</v>
      </c>
      <c r="I40" s="33" t="n">
        <f aca="false">'Results - Retail Weight'!AI41/$B40</f>
        <v>213.799076212471</v>
      </c>
      <c r="J40" s="33" t="n">
        <f aca="false">'Results - Retail Weight'!AN41/$B40</f>
        <v>8185.8545034642</v>
      </c>
    </row>
    <row r="41" customFormat="false" ht="13.8" hidden="false" customHeight="false" outlineLevel="0" collapsed="false">
      <c r="A41" s="0" t="s">
        <v>61</v>
      </c>
      <c r="B41" s="36" t="s">
        <v>75</v>
      </c>
      <c r="C41" s="28" t="n">
        <f aca="false">'Results - Retail Weight'!D42</f>
        <v>8.95</v>
      </c>
      <c r="D41" s="30" t="n">
        <f aca="false">'Results - Retail Weight'!J42</f>
        <v>3.15</v>
      </c>
      <c r="E41" s="28" t="n">
        <f aca="false">'Results - Retail Weight'!P42</f>
        <v>2.84</v>
      </c>
      <c r="F41" s="30" t="n">
        <f aca="false">'Results - Retail Weight'!V42</f>
        <v>20.01</v>
      </c>
      <c r="G41" s="28" t="n">
        <f aca="false">'Results - Retail Weight'!AB42</f>
        <v>10.65</v>
      </c>
      <c r="H41" s="33" t="n">
        <f aca="false">'Results - Retail Weight'!AH42</f>
        <v>628.2</v>
      </c>
      <c r="I41" s="33" t="n">
        <f aca="false">'Results - Retail Weight'!AI42</f>
        <v>197.3</v>
      </c>
      <c r="J41" s="33" t="n">
        <f aca="false">'Results - Retail Weight'!AN42</f>
        <v>19786.3</v>
      </c>
    </row>
    <row r="42" customFormat="false" ht="13.8" hidden="false" customHeight="false" outlineLevel="0" collapsed="false">
      <c r="A42" s="0" t="s">
        <v>62</v>
      </c>
      <c r="B42" s="27" t="n">
        <v>2.208</v>
      </c>
      <c r="C42" s="28" t="n">
        <f aca="false">'Results - Retail Weight'!D43/$B42</f>
        <v>39.7599637681159</v>
      </c>
      <c r="D42" s="30" t="n">
        <f aca="false">'Results - Retail Weight'!J43/$B42</f>
        <v>10.8152173913043</v>
      </c>
      <c r="E42" s="28" t="n">
        <f aca="false">'Results - Retail Weight'!P43/$B42</f>
        <v>9.71014492753623</v>
      </c>
      <c r="F42" s="30" t="n">
        <f aca="false">'Results - Retail Weight'!V43/$B42</f>
        <v>74.9728260869565</v>
      </c>
      <c r="G42" s="28" t="n">
        <f aca="false">'Results - Retail Weight'!AB43/$B42</f>
        <v>44.5516304347826</v>
      </c>
      <c r="H42" s="33" t="n">
        <f aca="false">'Results - Retail Weight'!AH43/$B42</f>
        <v>2538.58695652174</v>
      </c>
      <c r="I42" s="33" t="n">
        <f aca="false">'Results - Retail Weight'!AI43/$B42</f>
        <v>706.204710144928</v>
      </c>
      <c r="J42" s="33" t="n">
        <f aca="false">'Results - Retail Weight'!AN43/$B42</f>
        <v>81906.9746376812</v>
      </c>
    </row>
    <row r="43" customFormat="false" ht="13.8" hidden="false" customHeight="false" outlineLevel="0" collapsed="false">
      <c r="A43" s="0" t="s">
        <v>63</v>
      </c>
      <c r="B43" s="27" t="n">
        <v>1.1096</v>
      </c>
      <c r="C43" s="28" t="n">
        <f aca="false">'Results - Retail Weight'!D44/$B43</f>
        <v>5.65068493150685</v>
      </c>
      <c r="D43" s="30" t="n">
        <f aca="false">'Results - Retail Weight'!J44/$B43</f>
        <v>4.20872386445566</v>
      </c>
      <c r="E43" s="28" t="n">
        <f aca="false">'Results - Retail Weight'!P44/$B43</f>
        <v>4.14563806777217</v>
      </c>
      <c r="F43" s="30" t="n">
        <f aca="false">'Results - Retail Weight'!V44/$B43</f>
        <v>48.3687815428984</v>
      </c>
      <c r="G43" s="28" t="n">
        <f aca="false">'Results - Retail Weight'!AB44/$B43</f>
        <v>19.6106705118962</v>
      </c>
      <c r="H43" s="33" t="n">
        <f aca="false">'Results - Retail Weight'!AH44/$B43</f>
        <v>520.63806777217</v>
      </c>
      <c r="I43" s="33" t="n">
        <f aca="false">'Results - Retail Weight'!AI44/$B43</f>
        <v>570.385724585436</v>
      </c>
      <c r="J43" s="33" t="n">
        <f aca="false">'Results - Retail Weight'!AN44/$B43</f>
        <v>16206.4708002884</v>
      </c>
    </row>
    <row r="44" customFormat="false" ht="13.8" hidden="false" customHeight="false" outlineLevel="0" collapsed="false">
      <c r="A44" s="0" t="s">
        <v>64</v>
      </c>
      <c r="B44" s="27" t="n">
        <v>2.2805</v>
      </c>
      <c r="C44" s="28" t="n">
        <f aca="false">'Results - Retail Weight'!D45/$B44</f>
        <v>3.68778776584082</v>
      </c>
      <c r="D44" s="30" t="n">
        <f aca="false">'Results - Retail Weight'!J45/$B44</f>
        <v>5.97675948256961</v>
      </c>
      <c r="E44" s="28" t="n">
        <f aca="false">'Results - Retail Weight'!P45/$B44</f>
        <v>5.48563911422934</v>
      </c>
      <c r="F44" s="30" t="n">
        <f aca="false">'Results - Retail Weight'!V45/$B44</f>
        <v>28.9015566761675</v>
      </c>
      <c r="G44" s="28" t="n">
        <f aca="false">'Results - Retail Weight'!AB45/$B44</f>
        <v>103.100197325148</v>
      </c>
      <c r="H44" s="33" t="n">
        <f aca="false">'Results - Retail Weight'!AH45/$B44</f>
        <v>1618.6362639772</v>
      </c>
      <c r="I44" s="33" t="n">
        <f aca="false">'Results - Retail Weight'!AI45/$B44</f>
        <v>693.049769787327</v>
      </c>
      <c r="J44" s="33" t="n">
        <f aca="false">'Results - Retail Weight'!AN45/$B44</f>
        <v>18229.4233720675</v>
      </c>
    </row>
    <row r="45" customFormat="false" ht="13.8" hidden="false" customHeight="false" outlineLevel="0" collapsed="false">
      <c r="A45" s="0" t="s">
        <v>65</v>
      </c>
      <c r="B45" s="27" t="n">
        <v>1.477</v>
      </c>
      <c r="C45" s="28" t="n">
        <f aca="false">'Results - Retail Weight'!D46/$B45</f>
        <v>2.01083276912661</v>
      </c>
      <c r="D45" s="30" t="n">
        <f aca="false">'Results - Retail Weight'!J46/$B45</f>
        <v>18.1922816519973</v>
      </c>
      <c r="E45" s="28" t="n">
        <f aca="false">'Results - Retail Weight'!P46/$B45</f>
        <v>16.2423832092079</v>
      </c>
      <c r="F45" s="30" t="n">
        <f aca="false">'Results - Retail Weight'!V46/$B45</f>
        <v>90.0947867298578</v>
      </c>
      <c r="G45" s="28" t="n">
        <f aca="false">'Results - Retail Weight'!AB46/$B45</f>
        <v>153.838862559242</v>
      </c>
      <c r="H45" s="33" t="n">
        <f aca="false">'Results - Retail Weight'!AH46/$B45</f>
        <v>2380.09478672986</v>
      </c>
      <c r="I45" s="33" t="n">
        <f aca="false">'Results - Retail Weight'!AI46/$B45</f>
        <v>817.738659444821</v>
      </c>
      <c r="J45" s="33" t="n">
        <f aca="false">'Results - Retail Weight'!AN46/$B45</f>
        <v>86160.4603926879</v>
      </c>
    </row>
    <row r="46" customFormat="false" ht="13.8" hidden="false" customHeight="false" outlineLevel="0" collapsed="false">
      <c r="B46" s="42"/>
      <c r="C46" s="28"/>
      <c r="D46" s="30"/>
      <c r="E46" s="28"/>
      <c r="F46" s="30"/>
      <c r="G46" s="28"/>
      <c r="H46" s="43"/>
      <c r="I46" s="43"/>
      <c r="J46" s="43"/>
    </row>
    <row r="47" customFormat="false" ht="13.8" hidden="false" customHeight="false" outlineLevel="0" collapsed="false">
      <c r="A47" s="44" t="s">
        <v>76</v>
      </c>
      <c r="B47" s="44"/>
      <c r="C47" s="45"/>
      <c r="D47" s="45"/>
      <c r="E47" s="45"/>
      <c r="F47" s="45"/>
      <c r="G47" s="45"/>
      <c r="H47" s="45"/>
      <c r="I47" s="44"/>
      <c r="J47" s="44"/>
    </row>
    <row r="48" customFormat="false" ht="13.8" hidden="false" customHeight="false" outlineLevel="0" collapsed="false">
      <c r="A48" s="46" t="s">
        <v>77</v>
      </c>
      <c r="B48" s="46"/>
      <c r="C48" s="47"/>
      <c r="D48" s="47" t="n">
        <f aca="false">MAX(D12:D13,D15,D17)</f>
        <v>1.975</v>
      </c>
      <c r="E48" s="47" t="n">
        <f aca="false">MAX(E12:E13,E15,E17)</f>
        <v>1.9625</v>
      </c>
      <c r="F48" s="47" t="n">
        <f aca="false">MAX(F12:F13,F15,F17)</f>
        <v>10.3082671648762</v>
      </c>
      <c r="G48" s="47" t="n">
        <f aca="false">MAX(G12:G13,G15,G17)</f>
        <v>7.97758056982718</v>
      </c>
      <c r="H48" s="47"/>
      <c r="I48" s="46"/>
      <c r="J48" s="46"/>
    </row>
    <row r="49" customFormat="false" ht="13.8" hidden="false" customHeight="false" outlineLevel="0" collapsed="false">
      <c r="A49" s="48" t="s">
        <v>78</v>
      </c>
      <c r="B49" s="48"/>
      <c r="C49" s="49"/>
      <c r="D49" s="51" t="n">
        <f aca="false">MAX(D12:D15,D17)</f>
        <v>1.975</v>
      </c>
      <c r="E49" s="51" t="n">
        <f aca="false">MAX(E12:E15,E17)</f>
        <v>1.9625</v>
      </c>
      <c r="F49" s="51" t="n">
        <f aca="false">MAX(F12:F15,F17)</f>
        <v>27.6484996938151</v>
      </c>
      <c r="G49" s="51" t="n">
        <f aca="false">MAX(G12:G15,G17)</f>
        <v>11.7268830373546</v>
      </c>
      <c r="H49" s="51"/>
      <c r="I49" s="50"/>
      <c r="J49" s="50"/>
    </row>
    <row r="50" customFormat="false" ht="15" hidden="false" customHeight="true" outlineLevel="0" collapsed="false">
      <c r="A50" s="23" t="s">
        <v>66</v>
      </c>
      <c r="B50" s="23"/>
      <c r="C50" s="23"/>
      <c r="D50" s="23"/>
      <c r="E50" s="52"/>
      <c r="F50" s="52"/>
      <c r="G50" s="52"/>
    </row>
    <row r="51" customFormat="false" ht="13.8" hidden="false" customHeight="false" outlineLevel="0" collapsed="false">
      <c r="A51" s="23"/>
      <c r="B51" s="23"/>
      <c r="C51" s="23"/>
      <c r="D51" s="23"/>
      <c r="E51" s="52"/>
      <c r="F51" s="52"/>
      <c r="G51" s="52"/>
    </row>
  </sheetData>
  <mergeCells count="1">
    <mergeCell ref="A50:D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2017-02-01T18:13:11Z</dcterms:created>
  <dc:creator>Joseph Poore</dc:creator>
  <dc:description/>
  <dc:language>fr-FR</dc:language>
  <cp:lastModifiedBy/>
  <cp:lastPrinted>2017-12-05T17:41:51Z</cp:lastPrinted>
  <dcterms:modified xsi:type="dcterms:W3CDTF">2025-03-25T09:25:14Z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