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esb\Documents\Oxford\Small Group Exercise\MOD. Modelling\OSE. OSeMOSYS\ThailandEnergyModelling\CustomThailandScenarios\Data\"/>
    </mc:Choice>
  </mc:AlternateContent>
  <xr:revisionPtr revIDLastSave="0" documentId="8_{AF65B031-F003-4616-A2D2-316081ED27F3}" xr6:coauthVersionLast="47" xr6:coauthVersionMax="47" xr10:uidLastSave="{00000000-0000-0000-0000-000000000000}"/>
  <bookViews>
    <workbookView xWindow="-110" yWindow="-110" windowWidth="19420" windowHeight="10300" firstSheet="2" activeTab="3" xr2:uid="{00000000-000D-0000-FFFF-FFFF00000000}"/>
  </bookViews>
  <sheets>
    <sheet name="Primary Energy Consumption" sheetId="1" r:id="rId1"/>
    <sheet name="Power Generation" sheetId="3" r:id="rId2"/>
    <sheet name="Demand Data" sheetId="6" r:id="rId3"/>
    <sheet name="Capacity Data" sheetId="7" r:id="rId4"/>
    <sheet name="Electricity Generation Data" sheetId="8" r:id="rId5"/>
    <sheet name="GDP" sheetId="2" r:id="rId6"/>
    <sheet name="Carbon Emissions" sheetId="4" r:id="rId7"/>
    <sheet name="Labour" sheetId="5" r:id="rId8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8" l="1"/>
  <c r="D11" i="8"/>
  <c r="D10" i="8"/>
  <c r="D9" i="8"/>
  <c r="D8" i="8"/>
  <c r="D7" i="8"/>
  <c r="D6" i="8"/>
  <c r="P8" i="6" l="1"/>
  <c r="T9" i="6" s="1"/>
  <c r="K20" i="6"/>
  <c r="L17" i="6"/>
  <c r="P10" i="6" s="1"/>
  <c r="L14" i="6"/>
  <c r="P11" i="6" s="1"/>
  <c r="L11" i="6"/>
  <c r="P9" i="6" s="1"/>
  <c r="L8" i="6"/>
  <c r="C10" i="6"/>
  <c r="D9" i="6" s="1"/>
  <c r="E16" i="3"/>
  <c r="E21" i="1"/>
  <c r="T11" i="6" l="1"/>
  <c r="T12" i="6"/>
  <c r="T13" i="6"/>
  <c r="T15" i="6"/>
  <c r="T16" i="6"/>
  <c r="T14" i="6"/>
  <c r="T18" i="6"/>
  <c r="T17" i="6"/>
  <c r="T8" i="6"/>
  <c r="T10" i="6"/>
  <c r="D8" i="6"/>
  <c r="C13" i="6"/>
  <c r="D11" i="6"/>
  <c r="D10" i="6"/>
  <c r="M17" i="6"/>
  <c r="M8" i="6"/>
  <c r="M11" i="6"/>
  <c r="M14" i="6"/>
  <c r="U11" i="6" l="1"/>
  <c r="T20" i="6" l="1"/>
  <c r="U8" i="6"/>
  <c r="U17" i="6"/>
  <c r="U14" i="6"/>
  <c r="V8" i="6" l="1"/>
  <c r="V14" i="6"/>
  <c r="V17" i="6"/>
  <c r="V11" i="6"/>
</calcChain>
</file>

<file path=xl/sharedStrings.xml><?xml version="1.0" encoding="utf-8"?>
<sst xmlns="http://schemas.openxmlformats.org/spreadsheetml/2006/main" count="157" uniqueCount="79">
  <si>
    <t>Total</t>
  </si>
  <si>
    <t>TWh</t>
  </si>
  <si>
    <t>Fossil Fuels</t>
  </si>
  <si>
    <t>%</t>
  </si>
  <si>
    <t>Demand</t>
  </si>
  <si>
    <t>Actual (TWh)</t>
  </si>
  <si>
    <t>Actual</t>
  </si>
  <si>
    <t>Coal</t>
  </si>
  <si>
    <t>Transport</t>
  </si>
  <si>
    <t>Coal Imports</t>
  </si>
  <si>
    <t>Residential</t>
  </si>
  <si>
    <t>Oil</t>
  </si>
  <si>
    <t>Commercial</t>
  </si>
  <si>
    <t>Gas</t>
  </si>
  <si>
    <t>Industry</t>
  </si>
  <si>
    <t>Wind</t>
  </si>
  <si>
    <t>Cement</t>
  </si>
  <si>
    <t>Hydro</t>
  </si>
  <si>
    <t>Biomass</t>
  </si>
  <si>
    <t>Solar</t>
  </si>
  <si>
    <t>Supply</t>
  </si>
  <si>
    <t>Coal w Imports</t>
  </si>
  <si>
    <t>16% of Manufacturing</t>
  </si>
  <si>
    <t>$bn</t>
  </si>
  <si>
    <t>2015$</t>
  </si>
  <si>
    <t>Carbon</t>
  </si>
  <si>
    <t>20.6m tonnes (2005)</t>
  </si>
  <si>
    <t>Agriculture</t>
  </si>
  <si>
    <t>M Tonnes CO2</t>
  </si>
  <si>
    <t>Sector</t>
  </si>
  <si>
    <t>Industrial</t>
  </si>
  <si>
    <t>Actual (PJ)</t>
  </si>
  <si>
    <t>Industry+Agriculture</t>
  </si>
  <si>
    <t>https://www.iea.org/countries/thailand/energy-mix#how-is-energy-used-in-thailand</t>
  </si>
  <si>
    <t>Final energy consumption</t>
  </si>
  <si>
    <t>Electricity Generation</t>
  </si>
  <si>
    <t>Natural Gas</t>
  </si>
  <si>
    <t>Biofuels</t>
  </si>
  <si>
    <t>Solar PV</t>
  </si>
  <si>
    <t>GWh</t>
  </si>
  <si>
    <t>YEAR 2021</t>
  </si>
  <si>
    <t>RESCKN</t>
  </si>
  <si>
    <t>RESHEL</t>
  </si>
  <si>
    <t>PJ</t>
  </si>
  <si>
    <t>INDHEH</t>
  </si>
  <si>
    <t>INDHEL</t>
  </si>
  <si>
    <t>INDELC</t>
  </si>
  <si>
    <t>TRAMCY</t>
  </si>
  <si>
    <t>TRACAR</t>
  </si>
  <si>
    <t>TRABUS</t>
  </si>
  <si>
    <t>COMHEL</t>
  </si>
  <si>
    <t>COMELC</t>
  </si>
  <si>
    <t>RESELC</t>
  </si>
  <si>
    <t>Factor</t>
  </si>
  <si>
    <t>Year 2021</t>
  </si>
  <si>
    <t>PWRBIO001</t>
  </si>
  <si>
    <t>PWRCOA001</t>
  </si>
  <si>
    <t>PWRCSP002</t>
  </si>
  <si>
    <t>PWRDIST</t>
  </si>
  <si>
    <t>PWRHYD001</t>
  </si>
  <si>
    <t>PWRHYD002</t>
  </si>
  <si>
    <t>PWRNGS001</t>
  </si>
  <si>
    <t>PWRSOL001</t>
  </si>
  <si>
    <t>PWRTRN</t>
  </si>
  <si>
    <t>PWRTRNEXP</t>
  </si>
  <si>
    <t>PWRTRNIMP</t>
  </si>
  <si>
    <t>PWRWND001</t>
  </si>
  <si>
    <t xml:space="preserve">Year 2021 </t>
  </si>
  <si>
    <t>Model Values in FF_UpdatedDemand</t>
  </si>
  <si>
    <t>GW</t>
  </si>
  <si>
    <t>CSP</t>
  </si>
  <si>
    <t>Onshore wind</t>
  </si>
  <si>
    <t>NGS Power Plant</t>
  </si>
  <si>
    <t>Hydropower</t>
  </si>
  <si>
    <t>YEAR 2021 OLD MODEL VALUES</t>
  </si>
  <si>
    <t>YEAR 2021 UPDATED MODEL VALUES</t>
  </si>
  <si>
    <t>ResidualCapacity</t>
  </si>
  <si>
    <t>Model Param</t>
  </si>
  <si>
    <t>https://www.irena.org/-/media/Files/IRENA/Agency/Statistics/Statistical_Profiles/Asia/Thailand_Asia_RE_SP.pdf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</si>
</sst>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2" borderId="0" xfId="0" applyFill="1"/>
    <xf numFmtId="43" fontId="0" fillId="0" borderId="0" xfId="1" applyFont="1"/>
    <xf numFmtId="0" fontId="4" fillId="0" borderId="0" xfId="2"/>
    <xf numFmtId="0" fontId="3" fillId="0" borderId="0" xfId="0" applyFont="1"/>
    <xf numFmtId="0" fontId="3" fillId="2" borderId="0" xfId="0" applyFont="1" applyFill="1"/>
    <xf numFmtId="0" fontId="0" fillId="0" borderId="0" xfId="0" applyAlignment="1">
      <alignment horizontal="left"/>
    </xf>
    <xf numFmtId="0" fontId="0" fillId="3" borderId="0" xfId="0" applyFill="1"/>
  </cellXfs>
  <cellStyles count="3">
    <cellStyle name="Lien hypertexte" xfId="2" builtinId="8"/>
    <cellStyle name="Millier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ea.org/countries/thailand/energy-mi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J21"/>
  <sheetViews>
    <sheetView topLeftCell="E1" workbookViewId="0">
      <selection activeCell="F21" sqref="F21"/>
    </sheetView>
  </sheetViews>
  <sheetFormatPr baseColWidth="10" defaultColWidth="8.7265625" defaultRowHeight="14.5" x14ac:dyDescent="0.35"/>
  <cols>
    <col min="3" max="3" width="10.1796875" bestFit="1" customWidth="1"/>
    <col min="4" max="4" width="11.54296875" bestFit="1" customWidth="1"/>
  </cols>
  <sheetData>
    <row r="3" spans="3:10" x14ac:dyDescent="0.35">
      <c r="C3" t="s">
        <v>0</v>
      </c>
      <c r="D3">
        <v>2018</v>
      </c>
      <c r="E3">
        <v>1482</v>
      </c>
      <c r="F3" t="s">
        <v>1</v>
      </c>
    </row>
    <row r="4" spans="3:10" x14ac:dyDescent="0.35">
      <c r="D4">
        <v>2019</v>
      </c>
      <c r="E4">
        <v>1482</v>
      </c>
      <c r="F4" t="s">
        <v>1</v>
      </c>
    </row>
    <row r="5" spans="3:10" x14ac:dyDescent="0.35">
      <c r="D5">
        <v>2022</v>
      </c>
      <c r="E5">
        <v>1406</v>
      </c>
      <c r="F5" t="s">
        <v>1</v>
      </c>
    </row>
    <row r="7" spans="3:10" x14ac:dyDescent="0.35">
      <c r="C7" t="s">
        <v>2</v>
      </c>
      <c r="E7">
        <v>92.7</v>
      </c>
      <c r="F7" t="s">
        <v>3</v>
      </c>
    </row>
    <row r="9" spans="3:10" x14ac:dyDescent="0.35">
      <c r="H9" s="2" t="s">
        <v>4</v>
      </c>
      <c r="I9" s="2"/>
      <c r="J9" s="2"/>
    </row>
    <row r="10" spans="3:10" x14ac:dyDescent="0.35">
      <c r="C10" s="2"/>
      <c r="D10" s="2" t="s">
        <v>5</v>
      </c>
      <c r="E10" s="2" t="s">
        <v>3</v>
      </c>
      <c r="H10" s="2"/>
      <c r="I10" s="2" t="s">
        <v>6</v>
      </c>
      <c r="J10" s="2" t="s">
        <v>3</v>
      </c>
    </row>
    <row r="11" spans="3:10" x14ac:dyDescent="0.35">
      <c r="C11" s="2" t="s">
        <v>7</v>
      </c>
      <c r="D11" s="2"/>
      <c r="E11" s="2">
        <v>13</v>
      </c>
      <c r="H11" s="2" t="s">
        <v>8</v>
      </c>
      <c r="I11" s="2"/>
      <c r="J11" s="2">
        <v>38.4</v>
      </c>
    </row>
    <row r="12" spans="3:10" x14ac:dyDescent="0.35">
      <c r="C12" s="2" t="s">
        <v>9</v>
      </c>
      <c r="D12" s="2"/>
      <c r="E12" s="2"/>
      <c r="H12" s="2" t="s">
        <v>10</v>
      </c>
      <c r="I12" s="2"/>
      <c r="J12" s="2"/>
    </row>
    <row r="13" spans="3:10" x14ac:dyDescent="0.35">
      <c r="C13" s="2" t="s">
        <v>11</v>
      </c>
      <c r="D13" s="2"/>
      <c r="E13" s="2">
        <v>42</v>
      </c>
      <c r="H13" s="2" t="s">
        <v>12</v>
      </c>
      <c r="I13" s="2"/>
      <c r="J13" s="2"/>
    </row>
    <row r="14" spans="3:10" x14ac:dyDescent="0.35">
      <c r="C14" s="2" t="s">
        <v>13</v>
      </c>
      <c r="D14" s="2">
        <v>501</v>
      </c>
      <c r="E14" s="2">
        <v>31.5</v>
      </c>
      <c r="H14" s="2" t="s">
        <v>14</v>
      </c>
      <c r="I14" s="2"/>
      <c r="J14" s="2"/>
    </row>
    <row r="15" spans="3:10" x14ac:dyDescent="0.35">
      <c r="C15" s="2" t="s">
        <v>15</v>
      </c>
      <c r="D15" s="2"/>
      <c r="E15" s="2"/>
      <c r="H15" s="2" t="s">
        <v>16</v>
      </c>
      <c r="I15" s="2"/>
      <c r="J15" s="2"/>
    </row>
    <row r="16" spans="3:10" x14ac:dyDescent="0.35">
      <c r="C16" s="2" t="s">
        <v>17</v>
      </c>
      <c r="D16" s="2"/>
      <c r="E16" s="2">
        <v>2</v>
      </c>
      <c r="H16" s="2"/>
      <c r="I16" s="2"/>
      <c r="J16" s="2"/>
    </row>
    <row r="17" spans="3:10" x14ac:dyDescent="0.35">
      <c r="C17" s="2" t="s">
        <v>18</v>
      </c>
      <c r="D17" s="2"/>
      <c r="E17" s="2"/>
      <c r="H17" s="2"/>
      <c r="I17" s="2"/>
      <c r="J17" s="2"/>
    </row>
    <row r="18" spans="3:10" x14ac:dyDescent="0.35">
      <c r="C18" s="2" t="s">
        <v>19</v>
      </c>
      <c r="D18" s="2">
        <v>12.72</v>
      </c>
      <c r="E18" s="2">
        <v>9</v>
      </c>
      <c r="H18" s="2"/>
      <c r="I18" s="2"/>
      <c r="J18" s="2"/>
    </row>
    <row r="21" spans="3:10" x14ac:dyDescent="0.35">
      <c r="C21" s="2" t="s">
        <v>0</v>
      </c>
      <c r="E21" s="1">
        <f>SUM(E11:E18)</f>
        <v>97.5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017B0-62F7-476B-A5A2-DDE1707DF285}">
  <dimension ref="C3:K16"/>
  <sheetViews>
    <sheetView workbookViewId="0">
      <selection activeCell="D6" sqref="D6"/>
    </sheetView>
  </sheetViews>
  <sheetFormatPr baseColWidth="10" defaultColWidth="8.7265625" defaultRowHeight="14.5" x14ac:dyDescent="0.35"/>
  <cols>
    <col min="8" max="8" width="10.7265625" bestFit="1" customWidth="1"/>
    <col min="9" max="9" width="11.54296875" bestFit="1" customWidth="1"/>
  </cols>
  <sheetData>
    <row r="3" spans="3:11" x14ac:dyDescent="0.35">
      <c r="C3" t="s">
        <v>0</v>
      </c>
    </row>
    <row r="5" spans="3:11" x14ac:dyDescent="0.35">
      <c r="C5" t="s">
        <v>20</v>
      </c>
      <c r="D5" t="s">
        <v>33</v>
      </c>
      <c r="H5" t="s">
        <v>4</v>
      </c>
    </row>
    <row r="6" spans="3:11" x14ac:dyDescent="0.35">
      <c r="C6" s="2"/>
      <c r="D6" s="2" t="s">
        <v>6</v>
      </c>
      <c r="E6" s="2" t="s">
        <v>3</v>
      </c>
      <c r="H6" s="2"/>
      <c r="I6" s="2" t="s">
        <v>5</v>
      </c>
      <c r="J6" s="2" t="s">
        <v>3</v>
      </c>
    </row>
    <row r="7" spans="3:11" x14ac:dyDescent="0.35">
      <c r="C7" s="2" t="s">
        <v>7</v>
      </c>
      <c r="D7" s="2"/>
      <c r="F7" s="2">
        <v>17</v>
      </c>
      <c r="H7" s="2" t="s">
        <v>10</v>
      </c>
      <c r="I7" s="2">
        <v>35</v>
      </c>
      <c r="J7" s="2"/>
    </row>
    <row r="8" spans="3:11" x14ac:dyDescent="0.35">
      <c r="C8" s="2" t="s">
        <v>21</v>
      </c>
      <c r="D8" s="2"/>
      <c r="E8" s="2">
        <v>22</v>
      </c>
      <c r="H8" s="2" t="s">
        <v>12</v>
      </c>
      <c r="I8" s="2"/>
      <c r="J8" s="2"/>
    </row>
    <row r="9" spans="3:11" x14ac:dyDescent="0.35">
      <c r="C9" s="2" t="s">
        <v>11</v>
      </c>
      <c r="D9" s="2"/>
      <c r="E9" s="2">
        <v>1</v>
      </c>
      <c r="H9" s="2" t="s">
        <v>14</v>
      </c>
      <c r="I9" s="2"/>
      <c r="J9" s="2"/>
    </row>
    <row r="10" spans="3:11" x14ac:dyDescent="0.35">
      <c r="C10" s="2" t="s">
        <v>13</v>
      </c>
      <c r="D10" s="2">
        <v>130</v>
      </c>
      <c r="E10" s="2">
        <v>59</v>
      </c>
      <c r="H10" s="2" t="s">
        <v>16</v>
      </c>
      <c r="I10" s="2"/>
      <c r="J10" s="2"/>
      <c r="K10" t="s">
        <v>22</v>
      </c>
    </row>
    <row r="11" spans="3:11" x14ac:dyDescent="0.35">
      <c r="C11" s="2" t="s">
        <v>15</v>
      </c>
      <c r="D11" s="2"/>
      <c r="E11" s="2"/>
      <c r="H11" s="2" t="s">
        <v>8</v>
      </c>
      <c r="I11" s="2"/>
      <c r="J11" s="2"/>
    </row>
    <row r="12" spans="3:11" x14ac:dyDescent="0.35">
      <c r="C12" s="2" t="s">
        <v>17</v>
      </c>
      <c r="D12" s="2"/>
      <c r="E12" s="2">
        <v>6</v>
      </c>
      <c r="H12" s="2"/>
      <c r="I12" s="2"/>
      <c r="J12" s="2"/>
    </row>
    <row r="13" spans="3:11" x14ac:dyDescent="0.35">
      <c r="C13" s="2" t="s">
        <v>18</v>
      </c>
      <c r="D13" s="2"/>
      <c r="E13" s="2">
        <v>12</v>
      </c>
      <c r="H13" s="2"/>
      <c r="I13" s="2"/>
      <c r="J13" s="2"/>
    </row>
    <row r="14" spans="3:11" x14ac:dyDescent="0.35">
      <c r="C14" s="2" t="s">
        <v>19</v>
      </c>
      <c r="D14" s="2"/>
      <c r="E14" s="2"/>
    </row>
    <row r="16" spans="3:11" x14ac:dyDescent="0.35">
      <c r="E16" s="1">
        <f>SUM(E7:E14)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B0D8E-EAFC-4C3E-829E-14F472141A8B}">
  <dimension ref="B4:Z26"/>
  <sheetViews>
    <sheetView zoomScale="52" workbookViewId="0">
      <selection activeCell="C42" sqref="C42"/>
    </sheetView>
  </sheetViews>
  <sheetFormatPr baseColWidth="10" defaultRowHeight="14.5" x14ac:dyDescent="0.35"/>
  <cols>
    <col min="2" max="2" width="22.81640625" customWidth="1"/>
    <col min="3" max="3" width="23.36328125" customWidth="1"/>
  </cols>
  <sheetData>
    <row r="4" spans="2:22" x14ac:dyDescent="0.35">
      <c r="B4" s="5" t="s">
        <v>40</v>
      </c>
      <c r="C4" s="4" t="s">
        <v>33</v>
      </c>
      <c r="I4" s="5" t="s">
        <v>74</v>
      </c>
      <c r="R4" s="5" t="s">
        <v>75</v>
      </c>
    </row>
    <row r="6" spans="2:22" x14ac:dyDescent="0.35">
      <c r="B6" s="5" t="s">
        <v>34</v>
      </c>
      <c r="I6" s="5" t="s">
        <v>34</v>
      </c>
      <c r="R6" s="5" t="s">
        <v>34</v>
      </c>
    </row>
    <row r="7" spans="2:22" x14ac:dyDescent="0.35">
      <c r="B7" s="2"/>
      <c r="C7" s="2" t="s">
        <v>31</v>
      </c>
      <c r="D7" t="s">
        <v>3</v>
      </c>
      <c r="K7" t="s">
        <v>43</v>
      </c>
      <c r="M7" t="s">
        <v>3</v>
      </c>
      <c r="O7" s="5" t="s">
        <v>53</v>
      </c>
      <c r="T7" t="s">
        <v>43</v>
      </c>
      <c r="V7" t="s">
        <v>3</v>
      </c>
    </row>
    <row r="8" spans="2:22" x14ac:dyDescent="0.35">
      <c r="B8" s="2" t="s">
        <v>10</v>
      </c>
      <c r="C8" s="2">
        <v>358.83800000000002</v>
      </c>
      <c r="D8">
        <f>100*C8/SUM(C$8:C$11)</f>
        <v>12.249710602217071</v>
      </c>
      <c r="I8" t="s">
        <v>10</v>
      </c>
      <c r="J8" t="s">
        <v>52</v>
      </c>
      <c r="K8">
        <v>211.9214613</v>
      </c>
      <c r="L8">
        <f>SUM(K8:K10)</f>
        <v>512.91306902999997</v>
      </c>
      <c r="M8">
        <f>100*L8/(L$8+L$11+L$14+L$17)</f>
        <v>14.286555250281378</v>
      </c>
      <c r="O8" t="s">
        <v>10</v>
      </c>
      <c r="P8">
        <f>C8/L8</f>
        <v>0.69960783155441841</v>
      </c>
      <c r="R8" s="8" t="s">
        <v>10</v>
      </c>
      <c r="S8" s="8" t="s">
        <v>52</v>
      </c>
      <c r="T8" s="8">
        <f>K8*P$8</f>
        <v>148.26191399993661</v>
      </c>
      <c r="U8" s="8">
        <f>SUM(T8:T10)</f>
        <v>358.83800000000008</v>
      </c>
      <c r="V8" s="8">
        <f>100*U8/(U$8+U$11+U$14+U$17)</f>
        <v>12.249710602217075</v>
      </c>
    </row>
    <row r="9" spans="2:22" x14ac:dyDescent="0.35">
      <c r="B9" s="2" t="s">
        <v>12</v>
      </c>
      <c r="C9" s="2">
        <v>183.316</v>
      </c>
      <c r="D9">
        <f t="shared" ref="D9:D11" si="0">100*C9/SUM(C$8:C$11)</f>
        <v>6.2578878177785642</v>
      </c>
      <c r="J9" t="s">
        <v>41</v>
      </c>
      <c r="K9">
        <v>210.69412539999999</v>
      </c>
      <c r="O9" t="s">
        <v>14</v>
      </c>
      <c r="P9">
        <f>C10/L11</f>
        <v>0.90577106771102645</v>
      </c>
      <c r="R9" s="8"/>
      <c r="S9" s="8" t="s">
        <v>41</v>
      </c>
      <c r="T9" s="8">
        <f>K9*P$8</f>
        <v>147.40326019234871</v>
      </c>
      <c r="U9" s="8"/>
      <c r="V9" s="8"/>
    </row>
    <row r="10" spans="2:22" x14ac:dyDescent="0.35">
      <c r="B10" s="2" t="s">
        <v>32</v>
      </c>
      <c r="C10" s="2">
        <f>1251.14+94.461</f>
        <v>1345.6010000000001</v>
      </c>
      <c r="D10">
        <f t="shared" si="0"/>
        <v>45.934998066129822</v>
      </c>
      <c r="J10" t="s">
        <v>42</v>
      </c>
      <c r="K10">
        <v>90.297482329999994</v>
      </c>
      <c r="O10" t="s">
        <v>12</v>
      </c>
      <c r="P10">
        <f>C9/L17</f>
        <v>0.69787887518656799</v>
      </c>
      <c r="R10" s="8"/>
      <c r="S10" s="8" t="s">
        <v>42</v>
      </c>
      <c r="T10" s="8">
        <f>K10*P$8</f>
        <v>63.172825807714709</v>
      </c>
      <c r="U10" s="8"/>
      <c r="V10" s="8"/>
    </row>
    <row r="11" spans="2:22" x14ac:dyDescent="0.35">
      <c r="B11" s="2" t="s">
        <v>8</v>
      </c>
      <c r="C11" s="2">
        <v>1041.604</v>
      </c>
      <c r="D11">
        <f t="shared" si="0"/>
        <v>35.557403513874533</v>
      </c>
      <c r="I11" t="s">
        <v>14</v>
      </c>
      <c r="J11" t="s">
        <v>44</v>
      </c>
      <c r="K11">
        <v>636.63972820000004</v>
      </c>
      <c r="L11">
        <f>SUM(K11:K13)</f>
        <v>1485.5862015999999</v>
      </c>
      <c r="M11">
        <f>100*L11/(L$8+L$11+L$14+L$17)</f>
        <v>41.37915492844008</v>
      </c>
      <c r="O11" t="s">
        <v>8</v>
      </c>
      <c r="P11">
        <f>C11/L14</f>
        <v>0.78374729101810259</v>
      </c>
      <c r="R11" s="8" t="s">
        <v>14</v>
      </c>
      <c r="S11" s="8" t="s">
        <v>44</v>
      </c>
      <c r="T11" s="8">
        <f>K11*P$9</f>
        <v>576.64984635897167</v>
      </c>
      <c r="U11" s="8">
        <f>SUM(T11:T13)</f>
        <v>1345.6010000000001</v>
      </c>
      <c r="V11" s="8">
        <f>100*U11/(U$8+U$11+U$14+U$17)</f>
        <v>45.934998066129822</v>
      </c>
    </row>
    <row r="12" spans="2:22" x14ac:dyDescent="0.35">
      <c r="B12" s="2"/>
      <c r="C12" s="2"/>
      <c r="J12" t="s">
        <v>45</v>
      </c>
      <c r="K12">
        <v>424.42648550000001</v>
      </c>
      <c r="P12" s="5"/>
      <c r="R12" s="8"/>
      <c r="S12" s="8" t="s">
        <v>45</v>
      </c>
      <c r="T12" s="8">
        <f t="shared" ref="T12:T13" si="1">K12*P$9</f>
        <v>384.43323093617352</v>
      </c>
      <c r="U12" s="8"/>
      <c r="V12" s="8"/>
    </row>
    <row r="13" spans="2:22" x14ac:dyDescent="0.35">
      <c r="B13" s="2" t="s">
        <v>0</v>
      </c>
      <c r="C13" s="6">
        <f>SUM(C8:C11)</f>
        <v>2929.3590000000004</v>
      </c>
      <c r="J13" t="s">
        <v>46</v>
      </c>
      <c r="K13">
        <v>424.51998789999999</v>
      </c>
      <c r="O13" s="5"/>
      <c r="P13" s="5"/>
      <c r="R13" s="8"/>
      <c r="S13" s="8" t="s">
        <v>46</v>
      </c>
      <c r="T13" s="8">
        <f t="shared" si="1"/>
        <v>384.51792270485504</v>
      </c>
      <c r="U13" s="8"/>
      <c r="V13" s="8"/>
    </row>
    <row r="14" spans="2:22" x14ac:dyDescent="0.35">
      <c r="I14" t="s">
        <v>8</v>
      </c>
      <c r="J14" t="s">
        <v>47</v>
      </c>
      <c r="K14">
        <v>265.80098249999998</v>
      </c>
      <c r="L14">
        <f>SUM(K14:K16)</f>
        <v>1329.0049125999999</v>
      </c>
      <c r="M14">
        <f>100*L14/(L$8+L$11+L$14+L$17)</f>
        <v>37.017777978756747</v>
      </c>
      <c r="O14" s="5"/>
      <c r="P14" s="5"/>
      <c r="R14" s="8" t="s">
        <v>8</v>
      </c>
      <c r="S14" s="8" t="s">
        <v>47</v>
      </c>
      <c r="T14" s="8">
        <f>K14*P$11</f>
        <v>208.32079998432508</v>
      </c>
      <c r="U14" s="8">
        <f>SUM(T14:T16)</f>
        <v>1041.6040000000003</v>
      </c>
      <c r="V14" s="8">
        <f>100*U14/(U$8+U$11+U$14+U$17)</f>
        <v>35.55740351387454</v>
      </c>
    </row>
    <row r="15" spans="2:22" x14ac:dyDescent="0.35">
      <c r="J15" t="s">
        <v>48</v>
      </c>
      <c r="K15">
        <v>571.47211240000001</v>
      </c>
      <c r="R15" s="8"/>
      <c r="S15" s="8" t="s">
        <v>48</v>
      </c>
      <c r="T15" s="8">
        <f t="shared" ref="T15:T16" si="2">K15*P$11</f>
        <v>447.88971998589267</v>
      </c>
      <c r="U15" s="8"/>
      <c r="V15" s="8"/>
    </row>
    <row r="16" spans="2:22" x14ac:dyDescent="0.35">
      <c r="J16" t="s">
        <v>49</v>
      </c>
      <c r="K16">
        <v>491.73181770000002</v>
      </c>
      <c r="R16" s="8"/>
      <c r="S16" s="8" t="s">
        <v>49</v>
      </c>
      <c r="T16" s="8">
        <f t="shared" si="2"/>
        <v>385.39348002978249</v>
      </c>
      <c r="U16" s="8"/>
      <c r="V16" s="8"/>
    </row>
    <row r="17" spans="9:26" x14ac:dyDescent="0.35">
      <c r="I17" t="s">
        <v>12</v>
      </c>
      <c r="J17" t="s">
        <v>50</v>
      </c>
      <c r="K17">
        <v>43.645307279999997</v>
      </c>
      <c r="L17">
        <f>SUM(K17:K18)</f>
        <v>262.67595498000003</v>
      </c>
      <c r="M17">
        <f>100*L17/(L$8+L$11+L$14+L$17)</f>
        <v>7.3165118425217965</v>
      </c>
      <c r="R17" s="8" t="s">
        <v>12</v>
      </c>
      <c r="S17" s="8" t="s">
        <v>50</v>
      </c>
      <c r="T17" s="8">
        <f>K17*P$10</f>
        <v>30.459137951738526</v>
      </c>
      <c r="U17" s="8">
        <f>SUM(T17:T18)</f>
        <v>183.31599999999997</v>
      </c>
      <c r="V17" s="8">
        <f>100*U17/(U$8+U$11+U$14+U$17)</f>
        <v>6.2578878177785642</v>
      </c>
    </row>
    <row r="18" spans="9:26" x14ac:dyDescent="0.35">
      <c r="J18" t="s">
        <v>51</v>
      </c>
      <c r="K18">
        <v>219.0306477</v>
      </c>
      <c r="R18" s="8"/>
      <c r="S18" s="8" t="s">
        <v>51</v>
      </c>
      <c r="T18" s="8">
        <f>K18*P$10</f>
        <v>152.85686204826146</v>
      </c>
      <c r="U18" s="8"/>
      <c r="V18" s="8"/>
    </row>
    <row r="20" spans="9:26" x14ac:dyDescent="0.35">
      <c r="K20" s="5">
        <f>SUM(K8:K18)</f>
        <v>3590.1801382100007</v>
      </c>
      <c r="T20" s="5">
        <f>SUM(T8:T18)</f>
        <v>2929.3590000000008</v>
      </c>
    </row>
    <row r="23" spans="9:26" x14ac:dyDescent="0.35">
      <c r="T23">
        <v>30.459137951738501</v>
      </c>
    </row>
    <row r="24" spans="9:26" x14ac:dyDescent="0.35">
      <c r="T24">
        <v>152.85686204826146</v>
      </c>
    </row>
    <row r="26" spans="9:26" x14ac:dyDescent="0.35">
      <c r="T26">
        <v>447.88971998589267</v>
      </c>
      <c r="U26">
        <v>447.88971998589267</v>
      </c>
      <c r="V26">
        <v>447.88971998589267</v>
      </c>
      <c r="W26">
        <v>447.88971998589267</v>
      </c>
      <c r="X26">
        <v>447.88971998589267</v>
      </c>
      <c r="Y26">
        <v>447.88971998589267</v>
      </c>
      <c r="Z26">
        <v>447.88971998589267</v>
      </c>
    </row>
  </sheetData>
  <hyperlinks>
    <hyperlink ref="C4" r:id="rId1" location="how-is-energy-used-in-thailand" xr:uid="{51C7726B-159F-4F61-A643-D9387A6654DB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19DC5-69BF-455D-B06E-60BC43ACC689}">
  <dimension ref="A2:K17"/>
  <sheetViews>
    <sheetView tabSelected="1" workbookViewId="0">
      <selection activeCell="G11" sqref="G11"/>
    </sheetView>
  </sheetViews>
  <sheetFormatPr baseColWidth="10" defaultRowHeight="14.5" x14ac:dyDescent="0.35"/>
  <cols>
    <col min="2" max="2" width="14.08984375" customWidth="1"/>
    <col min="4" max="4" width="16.6328125" customWidth="1"/>
  </cols>
  <sheetData>
    <row r="2" spans="1:11" x14ac:dyDescent="0.35">
      <c r="A2" t="s">
        <v>77</v>
      </c>
      <c r="B2" t="s">
        <v>76</v>
      </c>
    </row>
    <row r="4" spans="1:11" x14ac:dyDescent="0.35">
      <c r="B4" s="5" t="s">
        <v>54</v>
      </c>
      <c r="C4" t="s">
        <v>78</v>
      </c>
      <c r="J4" s="5" t="s">
        <v>67</v>
      </c>
      <c r="K4" t="s">
        <v>68</v>
      </c>
    </row>
    <row r="5" spans="1:11" x14ac:dyDescent="0.35">
      <c r="K5" s="5" t="s">
        <v>69</v>
      </c>
    </row>
    <row r="6" spans="1:11" x14ac:dyDescent="0.35">
      <c r="I6" t="s">
        <v>18</v>
      </c>
      <c r="J6" s="7" t="s">
        <v>55</v>
      </c>
      <c r="K6">
        <v>4.468</v>
      </c>
    </row>
    <row r="7" spans="1:11" x14ac:dyDescent="0.35">
      <c r="I7" t="s">
        <v>7</v>
      </c>
      <c r="J7" s="7" t="s">
        <v>56</v>
      </c>
      <c r="K7">
        <v>20.804200000000002</v>
      </c>
    </row>
    <row r="8" spans="1:11" x14ac:dyDescent="0.35">
      <c r="I8" t="s">
        <v>70</v>
      </c>
      <c r="J8" s="7" t="s">
        <v>57</v>
      </c>
      <c r="K8">
        <v>5.0000000000000001E-3</v>
      </c>
    </row>
    <row r="9" spans="1:11" x14ac:dyDescent="0.35">
      <c r="J9" s="7" t="s">
        <v>58</v>
      </c>
      <c r="K9">
        <v>42.88</v>
      </c>
    </row>
    <row r="10" spans="1:11" x14ac:dyDescent="0.35">
      <c r="I10" t="s">
        <v>73</v>
      </c>
      <c r="J10" s="7" t="s">
        <v>59</v>
      </c>
      <c r="K10">
        <v>3.6389999999999998</v>
      </c>
    </row>
    <row r="11" spans="1:11" x14ac:dyDescent="0.35">
      <c r="J11" s="7" t="s">
        <v>60</v>
      </c>
      <c r="K11">
        <v>0.14799999999999999</v>
      </c>
    </row>
    <row r="12" spans="1:11" x14ac:dyDescent="0.35">
      <c r="I12" t="s">
        <v>72</v>
      </c>
      <c r="J12" s="7" t="s">
        <v>61</v>
      </c>
      <c r="K12">
        <v>27.132000000000001</v>
      </c>
    </row>
    <row r="13" spans="1:11" x14ac:dyDescent="0.35">
      <c r="I13" t="s">
        <v>19</v>
      </c>
      <c r="J13" s="7" t="s">
        <v>62</v>
      </c>
      <c r="K13">
        <v>3.0649999999999999</v>
      </c>
    </row>
    <row r="14" spans="1:11" x14ac:dyDescent="0.35">
      <c r="J14" s="7" t="s">
        <v>63</v>
      </c>
      <c r="K14">
        <v>42.88</v>
      </c>
    </row>
    <row r="15" spans="1:11" x14ac:dyDescent="0.35">
      <c r="J15" s="7" t="s">
        <v>64</v>
      </c>
      <c r="K15">
        <v>0.13850000000000001</v>
      </c>
    </row>
    <row r="16" spans="1:11" x14ac:dyDescent="0.35">
      <c r="J16" s="7" t="s">
        <v>65</v>
      </c>
      <c r="K16">
        <v>4.4695</v>
      </c>
    </row>
    <row r="17" spans="9:11" x14ac:dyDescent="0.35">
      <c r="I17" t="s">
        <v>71</v>
      </c>
      <c r="J17" s="7" t="s">
        <v>66</v>
      </c>
      <c r="K17">
        <v>1.5449999999999999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42CCF-2282-4AE1-B0A0-1903225F5014}">
  <dimension ref="B3:D12"/>
  <sheetViews>
    <sheetView workbookViewId="0">
      <selection activeCell="C21" sqref="C21"/>
    </sheetView>
  </sheetViews>
  <sheetFormatPr baseColWidth="10" defaultRowHeight="14.5" x14ac:dyDescent="0.35"/>
  <sheetData>
    <row r="3" spans="2:4" x14ac:dyDescent="0.35">
      <c r="B3" t="s">
        <v>35</v>
      </c>
    </row>
    <row r="5" spans="2:4" x14ac:dyDescent="0.35">
      <c r="C5" t="s">
        <v>39</v>
      </c>
      <c r="D5" t="s">
        <v>3</v>
      </c>
    </row>
    <row r="6" spans="2:4" x14ac:dyDescent="0.35">
      <c r="B6" t="s">
        <v>7</v>
      </c>
      <c r="C6">
        <v>35176</v>
      </c>
      <c r="D6">
        <f>100*C6/SUM(C$6:C$12)</f>
        <v>19.914287493560238</v>
      </c>
    </row>
    <row r="7" spans="2:4" x14ac:dyDescent="0.35">
      <c r="B7" t="s">
        <v>11</v>
      </c>
      <c r="C7">
        <v>657</v>
      </c>
      <c r="D7">
        <f>100*C7/SUM(C$6:C$12)</f>
        <v>0.37194925185550026</v>
      </c>
    </row>
    <row r="8" spans="2:4" x14ac:dyDescent="0.35">
      <c r="B8" t="s">
        <v>36</v>
      </c>
      <c r="C8">
        <v>110052</v>
      </c>
      <c r="D8">
        <f>100*C8/SUM(C$6:C$12)</f>
        <v>62.304047283411741</v>
      </c>
    </row>
    <row r="9" spans="2:4" x14ac:dyDescent="0.35">
      <c r="B9" t="s">
        <v>17</v>
      </c>
      <c r="C9">
        <v>4682</v>
      </c>
      <c r="D9">
        <f>100*C9/SUM(C$6:C$12)</f>
        <v>2.6506337856734432</v>
      </c>
    </row>
    <row r="10" spans="2:4" x14ac:dyDescent="0.35">
      <c r="B10" t="s">
        <v>37</v>
      </c>
      <c r="C10">
        <v>17503</v>
      </c>
      <c r="D10">
        <f>100*C10/SUM(C$6:C$12)</f>
        <v>9.9090224584883124</v>
      </c>
    </row>
    <row r="11" spans="2:4" x14ac:dyDescent="0.35">
      <c r="B11" t="s">
        <v>38</v>
      </c>
      <c r="C11">
        <v>5015</v>
      </c>
      <c r="D11">
        <f>100*C11/SUM(C$6:C$12)</f>
        <v>2.8391560092166421</v>
      </c>
    </row>
    <row r="12" spans="2:4" x14ac:dyDescent="0.35">
      <c r="B12" t="s">
        <v>15</v>
      </c>
      <c r="C12">
        <v>3552</v>
      </c>
      <c r="D12">
        <f>100*C12/SUM(C$6:C$12)</f>
        <v>2.01090371779412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70C48-15CA-47D4-AE09-06B45E41EA0A}">
  <dimension ref="C3:G6"/>
  <sheetViews>
    <sheetView workbookViewId="0">
      <selection activeCell="G22" sqref="G22"/>
    </sheetView>
  </sheetViews>
  <sheetFormatPr baseColWidth="10" defaultColWidth="8.7265625" defaultRowHeight="14.5" x14ac:dyDescent="0.35"/>
  <sheetData>
    <row r="3" spans="3:7" x14ac:dyDescent="0.35">
      <c r="C3" t="s">
        <v>0</v>
      </c>
      <c r="D3">
        <v>2021</v>
      </c>
      <c r="E3">
        <v>438.48</v>
      </c>
      <c r="F3" t="s">
        <v>23</v>
      </c>
      <c r="G3" t="s">
        <v>24</v>
      </c>
    </row>
    <row r="5" spans="3:7" x14ac:dyDescent="0.35">
      <c r="D5" t="s">
        <v>6</v>
      </c>
      <c r="E5" t="s">
        <v>3</v>
      </c>
    </row>
    <row r="6" spans="3:7" x14ac:dyDescent="0.35">
      <c r="C6" t="s">
        <v>14</v>
      </c>
      <c r="E6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2AF8-DCDC-487A-B4A3-509194E16EF4}">
  <dimension ref="C3:E13"/>
  <sheetViews>
    <sheetView workbookViewId="0">
      <selection activeCell="E21" sqref="E21"/>
    </sheetView>
  </sheetViews>
  <sheetFormatPr baseColWidth="10" defaultColWidth="8.7265625" defaultRowHeight="14.5" x14ac:dyDescent="0.35"/>
  <cols>
    <col min="3" max="3" width="9.81640625" bestFit="1" customWidth="1"/>
    <col min="4" max="4" width="18.1796875" bestFit="1" customWidth="1"/>
  </cols>
  <sheetData>
    <row r="3" spans="3:5" x14ac:dyDescent="0.35">
      <c r="C3" t="s">
        <v>25</v>
      </c>
    </row>
    <row r="4" spans="3:5" x14ac:dyDescent="0.35">
      <c r="C4" s="2"/>
      <c r="D4" s="2" t="s">
        <v>6</v>
      </c>
      <c r="E4" s="2" t="s">
        <v>3</v>
      </c>
    </row>
    <row r="5" spans="3:5" x14ac:dyDescent="0.35">
      <c r="C5" s="2" t="s">
        <v>16</v>
      </c>
      <c r="D5" s="2" t="s">
        <v>26</v>
      </c>
      <c r="E5" s="2"/>
    </row>
    <row r="6" spans="3:5" x14ac:dyDescent="0.35">
      <c r="C6" s="2" t="s">
        <v>8</v>
      </c>
      <c r="D6" s="2"/>
      <c r="E6" s="2">
        <v>26</v>
      </c>
    </row>
    <row r="7" spans="3:5" x14ac:dyDescent="0.35">
      <c r="C7" s="2" t="s">
        <v>14</v>
      </c>
      <c r="D7" s="2"/>
      <c r="E7" s="2">
        <v>23</v>
      </c>
    </row>
    <row r="8" spans="3:5" x14ac:dyDescent="0.35">
      <c r="C8" s="2" t="s">
        <v>27</v>
      </c>
      <c r="D8" s="2"/>
      <c r="E8" s="2"/>
    </row>
    <row r="9" spans="3:5" x14ac:dyDescent="0.35">
      <c r="C9" s="2"/>
      <c r="D9" s="2"/>
      <c r="E9" s="2"/>
    </row>
    <row r="10" spans="3:5" x14ac:dyDescent="0.35">
      <c r="C10" s="2"/>
      <c r="D10" s="2"/>
      <c r="E10" s="2"/>
    </row>
    <row r="11" spans="3:5" x14ac:dyDescent="0.35">
      <c r="C11" s="2"/>
      <c r="D11" s="2"/>
      <c r="E11" s="2"/>
    </row>
    <row r="12" spans="3:5" x14ac:dyDescent="0.35">
      <c r="C12" t="s">
        <v>0</v>
      </c>
      <c r="D12" s="3">
        <v>372648</v>
      </c>
    </row>
    <row r="13" spans="3:5" x14ac:dyDescent="0.35">
      <c r="D13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C2CC8-7C0F-4E48-A597-8C075FB29EB3}">
  <dimension ref="C3:E6"/>
  <sheetViews>
    <sheetView workbookViewId="0">
      <selection activeCell="E8" sqref="E8"/>
    </sheetView>
  </sheetViews>
  <sheetFormatPr baseColWidth="10" defaultColWidth="8.7265625" defaultRowHeight="14.5" x14ac:dyDescent="0.35"/>
  <cols>
    <col min="3" max="3" width="9.81640625" bestFit="1" customWidth="1"/>
  </cols>
  <sheetData>
    <row r="3" spans="3:5" x14ac:dyDescent="0.35">
      <c r="D3" t="s">
        <v>6</v>
      </c>
      <c r="E3" t="s">
        <v>3</v>
      </c>
    </row>
    <row r="4" spans="3:5" x14ac:dyDescent="0.35">
      <c r="C4" t="s">
        <v>29</v>
      </c>
    </row>
    <row r="5" spans="3:5" x14ac:dyDescent="0.35">
      <c r="C5" t="s">
        <v>27</v>
      </c>
      <c r="E5">
        <v>30</v>
      </c>
    </row>
    <row r="6" spans="3:5" x14ac:dyDescent="0.35">
      <c r="C6" t="s">
        <v>30</v>
      </c>
      <c r="E6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2C1BEFAF870748BACCC527472C8EB2" ma:contentTypeVersion="6" ma:contentTypeDescription="Create a new document." ma:contentTypeScope="" ma:versionID="487ae15c868a429603055564894ba096">
  <xsd:schema xmlns:xsd="http://www.w3.org/2001/XMLSchema" xmlns:xs="http://www.w3.org/2001/XMLSchema" xmlns:p="http://schemas.microsoft.com/office/2006/metadata/properties" xmlns:ns2="1041d1a3-2b21-46e0-8139-4e1099981477" xmlns:ns3="66da9736-248e-4959-a705-07c73b004417" targetNamespace="http://schemas.microsoft.com/office/2006/metadata/properties" ma:root="true" ma:fieldsID="194ea4c5e0e7bff924a75701159686b7" ns2:_="" ns3:_="">
    <xsd:import namespace="1041d1a3-2b21-46e0-8139-4e1099981477"/>
    <xsd:import namespace="66da9736-248e-4959-a705-07c73b0044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41d1a3-2b21-46e0-8139-4e10999814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da9736-248e-4959-a705-07c73b00441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50B4B3-630C-4862-A6F7-7FA0C9B693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41d1a3-2b21-46e0-8139-4e1099981477"/>
    <ds:schemaRef ds:uri="66da9736-248e-4959-a705-07c73b0044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5282BC-98EB-4742-A7DA-4D7B8E81DD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A061F2-9FD0-4AE4-869A-5EC2633E6B02}">
  <ds:schemaRefs>
    <ds:schemaRef ds:uri="http://purl.org/dc/terms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66da9736-248e-4959-a705-07c73b004417"/>
    <ds:schemaRef ds:uri="1041d1a3-2b21-46e0-8139-4e109998147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Primary Energy Consumption</vt:lpstr>
      <vt:lpstr>Power Generation</vt:lpstr>
      <vt:lpstr>Demand Data</vt:lpstr>
      <vt:lpstr>Capacity Data</vt:lpstr>
      <vt:lpstr>Electricity Generation Data</vt:lpstr>
      <vt:lpstr>GDP</vt:lpstr>
      <vt:lpstr>Carbon Emissions</vt:lpstr>
      <vt:lpstr>Labour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Marie Bernard</dc:creator>
  <cp:keywords/>
  <dc:description/>
  <cp:lastModifiedBy>Marie</cp:lastModifiedBy>
  <cp:revision/>
  <dcterms:created xsi:type="dcterms:W3CDTF">2024-03-02T12:54:45Z</dcterms:created>
  <dcterms:modified xsi:type="dcterms:W3CDTF">2024-04-25T19:11:39Z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0x0101004D2C1BEFAF870748BACCC527472C8EB2</vt:lpwstr>
  </property>
</Properties>
</file>