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21000" windowHeight="1500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<sst xmlns="http://schemas.openxmlformats.org/spreadsheetml/2006/main" count="516" uniqueCount="206">
  <si>
    <t>Fluxo de Créditos Imobiliários</t>
  </si>
  <si>
    <t>Set-19</t>
  </si>
  <si>
    <t>Out-19</t>
  </si>
  <si>
    <t>Nov-19</t>
  </si>
  <si>
    <t>Dez-19</t>
  </si>
  <si>
    <t>Jan-20</t>
  </si>
  <si>
    <t>Fev-20</t>
  </si>
  <si>
    <t>Mar-20</t>
  </si>
  <si>
    <t>Abr-20</t>
  </si>
  <si>
    <t>Mai-20</t>
  </si>
  <si>
    <t>Jun-20</t>
  </si>
  <si>
    <t>Jul-20</t>
  </si>
  <si>
    <t>Ago-20</t>
  </si>
  <si>
    <t>Set-20</t>
  </si>
  <si>
    <t>Out-20</t>
  </si>
  <si>
    <t>Nov-20</t>
  </si>
  <si>
    <t>Dez-20</t>
  </si>
  <si>
    <t>Jan-21</t>
  </si>
  <si>
    <t>Fev-21</t>
  </si>
  <si>
    <t>Mar-21</t>
  </si>
  <si>
    <t>Abr-21</t>
  </si>
  <si>
    <t>Mai-21</t>
  </si>
  <si>
    <t>Jun-21</t>
  </si>
  <si>
    <t>Jul-21</t>
  </si>
  <si>
    <t>Ago-21</t>
  </si>
  <si>
    <t>Set-21</t>
  </si>
  <si>
    <t>Out-21</t>
  </si>
  <si>
    <t>Nov-21</t>
  </si>
  <si>
    <t>Dez-21</t>
  </si>
  <si>
    <t>Jan-22</t>
  </si>
  <si>
    <t>Fev-22</t>
  </si>
  <si>
    <t>Mar-22</t>
  </si>
  <si>
    <t>Abr-22</t>
  </si>
  <si>
    <t>Mai-22</t>
  </si>
  <si>
    <t>Jun-22</t>
  </si>
  <si>
    <t>Jul-22</t>
  </si>
  <si>
    <t>Ago-22</t>
  </si>
  <si>
    <t>Set-22</t>
  </si>
  <si>
    <t>Out-22</t>
  </si>
  <si>
    <t>Nov-22</t>
  </si>
  <si>
    <t>Dez-22</t>
  </si>
  <si>
    <t>Jan-23</t>
  </si>
  <si>
    <t>Fev-23</t>
  </si>
  <si>
    <t>Mar-23</t>
  </si>
  <si>
    <t>Abr-23</t>
  </si>
  <si>
    <t>Mai-23</t>
  </si>
  <si>
    <t>Jun-23</t>
  </si>
  <si>
    <t>Jul-23</t>
  </si>
  <si>
    <t>Ago-23</t>
  </si>
  <si>
    <t>Set-23</t>
  </si>
  <si>
    <t>Out-23</t>
  </si>
  <si>
    <t>Nov-23</t>
  </si>
  <si>
    <t>Dez-23</t>
  </si>
  <si>
    <t>Jan-24</t>
  </si>
  <si>
    <t>Fev-24</t>
  </si>
  <si>
    <t>Mar-24</t>
  </si>
  <si>
    <t>Abr-24</t>
  </si>
  <si>
    <t>Mai-24</t>
  </si>
  <si>
    <t>Jun-24</t>
  </si>
  <si>
    <t>Jul-24</t>
  </si>
  <si>
    <t>Ago-24</t>
  </si>
  <si>
    <t>Set-24</t>
  </si>
  <si>
    <t>Out-24</t>
  </si>
  <si>
    <t>Nov-24</t>
  </si>
  <si>
    <t>Dez-24</t>
  </si>
  <si>
    <t>Jan-25</t>
  </si>
  <si>
    <t>Fev-25</t>
  </si>
  <si>
    <t>Mar-25</t>
  </si>
  <si>
    <t>Abr-25</t>
  </si>
  <si>
    <t>Mai-25</t>
  </si>
  <si>
    <t>Jun-25</t>
  </si>
  <si>
    <t>Jul-25</t>
  </si>
  <si>
    <t>Ago-25</t>
  </si>
  <si>
    <t>Set-25</t>
  </si>
  <si>
    <t>Out-25</t>
  </si>
  <si>
    <t>Nov-25</t>
  </si>
  <si>
    <t>Dez-25</t>
  </si>
  <si>
    <t>Jan-26</t>
  </si>
  <si>
    <t>Fev-26</t>
  </si>
  <si>
    <t>Mar-26</t>
  </si>
  <si>
    <t>Abr-26</t>
  </si>
  <si>
    <t>Mai-26</t>
  </si>
  <si>
    <t>Jun-26</t>
  </si>
  <si>
    <t>Jul-26</t>
  </si>
  <si>
    <t>Ago-26</t>
  </si>
  <si>
    <t>Set-26</t>
  </si>
  <si>
    <t>Out-26</t>
  </si>
  <si>
    <t>Nov-26</t>
  </si>
  <si>
    <t>Dez-26</t>
  </si>
  <si>
    <t>Jan-27</t>
  </si>
  <si>
    <t>Fev-27</t>
  </si>
  <si>
    <t>Mar-27</t>
  </si>
  <si>
    <t>Abr-27</t>
  </si>
  <si>
    <t>Mai-27</t>
  </si>
  <si>
    <t>Jun-27</t>
  </si>
  <si>
    <t>Jul-27</t>
  </si>
  <si>
    <t>Ago-27</t>
  </si>
  <si>
    <t>Set-27</t>
  </si>
  <si>
    <t>Out-27</t>
  </si>
  <si>
    <t>Nov-27</t>
  </si>
  <si>
    <t>Dez-27</t>
  </si>
  <si>
    <t>Jan-28</t>
  </si>
  <si>
    <t>Fev-28</t>
  </si>
  <si>
    <t>Mar-28</t>
  </si>
  <si>
    <t>Abr-28</t>
  </si>
  <si>
    <t>Mai-28</t>
  </si>
  <si>
    <t>Jun-28</t>
  </si>
  <si>
    <t>Jul-28</t>
  </si>
  <si>
    <t>Ago-28</t>
  </si>
  <si>
    <t>Set-28</t>
  </si>
  <si>
    <t>Out-28</t>
  </si>
  <si>
    <t>Nov-28</t>
  </si>
  <si>
    <t>Dez-28</t>
  </si>
  <si>
    <t>Jan-29</t>
  </si>
  <si>
    <t>Fev-29</t>
  </si>
  <si>
    <t>Mar-29</t>
  </si>
  <si>
    <t>Abr-29</t>
  </si>
  <si>
    <t>Mai-29</t>
  </si>
  <si>
    <t>Jun-29</t>
  </si>
  <si>
    <t>Jul-29</t>
  </si>
  <si>
    <t>Ago-29</t>
  </si>
  <si>
    <t>Set-29</t>
  </si>
  <si>
    <t>Out-29</t>
  </si>
  <si>
    <t>Nov-29</t>
  </si>
  <si>
    <t>Dez-29</t>
  </si>
  <si>
    <t>Jan-30</t>
  </si>
  <si>
    <t>Fev-30</t>
  </si>
  <si>
    <t>Mar-30</t>
  </si>
  <si>
    <t>Abr-30</t>
  </si>
  <si>
    <t>Mai-30</t>
  </si>
  <si>
    <t>Jun-30</t>
  </si>
  <si>
    <t>Jul-30</t>
  </si>
  <si>
    <t>Ago-30</t>
  </si>
  <si>
    <t>Set-30</t>
  </si>
  <si>
    <t>Out-30</t>
  </si>
  <si>
    <t>Nov-30</t>
  </si>
  <si>
    <t>Dez-30</t>
  </si>
  <si>
    <t>Jan-31</t>
  </si>
  <si>
    <t>Fev-31</t>
  </si>
  <si>
    <t>Mar-31</t>
  </si>
  <si>
    <t>Abr-31</t>
  </si>
  <si>
    <t>Mai-31</t>
  </si>
  <si>
    <t>Jun-31</t>
  </si>
  <si>
    <t>Jul-31</t>
  </si>
  <si>
    <t>Ago-31</t>
  </si>
  <si>
    <t>Set-31</t>
  </si>
  <si>
    <t>Out-31</t>
  </si>
  <si>
    <t>Nov-31</t>
  </si>
  <si>
    <t>Dez-31</t>
  </si>
  <si>
    <t>Jan-32</t>
  </si>
  <si>
    <t>Fev-32</t>
  </si>
  <si>
    <t>Mar-32</t>
  </si>
  <si>
    <t>Abr-32</t>
  </si>
  <si>
    <t>Mai-32</t>
  </si>
  <si>
    <t>Jun-32</t>
  </si>
  <si>
    <t>Jul-32</t>
  </si>
  <si>
    <t>Ago-32</t>
  </si>
  <si>
    <t>Set-32</t>
  </si>
  <si>
    <t>Out-32</t>
  </si>
  <si>
    <t>Nov-32</t>
  </si>
  <si>
    <t>Dez-32</t>
  </si>
  <si>
    <t>Jan-33</t>
  </si>
  <si>
    <t>Fev-33</t>
  </si>
  <si>
    <t>Mar-33</t>
  </si>
  <si>
    <t>Abr-33</t>
  </si>
  <si>
    <t>Mai-33</t>
  </si>
  <si>
    <t>Jun-33</t>
  </si>
  <si>
    <t>Jul-33</t>
  </si>
  <si>
    <t>Ago-33</t>
  </si>
  <si>
    <t>Set-33</t>
  </si>
  <si>
    <t>Out-33</t>
  </si>
  <si>
    <t>Nov-33</t>
  </si>
  <si>
    <t>Dez-33</t>
  </si>
  <si>
    <t>Jan-34</t>
  </si>
  <si>
    <t>Fev-34</t>
  </si>
  <si>
    <t>Mar-34</t>
  </si>
  <si>
    <t>Abr-34</t>
  </si>
  <si>
    <t>Mai-34</t>
  </si>
  <si>
    <t>Jun-34</t>
  </si>
  <si>
    <t>Jul-34</t>
  </si>
  <si>
    <t>Taxa de Juros</t>
  </si>
  <si>
    <t>Valor Total</t>
  </si>
  <si>
    <t>Série</t>
  </si>
  <si>
    <t>Sênior</t>
  </si>
  <si>
    <t>Subordinado</t>
  </si>
  <si>
    <t>PU Emissão</t>
  </si>
  <si>
    <t>Indexador</t>
  </si>
  <si>
    <t>-</t>
  </si>
  <si>
    <t>PU Liquidação</t>
  </si>
  <si>
    <t>Quantidades</t>
  </si>
  <si>
    <t>Montante</t>
  </si>
  <si>
    <t>Prazo</t>
  </si>
  <si>
    <t>132 meses</t>
  </si>
  <si>
    <t>163 meses</t>
  </si>
  <si>
    <t>Razão</t>
  </si>
  <si>
    <t>% PMT</t>
  </si>
  <si>
    <t>Mensal</t>
  </si>
  <si>
    <t>Anual</t>
  </si>
  <si>
    <t>Tranche Subordinado</t>
  </si>
  <si>
    <t>Saldo Devedor</t>
  </si>
  <si>
    <t>Despesas</t>
  </si>
  <si>
    <t>Juros</t>
  </si>
  <si>
    <t>Amortiz</t>
  </si>
  <si>
    <t>PMT</t>
  </si>
  <si>
    <t>% AM</t>
  </si>
  <si>
    <t>Tranche Sênior</t>
  </si>
</sst>
</file>

<file path=xl/styles.xml><?xml version="1.0" encoding="utf-8"?>
<styleSheet xmlns="http://schemas.openxmlformats.org/spreadsheetml/2006/main">
  <numFmts count="7">
    <numFmt numFmtId="164" formatCode="_-* #,##0.00_-;-* #,##0.00_-;_-* &quot;-&quot;??_-;_-@_-"/>
    <numFmt numFmtId="165" formatCode="0.0000%"/>
    <numFmt numFmtId="166" formatCode="#,##0.00"/>
    <numFmt numFmtId="167" formatCode="0.00%"/>
    <numFmt numFmtId="168" formatCode="_(&quot;R$&quot;* #,##0.00_);_(&quot;R$&quot;* (#,##0.00);_(&quot;R$&quot;* &quot;-&quot;??_);_(@_)"/>
    <numFmt numFmtId="169" formatCode="#,##0_);(#,##0)"/>
    <numFmt numFmtId="170" formatCode="0%"/>
    <numFmt numFmtId="165" formatCode="0.0000%"/>
    <numFmt numFmtId="164" formatCode="_-* #,##0.00_-;-* #,##0.00_-;_-* &quot;-&quot;??_-;_-@_-"/>
    <numFmt numFmtId="165" formatCode="0.0000%"/>
    <numFmt numFmtId="166" formatCode="#,##0.00"/>
  </numFmts>
  <fonts count="8">
    <font>
      <sz val="11"/>
      <color theme="1"/>
      <name val="Calibri"/>
      <family val="2"/>
      <scheme val="minor"/>
    </font>
    <font>
      <b/>
      <i/>
      <sz val="10"/>
      <color rgb="FF477DC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465FC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165" fontId="2" fillId="0" borderId="3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66" fontId="3" fillId="0" borderId="0" xfId="0" applyNumberFormat="1" applyFont="1" applyAlignment="1">
      <alignment horizontal="left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167" fontId="6" fillId="0" borderId="0" xfId="0" applyNumberFormat="1" applyFont="1" applyAlignment="1">
      <alignment horizontal="center" vertical="center"/>
    </xf>
    <xf numFmtId="168" fontId="7" fillId="0" borderId="0" xfId="0" applyNumberFormat="1" applyFont="1"/>
    <xf numFmtId="0" fontId="6" fillId="0" borderId="0" xfId="0" applyFont="1" applyAlignment="1">
      <alignment horizontal="center" vertical="center"/>
    </xf>
    <xf numFmtId="169" fontId="6" fillId="0" borderId="0" xfId="0" applyNumberFormat="1" applyFont="1" applyAlignment="1">
      <alignment vertical="center"/>
    </xf>
    <xf numFmtId="170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2" fillId="0" borderId="6" xfId="0" applyNumberFormat="1" applyFont="1" applyBorder="1"/>
    <xf numFmtId="165" fontId="2" fillId="0" borderId="7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6" fontId="3" fillId="0" borderId="6" xfId="0" applyNumberFormat="1" applyFont="1" applyBorder="1" applyAlignment="1">
      <alignment horizontal="left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0</xdr:row>
      <xdr:rowOff>95250</xdr:rowOff>
    </xdr:from>
    <xdr:to>
      <xdr:col>8</xdr:col>
      <xdr:colOff>195263</xdr:colOff>
      <xdr:row>8</xdr:row>
      <xdr:rowOff>76200</xdr:rowOff>
    </xdr:to>
    <xdr:pic>
      <xdr:nvPicPr>
        <xdr:cNvPr id="2" name="Picture 1" descr="logo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76825" y="95250"/>
          <a:ext cx="3214688" cy="161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AC183"/>
  <sheetViews>
    <sheetView showGridLines="0" tabSelected="1" workbookViewId="0"/>
  </sheetViews>
  <sheetFormatPr defaultRowHeight="15"/>
  <cols>
    <col min="1" max="1" width="6.7109375" customWidth="1"/>
    <col min="2" max="2" width="18.7109375" customWidth="1"/>
    <col min="3" max="3" width="16.28515625" customWidth="1"/>
    <col min="4" max="4" width="14.7109375" customWidth="1"/>
    <col min="5" max="5" width="18.28515625" customWidth="1"/>
    <col min="6" max="6" width="19.7109375" customWidth="1"/>
    <col min="7" max="7" width="12.7109375" customWidth="1"/>
    <col min="8" max="8" width="14.28515625" customWidth="1"/>
    <col min="9" max="9" width="8.7109375" customWidth="1"/>
    <col min="10" max="10" width="6.7109375" customWidth="1"/>
    <col min="11" max="11" width="11.7109375" customWidth="1"/>
    <col min="12" max="12" width="8.7109375" customWidth="1"/>
    <col min="13" max="13" width="4.7109375" customWidth="1"/>
    <col min="14" max="14" width="6.7109375" customWidth="1"/>
    <col min="15" max="15" width="8.7109375" customWidth="1"/>
    <col min="16" max="16" width="13.7109375" customWidth="1"/>
    <col min="17" max="17" width="10.7109375" customWidth="1"/>
    <col min="18" max="18" width="12.7109375" customWidth="1"/>
    <col min="19" max="19" width="12.7109375" customWidth="1"/>
    <col min="20" max="20" width="11.7109375" customWidth="1"/>
    <col min="21" max="21" width="10.7109375" customWidth="1"/>
    <col min="22" max="22" width="4.7109375" customWidth="1"/>
    <col min="23" max="23" width="6.7109375" customWidth="1"/>
    <col min="24" max="24" width="8.7109375" customWidth="1"/>
    <col min="25" max="25" width="13.7109375" customWidth="1"/>
    <col min="26" max="26" width="10.7109375" customWidth="1"/>
    <col min="27" max="27" width="12.7109375" customWidth="1"/>
    <col min="28" max="28" width="12.7109375" customWidth="1"/>
    <col min="29" max="29" width="11.7109375" customWidth="1"/>
  </cols>
  <sheetData>
    <row r="3" spans="2:29">
      <c r="J3" s="1" t="s">
        <v>0</v>
      </c>
      <c r="K3" s="1"/>
      <c r="L3" s="1"/>
      <c r="N3" s="1" t="s">
        <v>198</v>
      </c>
      <c r="O3" s="1"/>
      <c r="P3" s="1"/>
      <c r="Q3" s="1"/>
      <c r="R3" s="1"/>
      <c r="S3" s="1"/>
      <c r="T3" s="1"/>
      <c r="U3" s="1"/>
      <c r="W3" s="1" t="s">
        <v>205</v>
      </c>
      <c r="X3" s="1"/>
      <c r="Y3" s="1"/>
      <c r="Z3" s="1"/>
      <c r="AA3" s="1"/>
      <c r="AB3" s="1"/>
      <c r="AC3" s="1"/>
    </row>
    <row r="4" spans="2:29">
      <c r="J4" s="1"/>
      <c r="K4" s="1"/>
      <c r="L4" s="1"/>
      <c r="N4" s="1"/>
      <c r="O4" s="1"/>
      <c r="P4" s="1"/>
      <c r="Q4" s="1"/>
      <c r="R4" s="1"/>
      <c r="S4" s="1"/>
      <c r="T4" s="1"/>
      <c r="U4" s="1"/>
      <c r="W4" s="2"/>
      <c r="X4" s="3"/>
      <c r="Y4" s="4"/>
      <c r="Z4" s="4"/>
      <c r="AA4" s="4"/>
      <c r="AB4" s="4"/>
      <c r="AC4" s="5"/>
    </row>
    <row r="5" spans="2:29">
      <c r="J5" s="6">
        <v>1</v>
      </c>
      <c r="K5" s="7">
        <v>398746.24</v>
      </c>
      <c r="L5" s="8" t="s">
        <v>1</v>
      </c>
      <c r="N5" s="9"/>
      <c r="U5" s="10"/>
      <c r="W5" s="2"/>
      <c r="X5" s="3"/>
      <c r="Y5" s="4"/>
      <c r="Z5" s="4"/>
      <c r="AA5" s="4"/>
      <c r="AB5" s="4"/>
      <c r="AC5" s="5"/>
    </row>
    <row r="6" spans="2:29" ht="18" customHeight="1">
      <c r="J6" s="6">
        <v>2</v>
      </c>
      <c r="K6" s="7">
        <v>232647.36</v>
      </c>
      <c r="L6" s="8" t="s">
        <v>2</v>
      </c>
      <c r="N6" s="9"/>
      <c r="P6" s="11" t="s">
        <v>199</v>
      </c>
      <c r="Q6" s="11" t="s">
        <v>200</v>
      </c>
      <c r="R6" s="11" t="s">
        <v>201</v>
      </c>
      <c r="S6" s="11" t="s">
        <v>202</v>
      </c>
      <c r="T6" s="11" t="s">
        <v>203</v>
      </c>
      <c r="U6" s="12" t="s">
        <v>204</v>
      </c>
      <c r="W6" s="2"/>
      <c r="X6" s="3"/>
      <c r="Y6" s="11" t="s">
        <v>199</v>
      </c>
      <c r="Z6" s="11" t="s">
        <v>201</v>
      </c>
      <c r="AA6" s="11" t="s">
        <v>202</v>
      </c>
      <c r="AB6" s="11" t="s">
        <v>203</v>
      </c>
      <c r="AC6" s="12" t="s">
        <v>204</v>
      </c>
    </row>
    <row r="7" spans="2:29" ht="18" customHeight="1">
      <c r="J7" s="6">
        <v>3</v>
      </c>
      <c r="K7" s="7">
        <v>234048.83</v>
      </c>
      <c r="L7" s="8" t="s">
        <v>3</v>
      </c>
      <c r="N7" s="9"/>
      <c r="U7" s="10"/>
      <c r="W7" s="2"/>
      <c r="X7" s="3"/>
      <c r="Y7" s="4"/>
      <c r="Z7" s="4"/>
      <c r="AA7" s="4"/>
      <c r="AB7" s="4"/>
      <c r="AC7" s="5"/>
    </row>
    <row r="8" spans="2:29" ht="18" customHeight="1">
      <c r="J8" s="6">
        <v>4</v>
      </c>
      <c r="K8" s="7">
        <v>243260.46</v>
      </c>
      <c r="L8" s="8" t="s">
        <v>4</v>
      </c>
      <c r="N8" s="2">
        <v>1</v>
      </c>
      <c r="O8" s="3" t="s">
        <v>1</v>
      </c>
      <c r="P8" s="4">
        <v>2854000</v>
      </c>
      <c r="U8" s="10"/>
      <c r="W8" s="2">
        <v>1</v>
      </c>
      <c r="X8" s="3" t="s">
        <v>1</v>
      </c>
      <c r="Y8" s="4">
        <v>11416000</v>
      </c>
      <c r="Z8" s="4"/>
      <c r="AA8" s="4"/>
      <c r="AB8" s="4"/>
      <c r="AC8" s="5"/>
    </row>
    <row r="9" spans="2:29" ht="18" customHeight="1">
      <c r="J9" s="6">
        <v>5</v>
      </c>
      <c r="K9" s="7">
        <v>253082.05</v>
      </c>
      <c r="L9" s="8" t="s">
        <v>5</v>
      </c>
      <c r="N9" s="2">
        <v>2</v>
      </c>
      <c r="O9" s="3" t="s">
        <v>2</v>
      </c>
      <c r="P9" s="4">
        <f>P8+Q9+R9-T9</f>
        <v>0</v>
      </c>
      <c r="Q9" s="4">
        <v>10000</v>
      </c>
      <c r="R9" s="4">
        <f>P8*C24</f>
        <v>0</v>
      </c>
      <c r="S9" s="4">
        <v>0</v>
      </c>
      <c r="T9" s="4">
        <v>0</v>
      </c>
      <c r="U9" s="5">
        <f>S9/P8</f>
        <v>0</v>
      </c>
      <c r="W9" s="2">
        <v>2</v>
      </c>
      <c r="X9" s="3" t="s">
        <v>2</v>
      </c>
      <c r="Y9" s="4">
        <f>Y8+Z9-AB9</f>
        <v>0</v>
      </c>
      <c r="Z9" s="4">
        <f>Y8*C23</f>
        <v>0</v>
      </c>
      <c r="AA9" s="4">
        <v>0</v>
      </c>
      <c r="AB9" s="4">
        <v>0</v>
      </c>
      <c r="AC9" s="5">
        <f>AA9/Y8</f>
        <v>0</v>
      </c>
    </row>
    <row r="10" spans="2:29" ht="18" customHeight="1">
      <c r="J10" s="6">
        <v>6</v>
      </c>
      <c r="K10" s="7">
        <v>227216.3</v>
      </c>
      <c r="L10" s="8" t="s">
        <v>6</v>
      </c>
      <c r="N10" s="2">
        <v>3</v>
      </c>
      <c r="O10" s="3" t="s">
        <v>3</v>
      </c>
      <c r="P10" s="4">
        <f>P9+Q10+R10-T10</f>
        <v>0</v>
      </c>
      <c r="Q10" s="4">
        <v>10000</v>
      </c>
      <c r="R10" s="4">
        <f>P9*C24</f>
        <v>0</v>
      </c>
      <c r="S10" s="4">
        <v>0</v>
      </c>
      <c r="T10" s="4">
        <v>0</v>
      </c>
      <c r="U10" s="5">
        <f>S10/P9</f>
        <v>0</v>
      </c>
      <c r="W10" s="2">
        <v>3</v>
      </c>
      <c r="X10" s="3" t="s">
        <v>3</v>
      </c>
      <c r="Y10" s="4">
        <f>Y9+Z10-AB10</f>
        <v>0</v>
      </c>
      <c r="Z10" s="4">
        <f>Y9*C23</f>
        <v>0</v>
      </c>
      <c r="AA10" s="4">
        <v>0</v>
      </c>
      <c r="AB10" s="4">
        <v>0</v>
      </c>
      <c r="AC10" s="5">
        <f>AA10/Y9</f>
        <v>0</v>
      </c>
    </row>
    <row r="11" spans="2:29" ht="18" customHeight="1">
      <c r="J11" s="6">
        <v>7</v>
      </c>
      <c r="K11" s="7">
        <v>230815.62</v>
      </c>
      <c r="L11" s="8" t="s">
        <v>7</v>
      </c>
      <c r="N11" s="2">
        <v>4</v>
      </c>
      <c r="O11" s="3" t="s">
        <v>4</v>
      </c>
      <c r="P11" s="4">
        <f>P10+Q11+R11-T11</f>
        <v>0</v>
      </c>
      <c r="Q11" s="4">
        <v>10000</v>
      </c>
      <c r="R11" s="4">
        <f>P10*C24</f>
        <v>0</v>
      </c>
      <c r="S11" s="4">
        <v>0</v>
      </c>
      <c r="T11" s="4">
        <v>0</v>
      </c>
      <c r="U11" s="5">
        <f>S11/P10</f>
        <v>0</v>
      </c>
      <c r="W11" s="2">
        <v>4</v>
      </c>
      <c r="X11" s="3" t="s">
        <v>4</v>
      </c>
      <c r="Y11" s="4">
        <f>Y10+Z11-AB11</f>
        <v>0</v>
      </c>
      <c r="Z11" s="4">
        <f>Y10*C23</f>
        <v>0</v>
      </c>
      <c r="AA11" s="4">
        <v>0</v>
      </c>
      <c r="AB11" s="4">
        <v>0</v>
      </c>
      <c r="AC11" s="5">
        <f>AA11/Y10</f>
        <v>0</v>
      </c>
    </row>
    <row r="12" spans="2:29" ht="18" customHeight="1">
      <c r="B12" s="13" t="s">
        <v>180</v>
      </c>
      <c r="C12" s="13" t="s">
        <v>181</v>
      </c>
      <c r="E12" s="13" t="s">
        <v>182</v>
      </c>
      <c r="F12" s="13" t="s">
        <v>185</v>
      </c>
      <c r="G12" s="13" t="s">
        <v>186</v>
      </c>
      <c r="H12" s="13" t="s">
        <v>180</v>
      </c>
      <c r="J12" s="6">
        <v>8</v>
      </c>
      <c r="K12" s="7">
        <v>238150.98</v>
      </c>
      <c r="L12" s="8" t="s">
        <v>8</v>
      </c>
      <c r="N12" s="2">
        <v>5</v>
      </c>
      <c r="O12" s="3" t="s">
        <v>5</v>
      </c>
      <c r="P12" s="4">
        <f>P11+Q12+R12-T12</f>
        <v>0</v>
      </c>
      <c r="Q12" s="4">
        <v>10000</v>
      </c>
      <c r="R12" s="4">
        <f>P11*C24</f>
        <v>0</v>
      </c>
      <c r="S12" s="4">
        <f>T12-R12-Q12</f>
        <v>0</v>
      </c>
      <c r="T12" s="4">
        <f>Q12+R12</f>
        <v>0</v>
      </c>
      <c r="U12" s="5">
        <f>S12/P11</f>
        <v>0</v>
      </c>
      <c r="W12" s="2">
        <v>5</v>
      </c>
      <c r="X12" s="3" t="s">
        <v>5</v>
      </c>
      <c r="Y12" s="4">
        <f>Y11+Z12-AB12</f>
        <v>0</v>
      </c>
      <c r="Z12" s="4">
        <f>Y11*C23</f>
        <v>0</v>
      </c>
      <c r="AA12" s="4">
        <f>AB12-Z12</f>
        <v>0</v>
      </c>
      <c r="AB12" s="4">
        <f>K8*H18-T12</f>
        <v>0</v>
      </c>
      <c r="AC12" s="5">
        <f>AA12/Y11</f>
        <v>0</v>
      </c>
    </row>
    <row r="13" spans="2:29" ht="18" customHeight="1">
      <c r="B13" s="14">
        <v>0.105</v>
      </c>
      <c r="C13" s="15">
        <v>14270000</v>
      </c>
      <c r="E13" s="16" t="s">
        <v>183</v>
      </c>
      <c r="F13" s="15">
        <v>1000</v>
      </c>
      <c r="G13" s="16" t="s">
        <v>187</v>
      </c>
      <c r="H13" s="14">
        <v>0.08500000000000001</v>
      </c>
      <c r="J13" s="6">
        <v>9</v>
      </c>
      <c r="K13" s="7">
        <v>219799.63</v>
      </c>
      <c r="L13" s="8" t="s">
        <v>9</v>
      </c>
      <c r="N13" s="2">
        <v>6</v>
      </c>
      <c r="O13" s="3" t="s">
        <v>6</v>
      </c>
      <c r="P13" s="4">
        <f>P12+Q13+R13-T13</f>
        <v>0</v>
      </c>
      <c r="Q13" s="4">
        <v>10000</v>
      </c>
      <c r="R13" s="4">
        <f>P12*C24</f>
        <v>0</v>
      </c>
      <c r="S13" s="4">
        <f>T13-R13-Q13</f>
        <v>0</v>
      </c>
      <c r="T13" s="4">
        <f>Q13+R13</f>
        <v>0</v>
      </c>
      <c r="U13" s="5">
        <f>S13/P12</f>
        <v>0</v>
      </c>
      <c r="W13" s="2">
        <v>6</v>
      </c>
      <c r="X13" s="3" t="s">
        <v>6</v>
      </c>
      <c r="Y13" s="4">
        <f>Y12+Z13-AB13</f>
        <v>0</v>
      </c>
      <c r="Z13" s="4">
        <f>Y12*C23</f>
        <v>0</v>
      </c>
      <c r="AA13" s="4">
        <f>AB13-Z13</f>
        <v>0</v>
      </c>
      <c r="AB13" s="4">
        <f>K9*H18-T13</f>
        <v>0</v>
      </c>
      <c r="AC13" s="5">
        <f>AA13/Y12</f>
        <v>0</v>
      </c>
    </row>
    <row r="14" spans="2:29" ht="18" customHeight="1">
      <c r="E14" s="16" t="s">
        <v>184</v>
      </c>
      <c r="F14" s="15">
        <v>1000</v>
      </c>
      <c r="G14" s="16" t="s">
        <v>187</v>
      </c>
      <c r="H14" s="14">
        <v>0.149295016450141</v>
      </c>
      <c r="J14" s="6">
        <v>10</v>
      </c>
      <c r="K14" s="7">
        <v>222728.79</v>
      </c>
      <c r="L14" s="8" t="s">
        <v>10</v>
      </c>
      <c r="N14" s="2">
        <v>7</v>
      </c>
      <c r="O14" s="3" t="s">
        <v>7</v>
      </c>
      <c r="P14" s="4">
        <f>P13+Q14+R14-T14</f>
        <v>0</v>
      </c>
      <c r="Q14" s="4">
        <v>10000</v>
      </c>
      <c r="R14" s="4">
        <f>P13*C24</f>
        <v>0</v>
      </c>
      <c r="S14" s="4">
        <f>T14-R14-Q14</f>
        <v>0</v>
      </c>
      <c r="T14" s="4">
        <f>Q14+R14</f>
        <v>0</v>
      </c>
      <c r="U14" s="5">
        <f>S14/P13</f>
        <v>0</v>
      </c>
      <c r="W14" s="2">
        <v>7</v>
      </c>
      <c r="X14" s="3" t="s">
        <v>7</v>
      </c>
      <c r="Y14" s="4">
        <f>Y13+Z14-AB14</f>
        <v>0</v>
      </c>
      <c r="Z14" s="4">
        <f>Y13*C23</f>
        <v>0</v>
      </c>
      <c r="AA14" s="4">
        <f>AB14-Z14</f>
        <v>0</v>
      </c>
      <c r="AB14" s="4">
        <f>K10*H18-T14</f>
        <v>0</v>
      </c>
      <c r="AC14" s="5">
        <f>AA14/Y13</f>
        <v>0</v>
      </c>
    </row>
    <row r="15" spans="2:29" ht="18" customHeight="1">
      <c r="J15" s="6">
        <v>11</v>
      </c>
      <c r="K15" s="7">
        <v>407735.15</v>
      </c>
      <c r="L15" s="8" t="s">
        <v>11</v>
      </c>
      <c r="N15" s="2">
        <v>8</v>
      </c>
      <c r="O15" s="3" t="s">
        <v>8</v>
      </c>
      <c r="P15" s="4">
        <f>P14+Q15+R15-T15</f>
        <v>0</v>
      </c>
      <c r="Q15" s="4">
        <v>10000</v>
      </c>
      <c r="R15" s="4">
        <f>P14*C24</f>
        <v>0</v>
      </c>
      <c r="S15" s="4">
        <f>T15-R15-Q15</f>
        <v>0</v>
      </c>
      <c r="T15" s="4">
        <f>Q15+R15</f>
        <v>0</v>
      </c>
      <c r="U15" s="5">
        <f>S15/P14</f>
        <v>0</v>
      </c>
      <c r="W15" s="2">
        <v>8</v>
      </c>
      <c r="X15" s="3" t="s">
        <v>8</v>
      </c>
      <c r="Y15" s="4">
        <f>Y14+Z15-AB15</f>
        <v>0</v>
      </c>
      <c r="Z15" s="4">
        <f>Y14*C23</f>
        <v>0</v>
      </c>
      <c r="AA15" s="4">
        <f>AB15-Z15</f>
        <v>0</v>
      </c>
      <c r="AB15" s="4">
        <f>K11*H18-T15</f>
        <v>0</v>
      </c>
      <c r="AC15" s="5">
        <f>AA15/Y14</f>
        <v>0</v>
      </c>
    </row>
    <row r="16" spans="2:29" ht="18" customHeight="1">
      <c r="J16" s="6">
        <v>12</v>
      </c>
      <c r="K16" s="7">
        <v>249888.92</v>
      </c>
      <c r="L16" s="8" t="s">
        <v>12</v>
      </c>
      <c r="N16" s="2">
        <v>9</v>
      </c>
      <c r="O16" s="3" t="s">
        <v>9</v>
      </c>
      <c r="P16" s="4">
        <f>P15+Q16+R16-T16</f>
        <v>0</v>
      </c>
      <c r="Q16" s="4">
        <v>10000</v>
      </c>
      <c r="R16" s="4">
        <f>P15*C24</f>
        <v>0</v>
      </c>
      <c r="S16" s="4">
        <f>T16-R16-Q16</f>
        <v>0</v>
      </c>
      <c r="T16" s="4">
        <f>Q16+R16</f>
        <v>0</v>
      </c>
      <c r="U16" s="5">
        <f>S16/P15</f>
        <v>0</v>
      </c>
      <c r="W16" s="2">
        <v>9</v>
      </c>
      <c r="X16" s="3" t="s">
        <v>9</v>
      </c>
      <c r="Y16" s="4">
        <f>Y15+Z16-AB16</f>
        <v>0</v>
      </c>
      <c r="Z16" s="4">
        <f>Y15*C23</f>
        <v>0</v>
      </c>
      <c r="AA16" s="4">
        <f>AB16-Z16</f>
        <v>0</v>
      </c>
      <c r="AB16" s="4">
        <f>K12*H18-T16</f>
        <v>0</v>
      </c>
      <c r="AC16" s="5">
        <f>AA16/Y15</f>
        <v>0</v>
      </c>
    </row>
    <row r="17" spans="2:29" ht="18" customHeight="1">
      <c r="B17" s="13" t="s">
        <v>182</v>
      </c>
      <c r="C17" s="13" t="s">
        <v>188</v>
      </c>
      <c r="D17" s="13" t="s">
        <v>189</v>
      </c>
      <c r="E17" s="13" t="s">
        <v>190</v>
      </c>
      <c r="F17" s="13" t="s">
        <v>191</v>
      </c>
      <c r="G17" s="13" t="s">
        <v>194</v>
      </c>
      <c r="H17" s="13" t="s">
        <v>195</v>
      </c>
      <c r="J17" s="6">
        <v>13</v>
      </c>
      <c r="K17" s="7">
        <v>224603.25</v>
      </c>
      <c r="L17" s="8" t="s">
        <v>13</v>
      </c>
      <c r="N17" s="2">
        <v>10</v>
      </c>
      <c r="O17" s="3" t="s">
        <v>10</v>
      </c>
      <c r="P17" s="4">
        <f>P16+Q17+R17-T17</f>
        <v>0</v>
      </c>
      <c r="Q17" s="4">
        <v>10000</v>
      </c>
      <c r="R17" s="4">
        <f>P16*C24</f>
        <v>0</v>
      </c>
      <c r="S17" s="4">
        <f>T17-R17-Q17</f>
        <v>0</v>
      </c>
      <c r="T17" s="4">
        <f>Q17+R17</f>
        <v>0</v>
      </c>
      <c r="U17" s="5">
        <f>S17/P16</f>
        <v>0</v>
      </c>
      <c r="W17" s="2">
        <v>10</v>
      </c>
      <c r="X17" s="3" t="s">
        <v>10</v>
      </c>
      <c r="Y17" s="4">
        <f>Y16+Z17-AB17</f>
        <v>0</v>
      </c>
      <c r="Z17" s="4">
        <f>Y16*C23</f>
        <v>0</v>
      </c>
      <c r="AA17" s="4">
        <f>AB17-Z17</f>
        <v>0</v>
      </c>
      <c r="AB17" s="4">
        <f>K13*H18-T17</f>
        <v>0</v>
      </c>
      <c r="AC17" s="5">
        <f>AA17/Y16</f>
        <v>0</v>
      </c>
    </row>
    <row r="18" spans="2:29" ht="18" customHeight="1">
      <c r="B18" s="16" t="s">
        <v>183</v>
      </c>
      <c r="C18" s="15">
        <v>1000</v>
      </c>
      <c r="D18" s="17">
        <f>E18/C18</f>
        <v>0</v>
      </c>
      <c r="E18" s="15">
        <f>C13*G18</f>
        <v>0</v>
      </c>
      <c r="F18" s="16" t="s">
        <v>192</v>
      </c>
      <c r="G18" s="18">
        <v>0.8</v>
      </c>
      <c r="H18" s="18">
        <v>0.92</v>
      </c>
      <c r="J18" s="6">
        <v>14</v>
      </c>
      <c r="K18" s="7">
        <v>223791.49</v>
      </c>
      <c r="L18" s="8" t="s">
        <v>14</v>
      </c>
      <c r="N18" s="2">
        <v>11</v>
      </c>
      <c r="O18" s="3" t="s">
        <v>11</v>
      </c>
      <c r="P18" s="4">
        <f>P17+Q18+R18-T18</f>
        <v>0</v>
      </c>
      <c r="Q18" s="4">
        <v>10000</v>
      </c>
      <c r="R18" s="4">
        <f>P17*C24</f>
        <v>0</v>
      </c>
      <c r="S18" s="4">
        <f>T18-R18-Q18</f>
        <v>0</v>
      </c>
      <c r="T18" s="4">
        <f>Q18+R18</f>
        <v>0</v>
      </c>
      <c r="U18" s="5">
        <f>S18/P17</f>
        <v>0</v>
      </c>
      <c r="W18" s="2">
        <v>11</v>
      </c>
      <c r="X18" s="3" t="s">
        <v>11</v>
      </c>
      <c r="Y18" s="4">
        <f>Y17+Z18-AB18</f>
        <v>0</v>
      </c>
      <c r="Z18" s="4">
        <f>Y17*C23</f>
        <v>0</v>
      </c>
      <c r="AA18" s="4">
        <f>AB18-Z18</f>
        <v>0</v>
      </c>
      <c r="AB18" s="4">
        <f>K14*H18-T18</f>
        <v>0</v>
      </c>
      <c r="AC18" s="5">
        <f>AA18/Y17</f>
        <v>0</v>
      </c>
    </row>
    <row r="19" spans="2:29" ht="18" customHeight="1">
      <c r="B19" s="16" t="s">
        <v>184</v>
      </c>
      <c r="C19" s="15">
        <v>1000</v>
      </c>
      <c r="D19" s="17">
        <f>E19/C19</f>
        <v>0</v>
      </c>
      <c r="E19" s="15">
        <f>C13*G19</f>
        <v>0</v>
      </c>
      <c r="F19" s="16" t="s">
        <v>193</v>
      </c>
      <c r="G19" s="18">
        <v>0.2</v>
      </c>
      <c r="J19" s="6">
        <v>15</v>
      </c>
      <c r="K19" s="7">
        <v>224533.36</v>
      </c>
      <c r="L19" s="8" t="s">
        <v>15</v>
      </c>
      <c r="N19" s="2">
        <v>12</v>
      </c>
      <c r="O19" s="3" t="s">
        <v>12</v>
      </c>
      <c r="P19" s="4">
        <f>P18+Q19+R19-T19</f>
        <v>0</v>
      </c>
      <c r="Q19" s="4">
        <v>10000</v>
      </c>
      <c r="R19" s="4">
        <f>P18*C24</f>
        <v>0</v>
      </c>
      <c r="S19" s="4">
        <f>T19-R19-Q19</f>
        <v>0</v>
      </c>
      <c r="T19" s="4">
        <f>Q19+R19</f>
        <v>0</v>
      </c>
      <c r="U19" s="5">
        <f>S19/P18</f>
        <v>0</v>
      </c>
      <c r="W19" s="2">
        <v>12</v>
      </c>
      <c r="X19" s="3" t="s">
        <v>12</v>
      </c>
      <c r="Y19" s="4">
        <f>Y18+Z19-AB19</f>
        <v>0</v>
      </c>
      <c r="Z19" s="4">
        <f>Y18*C23</f>
        <v>0</v>
      </c>
      <c r="AA19" s="4">
        <f>AB19-Z19</f>
        <v>0</v>
      </c>
      <c r="AB19" s="4">
        <f>K15*H18-T19</f>
        <v>0</v>
      </c>
      <c r="AC19" s="5">
        <f>AA19/Y18</f>
        <v>0</v>
      </c>
    </row>
    <row r="20" spans="2:29" ht="18" customHeight="1">
      <c r="J20" s="6">
        <v>16</v>
      </c>
      <c r="K20" s="7">
        <v>231288.69</v>
      </c>
      <c r="L20" s="8" t="s">
        <v>16</v>
      </c>
      <c r="N20" s="2">
        <v>13</v>
      </c>
      <c r="O20" s="3" t="s">
        <v>13</v>
      </c>
      <c r="P20" s="4">
        <f>P19+Q20+R20-T20</f>
        <v>0</v>
      </c>
      <c r="Q20" s="4">
        <v>10000</v>
      </c>
      <c r="R20" s="4">
        <f>P19*C24</f>
        <v>0</v>
      </c>
      <c r="S20" s="4">
        <f>T20-R20-Q20</f>
        <v>0</v>
      </c>
      <c r="T20" s="4">
        <f>Q20+R20</f>
        <v>0</v>
      </c>
      <c r="U20" s="5">
        <f>S20/P19</f>
        <v>0</v>
      </c>
      <c r="W20" s="2">
        <v>13</v>
      </c>
      <c r="X20" s="3" t="s">
        <v>13</v>
      </c>
      <c r="Y20" s="4">
        <f>Y19+Z20-AB20</f>
        <v>0</v>
      </c>
      <c r="Z20" s="4">
        <f>Y19*C23</f>
        <v>0</v>
      </c>
      <c r="AA20" s="4">
        <f>AB20-Z20</f>
        <v>0</v>
      </c>
      <c r="AB20" s="4">
        <f>K16*H18-T20</f>
        <v>0</v>
      </c>
      <c r="AC20" s="5">
        <f>AA20/Y19</f>
        <v>0</v>
      </c>
    </row>
    <row r="21" spans="2:29" ht="18" customHeight="1">
      <c r="J21" s="6">
        <v>17</v>
      </c>
      <c r="K21" s="7">
        <v>236109.38</v>
      </c>
      <c r="L21" s="8" t="s">
        <v>17</v>
      </c>
      <c r="N21" s="2">
        <v>14</v>
      </c>
      <c r="O21" s="3" t="s">
        <v>14</v>
      </c>
      <c r="P21" s="4">
        <f>P20+Q21+R21-T21</f>
        <v>0</v>
      </c>
      <c r="Q21" s="4">
        <v>10000</v>
      </c>
      <c r="R21" s="4">
        <f>P20*C24</f>
        <v>0</v>
      </c>
      <c r="S21" s="4">
        <f>T21-R21-Q21</f>
        <v>0</v>
      </c>
      <c r="T21" s="4">
        <f>Q21+R21</f>
        <v>0</v>
      </c>
      <c r="U21" s="5">
        <f>S21/P20</f>
        <v>0</v>
      </c>
      <c r="W21" s="2">
        <v>14</v>
      </c>
      <c r="X21" s="3" t="s">
        <v>14</v>
      </c>
      <c r="Y21" s="4">
        <f>Y20+Z21-AB21</f>
        <v>0</v>
      </c>
      <c r="Z21" s="4">
        <f>Y20*C23</f>
        <v>0</v>
      </c>
      <c r="AA21" s="4">
        <f>AB21-Z21</f>
        <v>0</v>
      </c>
      <c r="AB21" s="4">
        <f>K17*H18-T21</f>
        <v>0</v>
      </c>
      <c r="AC21" s="5">
        <f>AA21/Y20</f>
        <v>0</v>
      </c>
    </row>
    <row r="22" spans="2:29" ht="18" customHeight="1">
      <c r="B22" s="13" t="s">
        <v>182</v>
      </c>
      <c r="C22" s="13" t="s">
        <v>196</v>
      </c>
      <c r="D22" s="13" t="s">
        <v>197</v>
      </c>
      <c r="J22" s="6">
        <v>18</v>
      </c>
      <c r="K22" s="7">
        <v>215244.53</v>
      </c>
      <c r="L22" s="8" t="s">
        <v>18</v>
      </c>
      <c r="N22" s="2">
        <v>15</v>
      </c>
      <c r="O22" s="3" t="s">
        <v>15</v>
      </c>
      <c r="P22" s="4">
        <f>P21+Q22+R22-T22</f>
        <v>0</v>
      </c>
      <c r="Q22" s="4">
        <v>10000</v>
      </c>
      <c r="R22" s="4">
        <f>P21*C24</f>
        <v>0</v>
      </c>
      <c r="S22" s="4">
        <f>T22-R22-Q22</f>
        <v>0</v>
      </c>
      <c r="T22" s="4">
        <f>Q22+R22</f>
        <v>0</v>
      </c>
      <c r="U22" s="5">
        <f>S22/P21</f>
        <v>0</v>
      </c>
      <c r="W22" s="2">
        <v>15</v>
      </c>
      <c r="X22" s="3" t="s">
        <v>15</v>
      </c>
      <c r="Y22" s="4">
        <f>Y21+Z22-AB22</f>
        <v>0</v>
      </c>
      <c r="Z22" s="4">
        <f>Y21*C23</f>
        <v>0</v>
      </c>
      <c r="AA22" s="4">
        <f>AB22-Z22</f>
        <v>0</v>
      </c>
      <c r="AB22" s="4">
        <f>K18*H18-T22</f>
        <v>0</v>
      </c>
      <c r="AC22" s="5">
        <f>AA22/Y21</f>
        <v>0</v>
      </c>
    </row>
    <row r="23" spans="2:29" ht="18" customHeight="1">
      <c r="B23" s="16" t="s">
        <v>183</v>
      </c>
      <c r="C23" s="19">
        <f>(1+D23)^(1/12)-1</f>
        <v>0</v>
      </c>
      <c r="D23" s="14">
        <v>0.08500000000000001</v>
      </c>
      <c r="J23" s="6">
        <v>19</v>
      </c>
      <c r="K23" s="7">
        <v>218843.85</v>
      </c>
      <c r="L23" s="8" t="s">
        <v>19</v>
      </c>
      <c r="N23" s="2">
        <v>16</v>
      </c>
      <c r="O23" s="3" t="s">
        <v>16</v>
      </c>
      <c r="P23" s="4">
        <f>P22+Q23+R23-T23</f>
        <v>0</v>
      </c>
      <c r="Q23" s="4">
        <v>10000</v>
      </c>
      <c r="R23" s="4">
        <f>P22*C24</f>
        <v>0</v>
      </c>
      <c r="S23" s="4">
        <f>T23-R23-Q23</f>
        <v>0</v>
      </c>
      <c r="T23" s="4">
        <f>Q23+R23</f>
        <v>0</v>
      </c>
      <c r="U23" s="5">
        <f>S23/P22</f>
        <v>0</v>
      </c>
      <c r="W23" s="2">
        <v>16</v>
      </c>
      <c r="X23" s="3" t="s">
        <v>16</v>
      </c>
      <c r="Y23" s="4">
        <f>Y22+Z23-AB23</f>
        <v>0</v>
      </c>
      <c r="Z23" s="4">
        <f>Y22*C23</f>
        <v>0</v>
      </c>
      <c r="AA23" s="4">
        <f>AB23-Z23</f>
        <v>0</v>
      </c>
      <c r="AB23" s="4">
        <f>K19*H18-T23</f>
        <v>0</v>
      </c>
      <c r="AC23" s="5">
        <f>AA23/Y22</f>
        <v>0</v>
      </c>
    </row>
    <row r="24" spans="2:29" ht="18" customHeight="1">
      <c r="B24" s="16" t="s">
        <v>184</v>
      </c>
      <c r="C24" s="19">
        <f>(1+D24)^(1/12)-1</f>
        <v>0</v>
      </c>
      <c r="D24" s="14">
        <v>0.149295016450141</v>
      </c>
      <c r="J24" s="6">
        <v>20</v>
      </c>
      <c r="K24" s="7">
        <v>229987.22</v>
      </c>
      <c r="L24" s="8" t="s">
        <v>20</v>
      </c>
      <c r="N24" s="2">
        <v>17</v>
      </c>
      <c r="O24" s="3" t="s">
        <v>17</v>
      </c>
      <c r="P24" s="4">
        <f>P23+Q24+R24-T24</f>
        <v>0</v>
      </c>
      <c r="Q24" s="4">
        <v>10000</v>
      </c>
      <c r="R24" s="4">
        <f>P23*C24</f>
        <v>0</v>
      </c>
      <c r="S24" s="4">
        <f>T24-R24-Q24</f>
        <v>0</v>
      </c>
      <c r="T24" s="4">
        <f>Q24+R24</f>
        <v>0</v>
      </c>
      <c r="U24" s="5">
        <f>S24/P23</f>
        <v>0</v>
      </c>
      <c r="W24" s="2">
        <v>17</v>
      </c>
      <c r="X24" s="3" t="s">
        <v>17</v>
      </c>
      <c r="Y24" s="4">
        <f>Y23+Z24-AB24</f>
        <v>0</v>
      </c>
      <c r="Z24" s="4">
        <f>Y23*C23</f>
        <v>0</v>
      </c>
      <c r="AA24" s="4">
        <f>AB24-Z24</f>
        <v>0</v>
      </c>
      <c r="AB24" s="4">
        <f>K20*H18-T24</f>
        <v>0</v>
      </c>
      <c r="AC24" s="5">
        <f>AA24/Y23</f>
        <v>0</v>
      </c>
    </row>
    <row r="25" spans="2:29" ht="18" customHeight="1">
      <c r="J25" s="6">
        <v>21</v>
      </c>
      <c r="K25" s="7">
        <v>211635.87</v>
      </c>
      <c r="L25" s="8" t="s">
        <v>21</v>
      </c>
      <c r="N25" s="2">
        <v>18</v>
      </c>
      <c r="O25" s="3" t="s">
        <v>18</v>
      </c>
      <c r="P25" s="4">
        <f>P24+Q25+R25-T25</f>
        <v>0</v>
      </c>
      <c r="Q25" s="4">
        <v>10000</v>
      </c>
      <c r="R25" s="4">
        <f>P24*C24</f>
        <v>0</v>
      </c>
      <c r="S25" s="4">
        <f>T25-R25-Q25</f>
        <v>0</v>
      </c>
      <c r="T25" s="4">
        <f>Q25+R25</f>
        <v>0</v>
      </c>
      <c r="U25" s="5">
        <f>S25/P24</f>
        <v>0</v>
      </c>
      <c r="W25" s="2">
        <v>18</v>
      </c>
      <c r="X25" s="3" t="s">
        <v>18</v>
      </c>
      <c r="Y25" s="4">
        <f>Y24+Z25-AB25</f>
        <v>0</v>
      </c>
      <c r="Z25" s="4">
        <f>Y24*C23</f>
        <v>0</v>
      </c>
      <c r="AA25" s="4">
        <f>AB25-Z25</f>
        <v>0</v>
      </c>
      <c r="AB25" s="4">
        <f>K21*H18-T25</f>
        <v>0</v>
      </c>
      <c r="AC25" s="5">
        <f>AA25/Y24</f>
        <v>0</v>
      </c>
    </row>
    <row r="26" spans="2:29" ht="18" customHeight="1">
      <c r="J26" s="6">
        <v>22</v>
      </c>
      <c r="K26" s="7">
        <v>216663.83</v>
      </c>
      <c r="L26" s="8" t="s">
        <v>22</v>
      </c>
      <c r="N26" s="2">
        <v>19</v>
      </c>
      <c r="O26" s="3" t="s">
        <v>19</v>
      </c>
      <c r="P26" s="4">
        <f>P25+Q26+R26-T26</f>
        <v>0</v>
      </c>
      <c r="Q26" s="4">
        <v>10000</v>
      </c>
      <c r="R26" s="4">
        <f>P25*C24</f>
        <v>0</v>
      </c>
      <c r="S26" s="4">
        <f>T26-R26-Q26</f>
        <v>0</v>
      </c>
      <c r="T26" s="4">
        <f>Q26+R26</f>
        <v>0</v>
      </c>
      <c r="U26" s="5">
        <f>S26/P25</f>
        <v>0</v>
      </c>
      <c r="W26" s="2">
        <v>19</v>
      </c>
      <c r="X26" s="3" t="s">
        <v>19</v>
      </c>
      <c r="Y26" s="4">
        <f>Y25+Z26-AB26</f>
        <v>0</v>
      </c>
      <c r="Z26" s="4">
        <f>Y25*C23</f>
        <v>0</v>
      </c>
      <c r="AA26" s="4">
        <f>AB26-Z26</f>
        <v>0</v>
      </c>
      <c r="AB26" s="4">
        <f>K22*H18-T26</f>
        <v>0</v>
      </c>
      <c r="AC26" s="5">
        <f>AA26/Y25</f>
        <v>0</v>
      </c>
    </row>
    <row r="27" spans="2:29" ht="18" customHeight="1">
      <c r="J27" s="6">
        <v>23</v>
      </c>
      <c r="K27" s="7">
        <v>211635.87</v>
      </c>
      <c r="L27" s="8" t="s">
        <v>23</v>
      </c>
      <c r="N27" s="2">
        <v>20</v>
      </c>
      <c r="O27" s="3" t="s">
        <v>20</v>
      </c>
      <c r="P27" s="4">
        <f>P26+Q27+R27-T27</f>
        <v>0</v>
      </c>
      <c r="Q27" s="4">
        <v>10000</v>
      </c>
      <c r="R27" s="4">
        <f>P26*C24</f>
        <v>0</v>
      </c>
      <c r="S27" s="4">
        <f>T27-R27-Q27</f>
        <v>0</v>
      </c>
      <c r="T27" s="4">
        <f>Q27+R27</f>
        <v>0</v>
      </c>
      <c r="U27" s="5">
        <f>S27/P26</f>
        <v>0</v>
      </c>
      <c r="W27" s="2">
        <v>20</v>
      </c>
      <c r="X27" s="3" t="s">
        <v>20</v>
      </c>
      <c r="Y27" s="4">
        <f>Y26+Z27-AB27</f>
        <v>0</v>
      </c>
      <c r="Z27" s="4">
        <f>Y26*C23</f>
        <v>0</v>
      </c>
      <c r="AA27" s="4">
        <f>AB27-Z27</f>
        <v>0</v>
      </c>
      <c r="AB27" s="4">
        <f>K23*H18-T27</f>
        <v>0</v>
      </c>
      <c r="AC27" s="5">
        <f>AA27/Y26</f>
        <v>0</v>
      </c>
    </row>
    <row r="28" spans="2:29" ht="18" customHeight="1">
      <c r="J28" s="6">
        <v>24</v>
      </c>
      <c r="K28" s="7">
        <v>243823.96</v>
      </c>
      <c r="L28" s="8" t="s">
        <v>24</v>
      </c>
      <c r="N28" s="2">
        <v>21</v>
      </c>
      <c r="O28" s="3" t="s">
        <v>21</v>
      </c>
      <c r="P28" s="4">
        <f>P27+Q28+R28-T28</f>
        <v>0</v>
      </c>
      <c r="Q28" s="4">
        <v>10000</v>
      </c>
      <c r="R28" s="4">
        <f>P27*C24</f>
        <v>0</v>
      </c>
      <c r="S28" s="4">
        <f>T28-R28-Q28</f>
        <v>0</v>
      </c>
      <c r="T28" s="4">
        <f>Q28+R28</f>
        <v>0</v>
      </c>
      <c r="U28" s="5">
        <f>S28/P27</f>
        <v>0</v>
      </c>
      <c r="W28" s="2">
        <v>21</v>
      </c>
      <c r="X28" s="3" t="s">
        <v>21</v>
      </c>
      <c r="Y28" s="4">
        <f>Y27+Z28-AB28</f>
        <v>0</v>
      </c>
      <c r="Z28" s="4">
        <f>Y27*C23</f>
        <v>0</v>
      </c>
      <c r="AA28" s="4">
        <f>AB28-Z28</f>
        <v>0</v>
      </c>
      <c r="AB28" s="4">
        <f>K24*H18-T28</f>
        <v>0</v>
      </c>
      <c r="AC28" s="5">
        <f>AA28/Y27</f>
        <v>0</v>
      </c>
    </row>
    <row r="29" spans="2:29" ht="18" customHeight="1">
      <c r="J29" s="6">
        <v>25</v>
      </c>
      <c r="K29" s="7">
        <v>218538.29</v>
      </c>
      <c r="L29" s="8" t="s">
        <v>25</v>
      </c>
      <c r="N29" s="2">
        <v>22</v>
      </c>
      <c r="O29" s="3" t="s">
        <v>22</v>
      </c>
      <c r="P29" s="4">
        <f>P28+Q29+R29-T29</f>
        <v>0</v>
      </c>
      <c r="Q29" s="4">
        <v>10000</v>
      </c>
      <c r="R29" s="4">
        <f>P28*C24</f>
        <v>0</v>
      </c>
      <c r="S29" s="4">
        <f>T29-R29-Q29</f>
        <v>0</v>
      </c>
      <c r="T29" s="4">
        <f>Q29+R29</f>
        <v>0</v>
      </c>
      <c r="U29" s="5">
        <f>S29/P28</f>
        <v>0</v>
      </c>
      <c r="W29" s="2">
        <v>22</v>
      </c>
      <c r="X29" s="3" t="s">
        <v>22</v>
      </c>
      <c r="Y29" s="4">
        <f>Y28+Z29-AB29</f>
        <v>0</v>
      </c>
      <c r="Z29" s="4">
        <f>Y28*C23</f>
        <v>0</v>
      </c>
      <c r="AA29" s="4">
        <f>AB29-Z29</f>
        <v>0</v>
      </c>
      <c r="AB29" s="4">
        <f>K25*H18-T29</f>
        <v>0</v>
      </c>
      <c r="AC29" s="5">
        <f>AA29/Y28</f>
        <v>0</v>
      </c>
    </row>
    <row r="30" spans="2:29" ht="18" customHeight="1">
      <c r="J30" s="6">
        <v>26</v>
      </c>
      <c r="K30" s="7">
        <v>214414.73</v>
      </c>
      <c r="L30" s="8" t="s">
        <v>26</v>
      </c>
      <c r="N30" s="2">
        <v>23</v>
      </c>
      <c r="O30" s="3" t="s">
        <v>23</v>
      </c>
      <c r="P30" s="4">
        <f>P29+Q30+R30-T30</f>
        <v>0</v>
      </c>
      <c r="Q30" s="4">
        <v>10000</v>
      </c>
      <c r="R30" s="4">
        <f>P29*C24</f>
        <v>0</v>
      </c>
      <c r="S30" s="4">
        <f>T30-R30-Q30</f>
        <v>0</v>
      </c>
      <c r="T30" s="4">
        <f>Q30+R30</f>
        <v>0</v>
      </c>
      <c r="U30" s="5">
        <f>S30/P29</f>
        <v>0</v>
      </c>
      <c r="W30" s="2">
        <v>23</v>
      </c>
      <c r="X30" s="3" t="s">
        <v>23</v>
      </c>
      <c r="Y30" s="4">
        <f>Y29+Z30-AB30</f>
        <v>0</v>
      </c>
      <c r="Z30" s="4">
        <f>Y29*C23</f>
        <v>0</v>
      </c>
      <c r="AA30" s="4">
        <f>AB30-Z30</f>
        <v>0</v>
      </c>
      <c r="AB30" s="4">
        <f>K26*H18-T30</f>
        <v>0</v>
      </c>
      <c r="AC30" s="5">
        <f>AA30/Y29</f>
        <v>0</v>
      </c>
    </row>
    <row r="31" spans="2:29" ht="18" customHeight="1">
      <c r="J31" s="6">
        <v>27</v>
      </c>
      <c r="K31" s="7">
        <v>215156.6</v>
      </c>
      <c r="L31" s="8" t="s">
        <v>27</v>
      </c>
      <c r="N31" s="2">
        <v>24</v>
      </c>
      <c r="O31" s="3" t="s">
        <v>24</v>
      </c>
      <c r="P31" s="4">
        <f>P30+Q31+R31-T31</f>
        <v>0</v>
      </c>
      <c r="Q31" s="4">
        <v>10000</v>
      </c>
      <c r="R31" s="4">
        <f>P30*C24</f>
        <v>0</v>
      </c>
      <c r="S31" s="4">
        <f>T31-R31-Q31</f>
        <v>0</v>
      </c>
      <c r="T31" s="4">
        <f>Q31+R31</f>
        <v>0</v>
      </c>
      <c r="U31" s="5">
        <f>S31/P30</f>
        <v>0</v>
      </c>
      <c r="W31" s="2">
        <v>24</v>
      </c>
      <c r="X31" s="3" t="s">
        <v>24</v>
      </c>
      <c r="Y31" s="4">
        <f>Y30+Z31-AB31</f>
        <v>0</v>
      </c>
      <c r="Z31" s="4">
        <f>Y30*C23</f>
        <v>0</v>
      </c>
      <c r="AA31" s="4">
        <f>AB31-Z31</f>
        <v>0</v>
      </c>
      <c r="AB31" s="4">
        <f>K27*H18-T31</f>
        <v>0</v>
      </c>
      <c r="AC31" s="5">
        <f>AA31/Y30</f>
        <v>0</v>
      </c>
    </row>
    <row r="32" spans="2:29" ht="18" customHeight="1">
      <c r="J32" s="6">
        <v>28</v>
      </c>
      <c r="K32" s="7">
        <v>219911.08</v>
      </c>
      <c r="L32" s="8" t="s">
        <v>28</v>
      </c>
      <c r="N32" s="2">
        <v>25</v>
      </c>
      <c r="O32" s="3" t="s">
        <v>25</v>
      </c>
      <c r="P32" s="4">
        <f>P31+Q32+R32-T32</f>
        <v>0</v>
      </c>
      <c r="Q32" s="4">
        <v>10000</v>
      </c>
      <c r="R32" s="4">
        <f>P31*C24</f>
        <v>0</v>
      </c>
      <c r="S32" s="4">
        <f>T32-R32-Q32</f>
        <v>0</v>
      </c>
      <c r="T32" s="4">
        <f>Q32+R32</f>
        <v>0</v>
      </c>
      <c r="U32" s="5">
        <f>S32/P31</f>
        <v>0</v>
      </c>
      <c r="W32" s="2">
        <v>25</v>
      </c>
      <c r="X32" s="3" t="s">
        <v>25</v>
      </c>
      <c r="Y32" s="4">
        <f>Y31+Z32-AB32</f>
        <v>0</v>
      </c>
      <c r="Z32" s="4">
        <f>Y31*C23</f>
        <v>0</v>
      </c>
      <c r="AA32" s="4">
        <f>AB32-Z32</f>
        <v>0</v>
      </c>
      <c r="AB32" s="4">
        <f>K28*H18-T32</f>
        <v>0</v>
      </c>
      <c r="AC32" s="5">
        <f>AA32/Y31</f>
        <v>0</v>
      </c>
    </row>
    <row r="33" spans="10:29" ht="18" customHeight="1">
      <c r="J33" s="6">
        <v>29</v>
      </c>
      <c r="K33" s="7">
        <v>224731.77</v>
      </c>
      <c r="L33" s="8" t="s">
        <v>29</v>
      </c>
      <c r="N33" s="2">
        <v>26</v>
      </c>
      <c r="O33" s="3" t="s">
        <v>26</v>
      </c>
      <c r="P33" s="4">
        <f>P32+Q33+R33-T33</f>
        <v>0</v>
      </c>
      <c r="Q33" s="4">
        <v>10000</v>
      </c>
      <c r="R33" s="4">
        <f>P32*C24</f>
        <v>0</v>
      </c>
      <c r="S33" s="4">
        <f>T33-R33-Q33</f>
        <v>0</v>
      </c>
      <c r="T33" s="4">
        <f>Q33+R33</f>
        <v>0</v>
      </c>
      <c r="U33" s="5">
        <f>S33/P32</f>
        <v>0</v>
      </c>
      <c r="W33" s="2">
        <v>26</v>
      </c>
      <c r="X33" s="3" t="s">
        <v>26</v>
      </c>
      <c r="Y33" s="4">
        <f>Y32+Z33-AB33</f>
        <v>0</v>
      </c>
      <c r="Z33" s="4">
        <f>Y32*C23</f>
        <v>0</v>
      </c>
      <c r="AA33" s="4">
        <f>AB33-Z33</f>
        <v>0</v>
      </c>
      <c r="AB33" s="4">
        <f>K29*H18-T33</f>
        <v>0</v>
      </c>
      <c r="AC33" s="5">
        <f>AA33/Y32</f>
        <v>0</v>
      </c>
    </row>
    <row r="34" spans="10:29" ht="18" customHeight="1">
      <c r="J34" s="6">
        <v>30</v>
      </c>
      <c r="K34" s="7">
        <v>199991.11</v>
      </c>
      <c r="L34" s="8" t="s">
        <v>30</v>
      </c>
      <c r="N34" s="2">
        <v>27</v>
      </c>
      <c r="O34" s="3" t="s">
        <v>27</v>
      </c>
      <c r="P34" s="4">
        <f>P33+Q34+R34-T34</f>
        <v>0</v>
      </c>
      <c r="Q34" s="4">
        <v>10000</v>
      </c>
      <c r="R34" s="4">
        <f>P33*C24</f>
        <v>0</v>
      </c>
      <c r="S34" s="4">
        <f>T34-R34-Q34</f>
        <v>0</v>
      </c>
      <c r="T34" s="4">
        <f>Q34+R34</f>
        <v>0</v>
      </c>
      <c r="U34" s="5">
        <f>S34/P33</f>
        <v>0</v>
      </c>
      <c r="W34" s="2">
        <v>27</v>
      </c>
      <c r="X34" s="3" t="s">
        <v>27</v>
      </c>
      <c r="Y34" s="4">
        <f>Y33+Z34-AB34</f>
        <v>0</v>
      </c>
      <c r="Z34" s="4">
        <f>Y33*C23</f>
        <v>0</v>
      </c>
      <c r="AA34" s="4">
        <f>AB34-Z34</f>
        <v>0</v>
      </c>
      <c r="AB34" s="4">
        <f>K30*H18-T34</f>
        <v>0</v>
      </c>
      <c r="AC34" s="5">
        <f>AA34/Y33</f>
        <v>0</v>
      </c>
    </row>
    <row r="35" spans="10:29" ht="18" customHeight="1">
      <c r="J35" s="6">
        <v>31</v>
      </c>
      <c r="K35" s="7">
        <v>203590.4300000001</v>
      </c>
      <c r="L35" s="8" t="s">
        <v>31</v>
      </c>
      <c r="N35" s="2">
        <v>28</v>
      </c>
      <c r="O35" s="3" t="s">
        <v>28</v>
      </c>
      <c r="P35" s="4">
        <f>P34+Q35+R35-T35</f>
        <v>0</v>
      </c>
      <c r="Q35" s="4">
        <v>10000</v>
      </c>
      <c r="R35" s="4">
        <f>P34*C24</f>
        <v>0</v>
      </c>
      <c r="S35" s="4">
        <f>T35-R35-Q35</f>
        <v>0</v>
      </c>
      <c r="T35" s="4">
        <f>Q35+R35</f>
        <v>0</v>
      </c>
      <c r="U35" s="5">
        <f>S35/P34</f>
        <v>0</v>
      </c>
      <c r="W35" s="2">
        <v>28</v>
      </c>
      <c r="X35" s="3" t="s">
        <v>28</v>
      </c>
      <c r="Y35" s="4">
        <f>Y34+Z35-AB35</f>
        <v>0</v>
      </c>
      <c r="Z35" s="4">
        <f>Y34*C23</f>
        <v>0</v>
      </c>
      <c r="AA35" s="4">
        <f>AB35-Z35</f>
        <v>0</v>
      </c>
      <c r="AB35" s="4">
        <f>K31*H18-T35</f>
        <v>0</v>
      </c>
      <c r="AC35" s="5">
        <f>AA35/Y34</f>
        <v>0</v>
      </c>
    </row>
    <row r="36" spans="10:29" ht="18" customHeight="1">
      <c r="J36" s="6">
        <v>32</v>
      </c>
      <c r="K36" s="7">
        <v>218342.46</v>
      </c>
      <c r="L36" s="8" t="s">
        <v>32</v>
      </c>
      <c r="N36" s="2">
        <v>29</v>
      </c>
      <c r="O36" s="3" t="s">
        <v>29</v>
      </c>
      <c r="P36" s="4">
        <f>P35+Q36+R36-T36</f>
        <v>0</v>
      </c>
      <c r="Q36" s="4">
        <v>10000</v>
      </c>
      <c r="R36" s="4">
        <f>P35*C24</f>
        <v>0</v>
      </c>
      <c r="S36" s="4">
        <f>T36-R36-Q36</f>
        <v>0</v>
      </c>
      <c r="T36" s="4">
        <f>Q36+R36</f>
        <v>0</v>
      </c>
      <c r="U36" s="5">
        <f>S36/P35</f>
        <v>0</v>
      </c>
      <c r="W36" s="2">
        <v>29</v>
      </c>
      <c r="X36" s="3" t="s">
        <v>29</v>
      </c>
      <c r="Y36" s="4">
        <f>Y35+Z36-AB36</f>
        <v>0</v>
      </c>
      <c r="Z36" s="4">
        <f>Y35*C23</f>
        <v>0</v>
      </c>
      <c r="AA36" s="4">
        <f>AB36-Z36</f>
        <v>0</v>
      </c>
      <c r="AB36" s="4">
        <f>K32*H18-T36</f>
        <v>0</v>
      </c>
      <c r="AC36" s="5">
        <f>AA36/Y35</f>
        <v>0</v>
      </c>
    </row>
    <row r="37" spans="10:29" ht="18" customHeight="1">
      <c r="J37" s="6">
        <v>33</v>
      </c>
      <c r="K37" s="7">
        <v>199991.11</v>
      </c>
      <c r="L37" s="8" t="s">
        <v>33</v>
      </c>
      <c r="N37" s="2">
        <v>30</v>
      </c>
      <c r="O37" s="3" t="s">
        <v>30</v>
      </c>
      <c r="P37" s="4">
        <f>P36+Q37+R37-T37</f>
        <v>0</v>
      </c>
      <c r="Q37" s="4">
        <v>10000</v>
      </c>
      <c r="R37" s="4">
        <f>P36*C24</f>
        <v>0</v>
      </c>
      <c r="S37" s="4">
        <f>T37-R37-Q37</f>
        <v>0</v>
      </c>
      <c r="T37" s="4">
        <f>Q37+R37</f>
        <v>0</v>
      </c>
      <c r="U37" s="5">
        <f>S37/P36</f>
        <v>0</v>
      </c>
      <c r="W37" s="2">
        <v>30</v>
      </c>
      <c r="X37" s="3" t="s">
        <v>30</v>
      </c>
      <c r="Y37" s="4">
        <f>Y36+Z37-AB37</f>
        <v>0</v>
      </c>
      <c r="Z37" s="4">
        <f>Y36*C23</f>
        <v>0</v>
      </c>
      <c r="AA37" s="4">
        <f>AB37-Z37</f>
        <v>0</v>
      </c>
      <c r="AB37" s="4">
        <f>K33*H18-T37</f>
        <v>0</v>
      </c>
      <c r="AC37" s="5">
        <f>AA37/Y36</f>
        <v>0</v>
      </c>
    </row>
    <row r="38" spans="10:29" ht="18" customHeight="1">
      <c r="J38" s="6">
        <v>34</v>
      </c>
      <c r="K38" s="7">
        <v>202154.41</v>
      </c>
      <c r="L38" s="8" t="s">
        <v>34</v>
      </c>
      <c r="N38" s="2">
        <v>31</v>
      </c>
      <c r="O38" s="3" t="s">
        <v>31</v>
      </c>
      <c r="P38" s="4">
        <f>P37+Q38+R38-T38</f>
        <v>0</v>
      </c>
      <c r="Q38" s="4">
        <v>10000</v>
      </c>
      <c r="R38" s="4">
        <f>P37*C24</f>
        <v>0</v>
      </c>
      <c r="S38" s="4">
        <f>T38-R38-Q38</f>
        <v>0</v>
      </c>
      <c r="T38" s="4">
        <f>Q38+R38</f>
        <v>0</v>
      </c>
      <c r="U38" s="5">
        <f>S38/P37</f>
        <v>0</v>
      </c>
      <c r="W38" s="2">
        <v>31</v>
      </c>
      <c r="X38" s="3" t="s">
        <v>31</v>
      </c>
      <c r="Y38" s="4">
        <f>Y37+Z38-AB38</f>
        <v>0</v>
      </c>
      <c r="Z38" s="4">
        <f>Y37*C23</f>
        <v>0</v>
      </c>
      <c r="AA38" s="4">
        <f>AB38-Z38</f>
        <v>0</v>
      </c>
      <c r="AB38" s="4">
        <f>K34*H18-T38</f>
        <v>0</v>
      </c>
      <c r="AC38" s="5">
        <f>AA38/Y37</f>
        <v>0</v>
      </c>
    </row>
    <row r="39" spans="10:29" ht="18" customHeight="1">
      <c r="J39" s="6">
        <v>35</v>
      </c>
      <c r="K39" s="7">
        <v>193071.03</v>
      </c>
      <c r="L39" s="8" t="s">
        <v>35</v>
      </c>
      <c r="N39" s="2">
        <v>32</v>
      </c>
      <c r="O39" s="3" t="s">
        <v>32</v>
      </c>
      <c r="P39" s="4">
        <f>P38+Q39+R39-T39</f>
        <v>0</v>
      </c>
      <c r="Q39" s="4">
        <v>10000</v>
      </c>
      <c r="R39" s="4">
        <f>P38*C24</f>
        <v>0</v>
      </c>
      <c r="S39" s="4">
        <f>T39-R39-Q39</f>
        <v>0</v>
      </c>
      <c r="T39" s="4">
        <f>Q39+R39</f>
        <v>0</v>
      </c>
      <c r="U39" s="5">
        <f>S39/P38</f>
        <v>0</v>
      </c>
      <c r="W39" s="2">
        <v>32</v>
      </c>
      <c r="X39" s="3" t="s">
        <v>32</v>
      </c>
      <c r="Y39" s="4">
        <f>Y38+Z39-AB39</f>
        <v>0</v>
      </c>
      <c r="Z39" s="4">
        <f>Y38*C23</f>
        <v>0</v>
      </c>
      <c r="AA39" s="4">
        <f>AB39-Z39</f>
        <v>0</v>
      </c>
      <c r="AB39" s="4">
        <f>K35*H18-T39</f>
        <v>0</v>
      </c>
      <c r="AC39" s="5">
        <f>AA39/Y38</f>
        <v>0</v>
      </c>
    </row>
    <row r="40" spans="10:29" ht="18" customHeight="1">
      <c r="J40" s="6">
        <v>36</v>
      </c>
      <c r="K40" s="7">
        <v>225259.12</v>
      </c>
      <c r="L40" s="8" t="s">
        <v>36</v>
      </c>
      <c r="N40" s="2">
        <v>33</v>
      </c>
      <c r="O40" s="3" t="s">
        <v>33</v>
      </c>
      <c r="P40" s="4">
        <f>P39+Q40+R40-T40</f>
        <v>0</v>
      </c>
      <c r="Q40" s="4">
        <v>10000</v>
      </c>
      <c r="R40" s="4">
        <f>P39*C24</f>
        <v>0</v>
      </c>
      <c r="S40" s="4">
        <f>T40-R40-Q40</f>
        <v>0</v>
      </c>
      <c r="T40" s="4">
        <f>Q40+R40</f>
        <v>0</v>
      </c>
      <c r="U40" s="5">
        <f>S40/P39</f>
        <v>0</v>
      </c>
      <c r="W40" s="2">
        <v>33</v>
      </c>
      <c r="X40" s="3" t="s">
        <v>33</v>
      </c>
      <c r="Y40" s="4">
        <f>Y39+Z40-AB40</f>
        <v>0</v>
      </c>
      <c r="Z40" s="4">
        <f>Y39*C23</f>
        <v>0</v>
      </c>
      <c r="AA40" s="4">
        <f>AB40-Z40</f>
        <v>0</v>
      </c>
      <c r="AB40" s="4">
        <f>K36*H18-T40</f>
        <v>0</v>
      </c>
      <c r="AC40" s="5">
        <f>AA40/Y39</f>
        <v>0</v>
      </c>
    </row>
    <row r="41" spans="10:29" ht="18" customHeight="1">
      <c r="J41" s="6">
        <v>37</v>
      </c>
      <c r="K41" s="7">
        <v>199973.45</v>
      </c>
      <c r="L41" s="8" t="s">
        <v>37</v>
      </c>
      <c r="N41" s="2">
        <v>34</v>
      </c>
      <c r="O41" s="3" t="s">
        <v>34</v>
      </c>
      <c r="P41" s="4">
        <f>P40+Q41+R41-T41</f>
        <v>0</v>
      </c>
      <c r="Q41" s="4">
        <v>10000</v>
      </c>
      <c r="R41" s="4">
        <f>P40*C24</f>
        <v>0</v>
      </c>
      <c r="S41" s="4">
        <f>T41-R41-Q41</f>
        <v>0</v>
      </c>
      <c r="T41" s="4">
        <f>Q41+R41</f>
        <v>0</v>
      </c>
      <c r="U41" s="5">
        <f>S41/P40</f>
        <v>0</v>
      </c>
      <c r="W41" s="2">
        <v>34</v>
      </c>
      <c r="X41" s="3" t="s">
        <v>34</v>
      </c>
      <c r="Y41" s="4">
        <f>Y40+Z41-AB41</f>
        <v>0</v>
      </c>
      <c r="Z41" s="4">
        <f>Y40*C23</f>
        <v>0</v>
      </c>
      <c r="AA41" s="4">
        <f>AB41-Z41</f>
        <v>0</v>
      </c>
      <c r="AB41" s="4">
        <f>K37*H18-T41</f>
        <v>0</v>
      </c>
      <c r="AC41" s="5">
        <f>AA41/Y40</f>
        <v>0</v>
      </c>
    </row>
    <row r="42" spans="10:29" ht="18" customHeight="1">
      <c r="J42" s="6">
        <v>38</v>
      </c>
      <c r="K42" s="7">
        <v>188339.67</v>
      </c>
      <c r="L42" s="8" t="s">
        <v>38</v>
      </c>
      <c r="N42" s="2">
        <v>35</v>
      </c>
      <c r="O42" s="3" t="s">
        <v>35</v>
      </c>
      <c r="P42" s="4">
        <f>P41+Q42+R42-T42</f>
        <v>0</v>
      </c>
      <c r="Q42" s="4">
        <v>10000</v>
      </c>
      <c r="R42" s="4">
        <f>P41*C24</f>
        <v>0</v>
      </c>
      <c r="S42" s="4">
        <f>T42-R42-Q42</f>
        <v>0</v>
      </c>
      <c r="T42" s="4">
        <f>Q42+R42</f>
        <v>0</v>
      </c>
      <c r="U42" s="5">
        <f>S42/P41</f>
        <v>0</v>
      </c>
      <c r="W42" s="2">
        <v>35</v>
      </c>
      <c r="X42" s="3" t="s">
        <v>35</v>
      </c>
      <c r="Y42" s="4">
        <f>Y41+Z42-AB42</f>
        <v>0</v>
      </c>
      <c r="Z42" s="4">
        <f>Y41*C23</f>
        <v>0</v>
      </c>
      <c r="AA42" s="4">
        <f>AB42-Z42</f>
        <v>0</v>
      </c>
      <c r="AB42" s="4">
        <f>K38*H18-T42</f>
        <v>0</v>
      </c>
      <c r="AC42" s="5">
        <f>AA42/Y41</f>
        <v>0</v>
      </c>
    </row>
    <row r="43" spans="10:29" ht="18" customHeight="1">
      <c r="J43" s="6">
        <v>39</v>
      </c>
      <c r="K43" s="7">
        <v>189081.54</v>
      </c>
      <c r="L43" s="8" t="s">
        <v>39</v>
      </c>
      <c r="N43" s="2">
        <v>36</v>
      </c>
      <c r="O43" s="3" t="s">
        <v>36</v>
      </c>
      <c r="P43" s="4">
        <f>P42+Q43+R43-T43</f>
        <v>0</v>
      </c>
      <c r="Q43" s="4">
        <v>10000</v>
      </c>
      <c r="R43" s="4">
        <f>P42*C24</f>
        <v>0</v>
      </c>
      <c r="S43" s="4">
        <f>T43-R43-Q43</f>
        <v>0</v>
      </c>
      <c r="T43" s="4">
        <f>Q43+R43</f>
        <v>0</v>
      </c>
      <c r="U43" s="5">
        <f>S43/P42</f>
        <v>0</v>
      </c>
      <c r="W43" s="2">
        <v>36</v>
      </c>
      <c r="X43" s="3" t="s">
        <v>36</v>
      </c>
      <c r="Y43" s="4">
        <f>Y42+Z43-AB43</f>
        <v>0</v>
      </c>
      <c r="Z43" s="4">
        <f>Y42*C23</f>
        <v>0</v>
      </c>
      <c r="AA43" s="4">
        <f>AB43-Z43</f>
        <v>0</v>
      </c>
      <c r="AB43" s="4">
        <f>K39*H18-T43</f>
        <v>0</v>
      </c>
      <c r="AC43" s="5">
        <f>AA43/Y42</f>
        <v>0</v>
      </c>
    </row>
    <row r="44" spans="10:29" ht="18" customHeight="1">
      <c r="J44" s="6">
        <v>40</v>
      </c>
      <c r="K44" s="7">
        <v>198293.17</v>
      </c>
      <c r="L44" s="8" t="s">
        <v>40</v>
      </c>
      <c r="N44" s="2">
        <v>37</v>
      </c>
      <c r="O44" s="3" t="s">
        <v>37</v>
      </c>
      <c r="P44" s="4">
        <f>P43+Q44+R44-T44</f>
        <v>0</v>
      </c>
      <c r="Q44" s="4">
        <v>10000</v>
      </c>
      <c r="R44" s="4">
        <f>P43*C24</f>
        <v>0</v>
      </c>
      <c r="S44" s="4">
        <f>T44-R44-Q44</f>
        <v>0</v>
      </c>
      <c r="T44" s="4">
        <f>Q44+R44</f>
        <v>0</v>
      </c>
      <c r="U44" s="5">
        <f>S44/P43</f>
        <v>0</v>
      </c>
      <c r="W44" s="2">
        <v>37</v>
      </c>
      <c r="X44" s="3" t="s">
        <v>37</v>
      </c>
      <c r="Y44" s="4">
        <f>Y43+Z44-AB44</f>
        <v>0</v>
      </c>
      <c r="Z44" s="4">
        <f>Y43*C23</f>
        <v>0</v>
      </c>
      <c r="AA44" s="4">
        <f>AB44-Z44</f>
        <v>0</v>
      </c>
      <c r="AB44" s="4">
        <f>K40*H18-T44</f>
        <v>0</v>
      </c>
      <c r="AC44" s="5">
        <f>AA44/Y43</f>
        <v>0</v>
      </c>
    </row>
    <row r="45" spans="10:29" ht="18" customHeight="1">
      <c r="J45" s="6">
        <v>41</v>
      </c>
      <c r="K45" s="7">
        <v>203113.86</v>
      </c>
      <c r="L45" s="8" t="s">
        <v>41</v>
      </c>
      <c r="N45" s="2">
        <v>38</v>
      </c>
      <c r="O45" s="3" t="s">
        <v>38</v>
      </c>
      <c r="P45" s="4">
        <f>P44+Q45+R45-T45</f>
        <v>0</v>
      </c>
      <c r="Q45" s="4">
        <v>10000</v>
      </c>
      <c r="R45" s="4">
        <f>P44*C24</f>
        <v>0</v>
      </c>
      <c r="S45" s="4">
        <f>T45-R45-Q45</f>
        <v>0</v>
      </c>
      <c r="T45" s="4">
        <f>Q45+R45</f>
        <v>0</v>
      </c>
      <c r="U45" s="5">
        <f>S45/P44</f>
        <v>0</v>
      </c>
      <c r="W45" s="2">
        <v>38</v>
      </c>
      <c r="X45" s="3" t="s">
        <v>38</v>
      </c>
      <c r="Y45" s="4">
        <f>Y44+Z45-AB45</f>
        <v>0</v>
      </c>
      <c r="Z45" s="4">
        <f>Y44*C23</f>
        <v>0</v>
      </c>
      <c r="AA45" s="4">
        <f>AB45-Z45</f>
        <v>0</v>
      </c>
      <c r="AB45" s="4">
        <f>K41*H18-T45</f>
        <v>0</v>
      </c>
      <c r="AC45" s="5">
        <f>AA45/Y44</f>
        <v>0</v>
      </c>
    </row>
    <row r="46" spans="10:29" ht="18" customHeight="1">
      <c r="J46" s="6">
        <v>42</v>
      </c>
      <c r="K46" s="7">
        <v>182249.01</v>
      </c>
      <c r="L46" s="8" t="s">
        <v>42</v>
      </c>
      <c r="N46" s="2">
        <v>39</v>
      </c>
      <c r="O46" s="3" t="s">
        <v>39</v>
      </c>
      <c r="P46" s="4">
        <f>P45+Q46+R46-T46</f>
        <v>0</v>
      </c>
      <c r="Q46" s="4">
        <v>10000</v>
      </c>
      <c r="R46" s="4">
        <f>P45*C24</f>
        <v>0</v>
      </c>
      <c r="S46" s="4">
        <f>T46-R46-Q46</f>
        <v>0</v>
      </c>
      <c r="T46" s="4">
        <f>Q46+R46</f>
        <v>0</v>
      </c>
      <c r="U46" s="5">
        <f>S46/P45</f>
        <v>0</v>
      </c>
      <c r="W46" s="2">
        <v>39</v>
      </c>
      <c r="X46" s="3" t="s">
        <v>39</v>
      </c>
      <c r="Y46" s="4">
        <f>Y45+Z46-AB46</f>
        <v>0</v>
      </c>
      <c r="Z46" s="4">
        <f>Y45*C23</f>
        <v>0</v>
      </c>
      <c r="AA46" s="4">
        <f>AB46-Z46</f>
        <v>0</v>
      </c>
      <c r="AB46" s="4">
        <f>K42*H18-T46</f>
        <v>0</v>
      </c>
      <c r="AC46" s="5">
        <f>AA46/Y45</f>
        <v>0</v>
      </c>
    </row>
    <row r="47" spans="10:29" ht="18" customHeight="1">
      <c r="J47" s="6">
        <v>43</v>
      </c>
      <c r="K47" s="7">
        <v>185848.33</v>
      </c>
      <c r="L47" s="8" t="s">
        <v>43</v>
      </c>
      <c r="N47" s="2">
        <v>40</v>
      </c>
      <c r="O47" s="3" t="s">
        <v>40</v>
      </c>
      <c r="P47" s="4">
        <f>P46+Q47+R47-T47</f>
        <v>0</v>
      </c>
      <c r="Q47" s="4">
        <v>10000</v>
      </c>
      <c r="R47" s="4">
        <f>P46*C24</f>
        <v>0</v>
      </c>
      <c r="S47" s="4">
        <f>T47-R47-Q47</f>
        <v>0</v>
      </c>
      <c r="T47" s="4">
        <f>Q47+R47</f>
        <v>0</v>
      </c>
      <c r="U47" s="5">
        <f>S47/P46</f>
        <v>0</v>
      </c>
      <c r="W47" s="2">
        <v>40</v>
      </c>
      <c r="X47" s="3" t="s">
        <v>40</v>
      </c>
      <c r="Y47" s="4">
        <f>Y46+Z47-AB47</f>
        <v>0</v>
      </c>
      <c r="Z47" s="4">
        <f>Y46*C23</f>
        <v>0</v>
      </c>
      <c r="AA47" s="4">
        <f>AB47-Z47</f>
        <v>0</v>
      </c>
      <c r="AB47" s="4">
        <f>K43*H18-T47</f>
        <v>0</v>
      </c>
      <c r="AC47" s="5">
        <f>AA47/Y46</f>
        <v>0</v>
      </c>
    </row>
    <row r="48" spans="10:29" ht="18" customHeight="1">
      <c r="J48" s="6">
        <v>44</v>
      </c>
      <c r="K48" s="7">
        <v>200600.36</v>
      </c>
      <c r="L48" s="8" t="s">
        <v>44</v>
      </c>
      <c r="N48" s="2">
        <v>41</v>
      </c>
      <c r="O48" s="3" t="s">
        <v>41</v>
      </c>
      <c r="P48" s="4">
        <f>P47+Q48+R48-T48</f>
        <v>0</v>
      </c>
      <c r="Q48" s="4">
        <v>10000</v>
      </c>
      <c r="R48" s="4">
        <f>P47*C24</f>
        <v>0</v>
      </c>
      <c r="S48" s="4">
        <f>T48-R48-Q48</f>
        <v>0</v>
      </c>
      <c r="T48" s="4">
        <f>Q48+R48</f>
        <v>0</v>
      </c>
      <c r="U48" s="5">
        <f>S48/P47</f>
        <v>0</v>
      </c>
      <c r="W48" s="2">
        <v>41</v>
      </c>
      <c r="X48" s="3" t="s">
        <v>41</v>
      </c>
      <c r="Y48" s="4">
        <f>Y47+Z48-AB48</f>
        <v>0</v>
      </c>
      <c r="Z48" s="4">
        <f>Y47*C23</f>
        <v>0</v>
      </c>
      <c r="AA48" s="4">
        <f>AB48-Z48</f>
        <v>0</v>
      </c>
      <c r="AB48" s="4">
        <f>K44*H18-T48</f>
        <v>0</v>
      </c>
      <c r="AC48" s="5">
        <f>AA48/Y47</f>
        <v>0</v>
      </c>
    </row>
    <row r="49" spans="10:29" ht="18" customHeight="1">
      <c r="J49" s="6">
        <v>45</v>
      </c>
      <c r="K49" s="7">
        <v>182249.01</v>
      </c>
      <c r="L49" s="8" t="s">
        <v>45</v>
      </c>
      <c r="N49" s="2">
        <v>42</v>
      </c>
      <c r="O49" s="3" t="s">
        <v>42</v>
      </c>
      <c r="P49" s="4">
        <f>P48+Q49+R49-T49</f>
        <v>0</v>
      </c>
      <c r="Q49" s="4">
        <v>10000</v>
      </c>
      <c r="R49" s="4">
        <f>P48*C24</f>
        <v>0</v>
      </c>
      <c r="S49" s="4">
        <f>T49-R49-Q49</f>
        <v>0</v>
      </c>
      <c r="T49" s="4">
        <f>Q49+R49</f>
        <v>0</v>
      </c>
      <c r="U49" s="5">
        <f>S49/P48</f>
        <v>0</v>
      </c>
      <c r="W49" s="2">
        <v>42</v>
      </c>
      <c r="X49" s="3" t="s">
        <v>42</v>
      </c>
      <c r="Y49" s="4">
        <f>Y48+Z49-AB49</f>
        <v>0</v>
      </c>
      <c r="Z49" s="4">
        <f>Y48*C23</f>
        <v>0</v>
      </c>
      <c r="AA49" s="4">
        <f>AB49-Z49</f>
        <v>0</v>
      </c>
      <c r="AB49" s="4">
        <f>K45*H18-T49</f>
        <v>0</v>
      </c>
      <c r="AC49" s="5">
        <f>AA49/Y48</f>
        <v>0</v>
      </c>
    </row>
    <row r="50" spans="10:29" ht="18" customHeight="1">
      <c r="J50" s="6">
        <v>46</v>
      </c>
      <c r="K50" s="7">
        <v>187276.97</v>
      </c>
      <c r="L50" s="8" t="s">
        <v>46</v>
      </c>
      <c r="N50" s="2">
        <v>43</v>
      </c>
      <c r="O50" s="3" t="s">
        <v>43</v>
      </c>
      <c r="P50" s="4">
        <f>P49+Q50+R50-T50</f>
        <v>0</v>
      </c>
      <c r="Q50" s="4">
        <v>10000</v>
      </c>
      <c r="R50" s="4">
        <f>P49*C24</f>
        <v>0</v>
      </c>
      <c r="S50" s="4">
        <f>T50-R50-Q50</f>
        <v>0</v>
      </c>
      <c r="T50" s="4">
        <f>Q50+R50</f>
        <v>0</v>
      </c>
      <c r="U50" s="5">
        <f>S50/P49</f>
        <v>0</v>
      </c>
      <c r="W50" s="2">
        <v>43</v>
      </c>
      <c r="X50" s="3" t="s">
        <v>43</v>
      </c>
      <c r="Y50" s="4">
        <f>Y49+Z50-AB50</f>
        <v>0</v>
      </c>
      <c r="Z50" s="4">
        <f>Y49*C23</f>
        <v>0</v>
      </c>
      <c r="AA50" s="4">
        <f>AB50-Z50</f>
        <v>0</v>
      </c>
      <c r="AB50" s="4">
        <f>K46*H18-T50</f>
        <v>0</v>
      </c>
      <c r="AC50" s="5">
        <f>AA50/Y49</f>
        <v>0</v>
      </c>
    </row>
    <row r="51" spans="10:29" ht="18" customHeight="1">
      <c r="J51" s="6">
        <v>47</v>
      </c>
      <c r="K51" s="7">
        <v>182249.01</v>
      </c>
      <c r="L51" s="8" t="s">
        <v>47</v>
      </c>
      <c r="N51" s="2">
        <v>44</v>
      </c>
      <c r="O51" s="3" t="s">
        <v>44</v>
      </c>
      <c r="P51" s="4">
        <f>P50+Q51+R51-T51</f>
        <v>0</v>
      </c>
      <c r="Q51" s="4">
        <v>10000</v>
      </c>
      <c r="R51" s="4">
        <f>P50*C24</f>
        <v>0</v>
      </c>
      <c r="S51" s="4">
        <f>T51-R51-Q51</f>
        <v>0</v>
      </c>
      <c r="T51" s="4">
        <f>Q51+R51</f>
        <v>0</v>
      </c>
      <c r="U51" s="5">
        <f>S51/P50</f>
        <v>0</v>
      </c>
      <c r="W51" s="2">
        <v>44</v>
      </c>
      <c r="X51" s="3" t="s">
        <v>44</v>
      </c>
      <c r="Y51" s="4">
        <f>Y50+Z51-AB51</f>
        <v>0</v>
      </c>
      <c r="Z51" s="4">
        <f>Y50*C23</f>
        <v>0</v>
      </c>
      <c r="AA51" s="4">
        <f>AB51-Z51</f>
        <v>0</v>
      </c>
      <c r="AB51" s="4">
        <f>K47*H18-T51</f>
        <v>0</v>
      </c>
      <c r="AC51" s="5">
        <f>AA51/Y50</f>
        <v>0</v>
      </c>
    </row>
    <row r="52" spans="10:29" ht="18" customHeight="1">
      <c r="J52" s="6">
        <v>48</v>
      </c>
      <c r="K52" s="7">
        <v>214437.1</v>
      </c>
      <c r="L52" s="8" t="s">
        <v>48</v>
      </c>
      <c r="N52" s="2">
        <v>45</v>
      </c>
      <c r="O52" s="3" t="s">
        <v>45</v>
      </c>
      <c r="P52" s="4">
        <f>P51+Q52+R52-T52</f>
        <v>0</v>
      </c>
      <c r="Q52" s="4">
        <v>10000</v>
      </c>
      <c r="R52" s="4">
        <f>P51*C24</f>
        <v>0</v>
      </c>
      <c r="S52" s="4">
        <f>T52-R52-Q52</f>
        <v>0</v>
      </c>
      <c r="T52" s="4">
        <f>Q52+R52</f>
        <v>0</v>
      </c>
      <c r="U52" s="5">
        <f>S52/P51</f>
        <v>0</v>
      </c>
      <c r="W52" s="2">
        <v>45</v>
      </c>
      <c r="X52" s="3" t="s">
        <v>45</v>
      </c>
      <c r="Y52" s="4">
        <f>Y51+Z52-AB52</f>
        <v>0</v>
      </c>
      <c r="Z52" s="4">
        <f>Y51*C23</f>
        <v>0</v>
      </c>
      <c r="AA52" s="4">
        <f>AB52-Z52</f>
        <v>0</v>
      </c>
      <c r="AB52" s="4">
        <f>K48*H18-T52</f>
        <v>0</v>
      </c>
      <c r="AC52" s="5">
        <f>AA52/Y51</f>
        <v>0</v>
      </c>
    </row>
    <row r="53" spans="10:29" ht="18" customHeight="1">
      <c r="J53" s="6">
        <v>49</v>
      </c>
      <c r="K53" s="7">
        <v>189151.43</v>
      </c>
      <c r="L53" s="8" t="s">
        <v>49</v>
      </c>
      <c r="N53" s="2">
        <v>46</v>
      </c>
      <c r="O53" s="3" t="s">
        <v>46</v>
      </c>
      <c r="P53" s="4">
        <f>P52+Q53+R53-T53</f>
        <v>0</v>
      </c>
      <c r="Q53" s="4">
        <v>10000</v>
      </c>
      <c r="R53" s="4">
        <f>P52*C24</f>
        <v>0</v>
      </c>
      <c r="S53" s="4">
        <f>T53-R53-Q53</f>
        <v>0</v>
      </c>
      <c r="T53" s="4">
        <f>Q53+R53</f>
        <v>0</v>
      </c>
      <c r="U53" s="5">
        <f>S53/P52</f>
        <v>0</v>
      </c>
      <c r="W53" s="2">
        <v>46</v>
      </c>
      <c r="X53" s="3" t="s">
        <v>46</v>
      </c>
      <c r="Y53" s="4">
        <f>Y52+Z53-AB53</f>
        <v>0</v>
      </c>
      <c r="Z53" s="4">
        <f>Y52*C23</f>
        <v>0</v>
      </c>
      <c r="AA53" s="4">
        <f>AB53-Z53</f>
        <v>0</v>
      </c>
      <c r="AB53" s="4">
        <f>K49*H18-T53</f>
        <v>0</v>
      </c>
      <c r="AC53" s="5">
        <f>AA53/Y52</f>
        <v>0</v>
      </c>
    </row>
    <row r="54" spans="10:29" ht="18" customHeight="1">
      <c r="J54" s="6">
        <v>50</v>
      </c>
      <c r="K54" s="7">
        <v>188339.67</v>
      </c>
      <c r="L54" s="8" t="s">
        <v>50</v>
      </c>
      <c r="N54" s="2">
        <v>47</v>
      </c>
      <c r="O54" s="3" t="s">
        <v>47</v>
      </c>
      <c r="P54" s="4">
        <f>P53+Q54+R54-T54</f>
        <v>0</v>
      </c>
      <c r="Q54" s="4">
        <v>10000</v>
      </c>
      <c r="R54" s="4">
        <f>P53*C24</f>
        <v>0</v>
      </c>
      <c r="S54" s="4">
        <f>T54-R54-Q54</f>
        <v>0</v>
      </c>
      <c r="T54" s="4">
        <f>Q54+R54</f>
        <v>0</v>
      </c>
      <c r="U54" s="5">
        <f>S54/P53</f>
        <v>0</v>
      </c>
      <c r="W54" s="2">
        <v>47</v>
      </c>
      <c r="X54" s="3" t="s">
        <v>47</v>
      </c>
      <c r="Y54" s="4">
        <f>Y53+Z54-AB54</f>
        <v>0</v>
      </c>
      <c r="Z54" s="4">
        <f>Y53*C23</f>
        <v>0</v>
      </c>
      <c r="AA54" s="4">
        <f>AB54-Z54</f>
        <v>0</v>
      </c>
      <c r="AB54" s="4">
        <f>K50*H18-T54</f>
        <v>0</v>
      </c>
      <c r="AC54" s="5">
        <f>AA54/Y53</f>
        <v>0</v>
      </c>
    </row>
    <row r="55" spans="10:29" ht="18" customHeight="1">
      <c r="J55" s="6">
        <v>51</v>
      </c>
      <c r="K55" s="7">
        <v>189081.54</v>
      </c>
      <c r="L55" s="8" t="s">
        <v>51</v>
      </c>
      <c r="N55" s="2">
        <v>48</v>
      </c>
      <c r="O55" s="3" t="s">
        <v>48</v>
      </c>
      <c r="P55" s="4">
        <f>P54+Q55+R55-T55</f>
        <v>0</v>
      </c>
      <c r="Q55" s="4">
        <v>10000</v>
      </c>
      <c r="R55" s="4">
        <f>P54*C24</f>
        <v>0</v>
      </c>
      <c r="S55" s="4">
        <f>T55-R55-Q55</f>
        <v>0</v>
      </c>
      <c r="T55" s="4">
        <f>Q55+R55</f>
        <v>0</v>
      </c>
      <c r="U55" s="5">
        <f>S55/P54</f>
        <v>0</v>
      </c>
      <c r="W55" s="2">
        <v>48</v>
      </c>
      <c r="X55" s="3" t="s">
        <v>48</v>
      </c>
      <c r="Y55" s="4">
        <f>Y54+Z55-AB55</f>
        <v>0</v>
      </c>
      <c r="Z55" s="4">
        <f>Y54*C23</f>
        <v>0</v>
      </c>
      <c r="AA55" s="4">
        <f>AB55-Z55</f>
        <v>0</v>
      </c>
      <c r="AB55" s="4">
        <f>K51*H18-T55</f>
        <v>0</v>
      </c>
      <c r="AC55" s="5">
        <f>AA55/Y54</f>
        <v>0</v>
      </c>
    </row>
    <row r="56" spans="10:29" ht="18" customHeight="1">
      <c r="J56" s="6">
        <v>52</v>
      </c>
      <c r="K56" s="7">
        <v>198293.17</v>
      </c>
      <c r="L56" s="8" t="s">
        <v>52</v>
      </c>
      <c r="N56" s="2">
        <v>49</v>
      </c>
      <c r="O56" s="3" t="s">
        <v>49</v>
      </c>
      <c r="P56" s="4">
        <f>P55+Q56+R56-T56</f>
        <v>0</v>
      </c>
      <c r="Q56" s="4">
        <v>10000</v>
      </c>
      <c r="R56" s="4">
        <f>P55*C24</f>
        <v>0</v>
      </c>
      <c r="S56" s="4">
        <f>T56-R56-Q56</f>
        <v>0</v>
      </c>
      <c r="T56" s="4">
        <f>Q56+R56</f>
        <v>0</v>
      </c>
      <c r="U56" s="5">
        <f>S56/P55</f>
        <v>0</v>
      </c>
      <c r="W56" s="2">
        <v>49</v>
      </c>
      <c r="X56" s="3" t="s">
        <v>49</v>
      </c>
      <c r="Y56" s="4">
        <f>Y55+Z56-AB56</f>
        <v>0</v>
      </c>
      <c r="Z56" s="4">
        <f>Y55*C23</f>
        <v>0</v>
      </c>
      <c r="AA56" s="4">
        <f>AB56-Z56</f>
        <v>0</v>
      </c>
      <c r="AB56" s="4">
        <f>K52*H18-T56</f>
        <v>0</v>
      </c>
      <c r="AC56" s="5">
        <f>AA56/Y55</f>
        <v>0</v>
      </c>
    </row>
    <row r="57" spans="10:29" ht="18" customHeight="1">
      <c r="J57" s="6">
        <v>53</v>
      </c>
      <c r="K57" s="7">
        <v>201707.56</v>
      </c>
      <c r="L57" s="8" t="s">
        <v>53</v>
      </c>
      <c r="N57" s="2">
        <v>50</v>
      </c>
      <c r="O57" s="3" t="s">
        <v>50</v>
      </c>
      <c r="P57" s="4">
        <f>P56+Q57+R57-T57</f>
        <v>0</v>
      </c>
      <c r="Q57" s="4">
        <v>10000</v>
      </c>
      <c r="R57" s="4">
        <f>P56*C24</f>
        <v>0</v>
      </c>
      <c r="S57" s="4">
        <f>T57-R57-Q57</f>
        <v>0</v>
      </c>
      <c r="T57" s="4">
        <f>Q57+R57</f>
        <v>0</v>
      </c>
      <c r="U57" s="5">
        <f>S57/P56</f>
        <v>0</v>
      </c>
      <c r="W57" s="2">
        <v>50</v>
      </c>
      <c r="X57" s="3" t="s">
        <v>50</v>
      </c>
      <c r="Y57" s="4">
        <f>Y56+Z57-AB57</f>
        <v>0</v>
      </c>
      <c r="Z57" s="4">
        <f>Y56*C23</f>
        <v>0</v>
      </c>
      <c r="AA57" s="4">
        <f>AB57-Z57</f>
        <v>0</v>
      </c>
      <c r="AB57" s="4">
        <f>K53*H18-T57</f>
        <v>0</v>
      </c>
      <c r="AC57" s="5">
        <f>AA57/Y56</f>
        <v>0</v>
      </c>
    </row>
    <row r="58" spans="10:29" ht="18" customHeight="1">
      <c r="J58" s="6">
        <v>54</v>
      </c>
      <c r="K58" s="7">
        <v>180842.71</v>
      </c>
      <c r="L58" s="8" t="s">
        <v>54</v>
      </c>
      <c r="N58" s="2">
        <v>51</v>
      </c>
      <c r="O58" s="3" t="s">
        <v>51</v>
      </c>
      <c r="P58" s="4">
        <f>P57+Q58+R58-T58</f>
        <v>0</v>
      </c>
      <c r="Q58" s="4">
        <v>10000</v>
      </c>
      <c r="R58" s="4">
        <f>P57*C24</f>
        <v>0</v>
      </c>
      <c r="S58" s="4">
        <f>T58-R58-Q58</f>
        <v>0</v>
      </c>
      <c r="T58" s="4">
        <f>Q58+R58</f>
        <v>0</v>
      </c>
      <c r="U58" s="5">
        <f>S58/P57</f>
        <v>0</v>
      </c>
      <c r="W58" s="2">
        <v>51</v>
      </c>
      <c r="X58" s="3" t="s">
        <v>51</v>
      </c>
      <c r="Y58" s="4">
        <f>Y57+Z58-AB58</f>
        <v>0</v>
      </c>
      <c r="Z58" s="4">
        <f>Y57*C23</f>
        <v>0</v>
      </c>
      <c r="AA58" s="4">
        <f>AB58-Z58</f>
        <v>0</v>
      </c>
      <c r="AB58" s="4">
        <f>K54*H18-T58</f>
        <v>0</v>
      </c>
      <c r="AC58" s="5">
        <f>AA58/Y57</f>
        <v>0</v>
      </c>
    </row>
    <row r="59" spans="10:29" ht="18" customHeight="1">
      <c r="J59" s="6">
        <v>55</v>
      </c>
      <c r="K59" s="7">
        <v>184442.03</v>
      </c>
      <c r="L59" s="8" t="s">
        <v>55</v>
      </c>
      <c r="N59" s="2">
        <v>52</v>
      </c>
      <c r="O59" s="3" t="s">
        <v>52</v>
      </c>
      <c r="P59" s="4">
        <f>P58+Q59+R59-T59</f>
        <v>0</v>
      </c>
      <c r="Q59" s="4">
        <v>10000</v>
      </c>
      <c r="R59" s="4">
        <f>P58*C24</f>
        <v>0</v>
      </c>
      <c r="S59" s="4">
        <f>T59-R59-Q59</f>
        <v>0</v>
      </c>
      <c r="T59" s="4">
        <f>Q59+R59</f>
        <v>0</v>
      </c>
      <c r="U59" s="5">
        <f>S59/P58</f>
        <v>0</v>
      </c>
      <c r="W59" s="2">
        <v>52</v>
      </c>
      <c r="X59" s="3" t="s">
        <v>52</v>
      </c>
      <c r="Y59" s="4">
        <f>Y58+Z59-AB59</f>
        <v>0</v>
      </c>
      <c r="Z59" s="4">
        <f>Y58*C23</f>
        <v>0</v>
      </c>
      <c r="AA59" s="4">
        <f>AB59-Z59</f>
        <v>0</v>
      </c>
      <c r="AB59" s="4">
        <f>K55*H18-T59</f>
        <v>0</v>
      </c>
      <c r="AC59" s="5">
        <f>AA59/Y58</f>
        <v>0</v>
      </c>
    </row>
    <row r="60" spans="10:29" ht="18" customHeight="1">
      <c r="J60" s="6">
        <v>56</v>
      </c>
      <c r="K60" s="7">
        <v>199194.06</v>
      </c>
      <c r="L60" s="8" t="s">
        <v>56</v>
      </c>
      <c r="N60" s="2">
        <v>53</v>
      </c>
      <c r="O60" s="3" t="s">
        <v>53</v>
      </c>
      <c r="P60" s="4">
        <f>P59+Q60+R60-T60</f>
        <v>0</v>
      </c>
      <c r="Q60" s="4">
        <v>10000</v>
      </c>
      <c r="R60" s="4">
        <f>P59*C24</f>
        <v>0</v>
      </c>
      <c r="S60" s="4">
        <f>T60-R60-Q60</f>
        <v>0</v>
      </c>
      <c r="T60" s="4">
        <f>Q60+R60</f>
        <v>0</v>
      </c>
      <c r="U60" s="5">
        <f>S60/P59</f>
        <v>0</v>
      </c>
      <c r="W60" s="2">
        <v>53</v>
      </c>
      <c r="X60" s="3" t="s">
        <v>53</v>
      </c>
      <c r="Y60" s="4">
        <f>Y59+Z60-AB60</f>
        <v>0</v>
      </c>
      <c r="Z60" s="4">
        <f>Y59*C23</f>
        <v>0</v>
      </c>
      <c r="AA60" s="4">
        <f>AB60-Z60</f>
        <v>0</v>
      </c>
      <c r="AB60" s="4">
        <f>K56*H18-T60</f>
        <v>0</v>
      </c>
      <c r="AC60" s="5">
        <f>AA60/Y59</f>
        <v>0</v>
      </c>
    </row>
    <row r="61" spans="10:29" ht="18" customHeight="1">
      <c r="J61" s="6">
        <v>57</v>
      </c>
      <c r="K61" s="7">
        <v>180842.71</v>
      </c>
      <c r="L61" s="8" t="s">
        <v>57</v>
      </c>
      <c r="N61" s="2">
        <v>54</v>
      </c>
      <c r="O61" s="3" t="s">
        <v>54</v>
      </c>
      <c r="P61" s="4">
        <f>P60+Q61+R61-T61</f>
        <v>0</v>
      </c>
      <c r="Q61" s="4">
        <v>10000</v>
      </c>
      <c r="R61" s="4">
        <f>P60*C24</f>
        <v>0</v>
      </c>
      <c r="S61" s="4">
        <f>T61-R61-Q61</f>
        <v>0</v>
      </c>
      <c r="T61" s="4">
        <f>Q61+R61</f>
        <v>0</v>
      </c>
      <c r="U61" s="5">
        <f>S61/P60</f>
        <v>0</v>
      </c>
      <c r="W61" s="2">
        <v>54</v>
      </c>
      <c r="X61" s="3" t="s">
        <v>54</v>
      </c>
      <c r="Y61" s="4">
        <f>Y60+Z61-AB61</f>
        <v>0</v>
      </c>
      <c r="Z61" s="4">
        <f>Y60*C23</f>
        <v>0</v>
      </c>
      <c r="AA61" s="4">
        <f>AB61-Z61</f>
        <v>0</v>
      </c>
      <c r="AB61" s="4">
        <f>K57*H18-T61</f>
        <v>0</v>
      </c>
      <c r="AC61" s="5">
        <f>AA61/Y60</f>
        <v>0</v>
      </c>
    </row>
    <row r="62" spans="10:29" ht="18" customHeight="1">
      <c r="J62" s="6">
        <v>58</v>
      </c>
      <c r="K62" s="7">
        <v>180906.15</v>
      </c>
      <c r="L62" s="8" t="s">
        <v>58</v>
      </c>
      <c r="N62" s="2">
        <v>55</v>
      </c>
      <c r="O62" s="3" t="s">
        <v>55</v>
      </c>
      <c r="P62" s="4">
        <f>P61+Q62+R62-T62</f>
        <v>0</v>
      </c>
      <c r="Q62" s="4">
        <v>10000</v>
      </c>
      <c r="R62" s="4">
        <f>P61*C24</f>
        <v>0</v>
      </c>
      <c r="S62" s="4">
        <f>T62-R62-Q62</f>
        <v>0</v>
      </c>
      <c r="T62" s="4">
        <f>Q62+R62</f>
        <v>0</v>
      </c>
      <c r="U62" s="5">
        <f>S62/P61</f>
        <v>0</v>
      </c>
      <c r="W62" s="2">
        <v>55</v>
      </c>
      <c r="X62" s="3" t="s">
        <v>55</v>
      </c>
      <c r="Y62" s="4">
        <f>Y61+Z62-AB62</f>
        <v>0</v>
      </c>
      <c r="Z62" s="4">
        <f>Y61*C23</f>
        <v>0</v>
      </c>
      <c r="AA62" s="4">
        <f>AB62-Z62</f>
        <v>0</v>
      </c>
      <c r="AB62" s="4">
        <f>K58*H18-T62</f>
        <v>0</v>
      </c>
      <c r="AC62" s="5">
        <f>AA62/Y61</f>
        <v>0</v>
      </c>
    </row>
    <row r="63" spans="10:29" ht="18" customHeight="1">
      <c r="J63" s="6">
        <v>59</v>
      </c>
      <c r="K63" s="7">
        <v>175878.19</v>
      </c>
      <c r="L63" s="8" t="s">
        <v>59</v>
      </c>
      <c r="N63" s="2">
        <v>56</v>
      </c>
      <c r="O63" s="3" t="s">
        <v>56</v>
      </c>
      <c r="P63" s="4">
        <f>P62+Q63+R63-T63</f>
        <v>0</v>
      </c>
      <c r="Q63" s="4">
        <v>10000</v>
      </c>
      <c r="R63" s="4">
        <f>P62*C24</f>
        <v>0</v>
      </c>
      <c r="S63" s="4">
        <f>T63-R63-Q63</f>
        <v>0</v>
      </c>
      <c r="T63" s="4">
        <f>Q63+R63</f>
        <v>0</v>
      </c>
      <c r="U63" s="5">
        <f>S63/P62</f>
        <v>0</v>
      </c>
      <c r="W63" s="2">
        <v>56</v>
      </c>
      <c r="X63" s="3" t="s">
        <v>56</v>
      </c>
      <c r="Y63" s="4">
        <f>Y62+Z63-AB63</f>
        <v>0</v>
      </c>
      <c r="Z63" s="4">
        <f>Y62*C23</f>
        <v>0</v>
      </c>
      <c r="AA63" s="4">
        <f>AB63-Z63</f>
        <v>0</v>
      </c>
      <c r="AB63" s="4">
        <f>K59*H18-T63</f>
        <v>0</v>
      </c>
      <c r="AC63" s="5">
        <f>AA63/Y62</f>
        <v>0</v>
      </c>
    </row>
    <row r="64" spans="10:29" ht="18" customHeight="1">
      <c r="J64" s="6">
        <v>60</v>
      </c>
      <c r="K64" s="7">
        <v>208066.28</v>
      </c>
      <c r="L64" s="8" t="s">
        <v>60</v>
      </c>
      <c r="N64" s="2">
        <v>57</v>
      </c>
      <c r="O64" s="3" t="s">
        <v>57</v>
      </c>
      <c r="P64" s="4">
        <f>P63+Q64+R64-T64</f>
        <v>0</v>
      </c>
      <c r="Q64" s="4">
        <v>10000</v>
      </c>
      <c r="R64" s="4">
        <f>P63*C24</f>
        <v>0</v>
      </c>
      <c r="S64" s="4">
        <f>T64-R64-Q64</f>
        <v>0</v>
      </c>
      <c r="T64" s="4">
        <f>Q64+R64</f>
        <v>0</v>
      </c>
      <c r="U64" s="5">
        <f>S64/P63</f>
        <v>0</v>
      </c>
      <c r="W64" s="2">
        <v>57</v>
      </c>
      <c r="X64" s="3" t="s">
        <v>57</v>
      </c>
      <c r="Y64" s="4">
        <f>Y63+Z64-AB64</f>
        <v>0</v>
      </c>
      <c r="Z64" s="4">
        <f>Y63*C23</f>
        <v>0</v>
      </c>
      <c r="AA64" s="4">
        <f>AB64-Z64</f>
        <v>0</v>
      </c>
      <c r="AB64" s="4">
        <f>K60*H18-T64</f>
        <v>0</v>
      </c>
      <c r="AC64" s="5">
        <f>AA64/Y63</f>
        <v>0</v>
      </c>
    </row>
    <row r="65" spans="10:29" ht="18" customHeight="1">
      <c r="J65" s="6">
        <v>61</v>
      </c>
      <c r="K65" s="7">
        <v>179671.64</v>
      </c>
      <c r="L65" s="8" t="s">
        <v>61</v>
      </c>
      <c r="N65" s="2">
        <v>58</v>
      </c>
      <c r="O65" s="3" t="s">
        <v>58</v>
      </c>
      <c r="P65" s="4">
        <f>P64+Q65+R65-T65</f>
        <v>0</v>
      </c>
      <c r="Q65" s="4">
        <v>10000</v>
      </c>
      <c r="R65" s="4">
        <f>P64*C24</f>
        <v>0</v>
      </c>
      <c r="S65" s="4">
        <f>T65-R65-Q65</f>
        <v>0</v>
      </c>
      <c r="T65" s="4">
        <f>Q65+R65</f>
        <v>0</v>
      </c>
      <c r="U65" s="5">
        <f>S65/P64</f>
        <v>0</v>
      </c>
      <c r="W65" s="2">
        <v>58</v>
      </c>
      <c r="X65" s="3" t="s">
        <v>58</v>
      </c>
      <c r="Y65" s="4">
        <f>Y64+Z65-AB65</f>
        <v>0</v>
      </c>
      <c r="Z65" s="4">
        <f>Y64*C23</f>
        <v>0</v>
      </c>
      <c r="AA65" s="4">
        <f>AB65-Z65</f>
        <v>0</v>
      </c>
      <c r="AB65" s="4">
        <f>K61*H18-T65</f>
        <v>0</v>
      </c>
      <c r="AC65" s="5">
        <f>AA65/Y64</f>
        <v>0</v>
      </c>
    </row>
    <row r="66" spans="10:29" ht="18" customHeight="1">
      <c r="J66" s="6">
        <v>62</v>
      </c>
      <c r="K66" s="7">
        <v>181968.85</v>
      </c>
      <c r="L66" s="8" t="s">
        <v>62</v>
      </c>
      <c r="N66" s="2">
        <v>59</v>
      </c>
      <c r="O66" s="3" t="s">
        <v>59</v>
      </c>
      <c r="P66" s="4">
        <f>P65+Q66+R66-T66</f>
        <v>0</v>
      </c>
      <c r="Q66" s="4">
        <v>10000</v>
      </c>
      <c r="R66" s="4">
        <f>P65*C24</f>
        <v>0</v>
      </c>
      <c r="S66" s="4">
        <f>T66-R66-Q66</f>
        <v>0</v>
      </c>
      <c r="T66" s="4">
        <f>Q66+R66</f>
        <v>0</v>
      </c>
      <c r="U66" s="5">
        <f>S66/P65</f>
        <v>0</v>
      </c>
      <c r="W66" s="2">
        <v>59</v>
      </c>
      <c r="X66" s="3" t="s">
        <v>59</v>
      </c>
      <c r="Y66" s="4">
        <f>Y65+Z66-AB66</f>
        <v>0</v>
      </c>
      <c r="Z66" s="4">
        <f>Y65*C23</f>
        <v>0</v>
      </c>
      <c r="AA66" s="4">
        <f>AB66-Z66</f>
        <v>0</v>
      </c>
      <c r="AB66" s="4">
        <f>K62*H18-T66</f>
        <v>0</v>
      </c>
      <c r="AC66" s="5">
        <f>AA66/Y65</f>
        <v>0</v>
      </c>
    </row>
    <row r="67" spans="10:29" ht="18" customHeight="1">
      <c r="J67" s="6">
        <v>63</v>
      </c>
      <c r="K67" s="7">
        <v>182710.72</v>
      </c>
      <c r="L67" s="8" t="s">
        <v>63</v>
      </c>
      <c r="N67" s="2">
        <v>60</v>
      </c>
      <c r="O67" s="3" t="s">
        <v>60</v>
      </c>
      <c r="P67" s="4">
        <f>P66+Q67+R67-T67</f>
        <v>0</v>
      </c>
      <c r="Q67" s="4">
        <v>10000</v>
      </c>
      <c r="R67" s="4">
        <f>P66*C24</f>
        <v>0</v>
      </c>
      <c r="S67" s="4">
        <f>T67-R67-Q67</f>
        <v>0</v>
      </c>
      <c r="T67" s="4">
        <f>Q67+R67</f>
        <v>0</v>
      </c>
      <c r="U67" s="5">
        <f>S67/P66</f>
        <v>0</v>
      </c>
      <c r="W67" s="2">
        <v>60</v>
      </c>
      <c r="X67" s="3" t="s">
        <v>60</v>
      </c>
      <c r="Y67" s="4">
        <f>Y66+Z67-AB67</f>
        <v>0</v>
      </c>
      <c r="Z67" s="4">
        <f>Y66*C23</f>
        <v>0</v>
      </c>
      <c r="AA67" s="4">
        <f>AB67-Z67</f>
        <v>0</v>
      </c>
      <c r="AB67" s="4">
        <f>K63*H18-T67</f>
        <v>0</v>
      </c>
      <c r="AC67" s="5">
        <f>AA67/Y66</f>
        <v>0</v>
      </c>
    </row>
    <row r="68" spans="10:29" ht="18" customHeight="1">
      <c r="J68" s="6">
        <v>64</v>
      </c>
      <c r="K68" s="7">
        <v>191922.35</v>
      </c>
      <c r="L68" s="8" t="s">
        <v>64</v>
      </c>
      <c r="N68" s="2">
        <v>61</v>
      </c>
      <c r="O68" s="3" t="s">
        <v>61</v>
      </c>
      <c r="P68" s="4">
        <f>P67+Q68+R68-T68</f>
        <v>0</v>
      </c>
      <c r="Q68" s="4">
        <v>10000</v>
      </c>
      <c r="R68" s="4">
        <f>P67*C24</f>
        <v>0</v>
      </c>
      <c r="S68" s="4">
        <f>T68-R68-Q68</f>
        <v>0</v>
      </c>
      <c r="T68" s="4">
        <f>Q68+R68</f>
        <v>0</v>
      </c>
      <c r="U68" s="5">
        <f>S68/P67</f>
        <v>0</v>
      </c>
      <c r="W68" s="2">
        <v>61</v>
      </c>
      <c r="X68" s="3" t="s">
        <v>61</v>
      </c>
      <c r="Y68" s="4">
        <f>Y67+Z68-AB68</f>
        <v>0</v>
      </c>
      <c r="Z68" s="4">
        <f>Y67*C23</f>
        <v>0</v>
      </c>
      <c r="AA68" s="4">
        <f>AB68-Z68</f>
        <v>0</v>
      </c>
      <c r="AB68" s="4">
        <f>K64*H18-T68</f>
        <v>0</v>
      </c>
      <c r="AC68" s="5">
        <f>AA68/Y67</f>
        <v>0</v>
      </c>
    </row>
    <row r="69" spans="10:29" ht="18" customHeight="1">
      <c r="J69" s="6">
        <v>65</v>
      </c>
      <c r="K69" s="7">
        <v>196743.04</v>
      </c>
      <c r="L69" s="8" t="s">
        <v>65</v>
      </c>
      <c r="N69" s="2">
        <v>62</v>
      </c>
      <c r="O69" s="3" t="s">
        <v>62</v>
      </c>
      <c r="P69" s="4">
        <f>P68+Q69+R69-T69</f>
        <v>0</v>
      </c>
      <c r="Q69" s="4">
        <v>10000</v>
      </c>
      <c r="R69" s="4">
        <f>P68*C24</f>
        <v>0</v>
      </c>
      <c r="S69" s="4">
        <f>T69-R69-Q69</f>
        <v>0</v>
      </c>
      <c r="T69" s="4">
        <f>Q69+R69</f>
        <v>0</v>
      </c>
      <c r="U69" s="5">
        <f>S69/P68</f>
        <v>0</v>
      </c>
      <c r="W69" s="2">
        <v>62</v>
      </c>
      <c r="X69" s="3" t="s">
        <v>62</v>
      </c>
      <c r="Y69" s="4">
        <f>Y68+Z69-AB69</f>
        <v>0</v>
      </c>
      <c r="Z69" s="4">
        <f>Y68*C23</f>
        <v>0</v>
      </c>
      <c r="AA69" s="4">
        <f>AB69-Z69</f>
        <v>0</v>
      </c>
      <c r="AB69" s="4">
        <f>K65*H18-T69</f>
        <v>0</v>
      </c>
      <c r="AC69" s="5">
        <f>AA69/Y68</f>
        <v>0</v>
      </c>
    </row>
    <row r="70" spans="10:29" ht="18" customHeight="1">
      <c r="J70" s="6">
        <v>66</v>
      </c>
      <c r="K70" s="7">
        <v>175878.19</v>
      </c>
      <c r="L70" s="8" t="s">
        <v>66</v>
      </c>
      <c r="N70" s="2">
        <v>63</v>
      </c>
      <c r="O70" s="3" t="s">
        <v>63</v>
      </c>
      <c r="P70" s="4">
        <f>P69+Q70+R70-T70</f>
        <v>0</v>
      </c>
      <c r="Q70" s="4">
        <v>10000</v>
      </c>
      <c r="R70" s="4">
        <f>P69*C24</f>
        <v>0</v>
      </c>
      <c r="S70" s="4">
        <f>T70-R70-Q70</f>
        <v>0</v>
      </c>
      <c r="T70" s="4">
        <f>Q70+R70</f>
        <v>0</v>
      </c>
      <c r="U70" s="5">
        <f>S70/P69</f>
        <v>0</v>
      </c>
      <c r="W70" s="2">
        <v>63</v>
      </c>
      <c r="X70" s="3" t="s">
        <v>63</v>
      </c>
      <c r="Y70" s="4">
        <f>Y69+Z70-AB70</f>
        <v>0</v>
      </c>
      <c r="Z70" s="4">
        <f>Y69*C23</f>
        <v>0</v>
      </c>
      <c r="AA70" s="4">
        <f>AB70-Z70</f>
        <v>0</v>
      </c>
      <c r="AB70" s="4">
        <f>K66*H18-T70</f>
        <v>0</v>
      </c>
      <c r="AC70" s="5">
        <f>AA70/Y69</f>
        <v>0</v>
      </c>
    </row>
    <row r="71" spans="10:29" ht="18" customHeight="1">
      <c r="J71" s="6">
        <v>67</v>
      </c>
      <c r="K71" s="7">
        <v>179477.5100000001</v>
      </c>
      <c r="L71" s="8" t="s">
        <v>67</v>
      </c>
      <c r="N71" s="2">
        <v>64</v>
      </c>
      <c r="O71" s="3" t="s">
        <v>64</v>
      </c>
      <c r="P71" s="4">
        <f>P70+Q71+R71-T71</f>
        <v>0</v>
      </c>
      <c r="Q71" s="4">
        <v>10000</v>
      </c>
      <c r="R71" s="4">
        <f>P70*C24</f>
        <v>0</v>
      </c>
      <c r="S71" s="4">
        <f>T71-R71-Q71</f>
        <v>0</v>
      </c>
      <c r="T71" s="4">
        <f>Q71+R71</f>
        <v>0</v>
      </c>
      <c r="U71" s="5">
        <f>S71/P70</f>
        <v>0</v>
      </c>
      <c r="W71" s="2">
        <v>64</v>
      </c>
      <c r="X71" s="3" t="s">
        <v>64</v>
      </c>
      <c r="Y71" s="4">
        <f>Y70+Z71-AB71</f>
        <v>0</v>
      </c>
      <c r="Z71" s="4">
        <f>Y70*C23</f>
        <v>0</v>
      </c>
      <c r="AA71" s="4">
        <f>AB71-Z71</f>
        <v>0</v>
      </c>
      <c r="AB71" s="4">
        <f>K67*H18-T71</f>
        <v>0</v>
      </c>
      <c r="AC71" s="5">
        <f>AA71/Y70</f>
        <v>0</v>
      </c>
    </row>
    <row r="72" spans="10:29" ht="18" customHeight="1">
      <c r="J72" s="6">
        <v>68</v>
      </c>
      <c r="K72" s="7">
        <v>194229.54</v>
      </c>
      <c r="L72" s="8" t="s">
        <v>68</v>
      </c>
      <c r="N72" s="2">
        <v>65</v>
      </c>
      <c r="O72" s="3" t="s">
        <v>65</v>
      </c>
      <c r="P72" s="4">
        <f>P71+Q72+R72-T72</f>
        <v>0</v>
      </c>
      <c r="Q72" s="4">
        <v>10000</v>
      </c>
      <c r="R72" s="4">
        <f>P71*C24</f>
        <v>0</v>
      </c>
      <c r="S72" s="4">
        <f>T72-R72-Q72</f>
        <v>0</v>
      </c>
      <c r="T72" s="4">
        <f>Q72+R72</f>
        <v>0</v>
      </c>
      <c r="U72" s="5">
        <f>S72/P71</f>
        <v>0</v>
      </c>
      <c r="W72" s="2">
        <v>65</v>
      </c>
      <c r="X72" s="3" t="s">
        <v>65</v>
      </c>
      <c r="Y72" s="4">
        <f>Y71+Z72-AB72</f>
        <v>0</v>
      </c>
      <c r="Z72" s="4">
        <f>Y71*C23</f>
        <v>0</v>
      </c>
      <c r="AA72" s="4">
        <f>AB72-Z72</f>
        <v>0</v>
      </c>
      <c r="AB72" s="4">
        <f>K68*H18-T72</f>
        <v>0</v>
      </c>
      <c r="AC72" s="5">
        <f>AA72/Y71</f>
        <v>0</v>
      </c>
    </row>
    <row r="73" spans="10:29" ht="18" customHeight="1">
      <c r="J73" s="6">
        <v>69</v>
      </c>
      <c r="K73" s="7">
        <v>175878.19</v>
      </c>
      <c r="L73" s="8" t="s">
        <v>69</v>
      </c>
      <c r="N73" s="2">
        <v>66</v>
      </c>
      <c r="O73" s="3" t="s">
        <v>66</v>
      </c>
      <c r="P73" s="4">
        <f>P72+Q73+R73-T73</f>
        <v>0</v>
      </c>
      <c r="Q73" s="4">
        <v>10000</v>
      </c>
      <c r="R73" s="4">
        <f>P72*C24</f>
        <v>0</v>
      </c>
      <c r="S73" s="4">
        <f>T73-R73-Q73</f>
        <v>0</v>
      </c>
      <c r="T73" s="4">
        <f>Q73+R73</f>
        <v>0</v>
      </c>
      <c r="U73" s="5">
        <f>S73/P72</f>
        <v>0</v>
      </c>
      <c r="W73" s="2">
        <v>66</v>
      </c>
      <c r="X73" s="3" t="s">
        <v>66</v>
      </c>
      <c r="Y73" s="4">
        <f>Y72+Z73-AB73</f>
        <v>0</v>
      </c>
      <c r="Z73" s="4">
        <f>Y72*C23</f>
        <v>0</v>
      </c>
      <c r="AA73" s="4">
        <f>AB73-Z73</f>
        <v>0</v>
      </c>
      <c r="AB73" s="4">
        <f>K69*H18-T73</f>
        <v>0</v>
      </c>
      <c r="AC73" s="5">
        <f>AA73/Y72</f>
        <v>0</v>
      </c>
    </row>
    <row r="74" spans="10:29" ht="18" customHeight="1">
      <c r="J74" s="6">
        <v>70</v>
      </c>
      <c r="K74" s="7">
        <v>180906.15</v>
      </c>
      <c r="L74" s="8" t="s">
        <v>70</v>
      </c>
      <c r="N74" s="2">
        <v>67</v>
      </c>
      <c r="O74" s="3" t="s">
        <v>67</v>
      </c>
      <c r="P74" s="4">
        <f>P73+Q74+R74-T74</f>
        <v>0</v>
      </c>
      <c r="Q74" s="4">
        <v>10000</v>
      </c>
      <c r="R74" s="4">
        <f>P73*C24</f>
        <v>0</v>
      </c>
      <c r="S74" s="4">
        <f>T74-R74-Q74</f>
        <v>0</v>
      </c>
      <c r="T74" s="4">
        <f>Q74+R74</f>
        <v>0</v>
      </c>
      <c r="U74" s="5">
        <f>S74/P73</f>
        <v>0</v>
      </c>
      <c r="W74" s="2">
        <v>67</v>
      </c>
      <c r="X74" s="3" t="s">
        <v>67</v>
      </c>
      <c r="Y74" s="4">
        <f>Y73+Z74-AB74</f>
        <v>0</v>
      </c>
      <c r="Z74" s="4">
        <f>Y73*C23</f>
        <v>0</v>
      </c>
      <c r="AA74" s="4">
        <f>AB74-Z74</f>
        <v>0</v>
      </c>
      <c r="AB74" s="4">
        <f>K70*H18-T74</f>
        <v>0</v>
      </c>
      <c r="AC74" s="5">
        <f>AA74/Y73</f>
        <v>0</v>
      </c>
    </row>
    <row r="75" spans="10:29" ht="18" customHeight="1">
      <c r="J75" s="6">
        <v>71</v>
      </c>
      <c r="K75" s="7">
        <v>171999.39</v>
      </c>
      <c r="L75" s="8" t="s">
        <v>71</v>
      </c>
      <c r="N75" s="2">
        <v>68</v>
      </c>
      <c r="O75" s="3" t="s">
        <v>68</v>
      </c>
      <c r="P75" s="4">
        <f>P74+Q75+R75-T75</f>
        <v>0</v>
      </c>
      <c r="Q75" s="4">
        <v>10000</v>
      </c>
      <c r="R75" s="4">
        <f>P74*C24</f>
        <v>0</v>
      </c>
      <c r="S75" s="4">
        <f>T75-R75-Q75</f>
        <v>0</v>
      </c>
      <c r="T75" s="4">
        <f>Q75+R75</f>
        <v>0</v>
      </c>
      <c r="U75" s="5">
        <f>S75/P74</f>
        <v>0</v>
      </c>
      <c r="W75" s="2">
        <v>68</v>
      </c>
      <c r="X75" s="3" t="s">
        <v>68</v>
      </c>
      <c r="Y75" s="4">
        <f>Y74+Z75-AB75</f>
        <v>0</v>
      </c>
      <c r="Z75" s="4">
        <f>Y74*C23</f>
        <v>0</v>
      </c>
      <c r="AA75" s="4">
        <f>AB75-Z75</f>
        <v>0</v>
      </c>
      <c r="AB75" s="4">
        <f>K71*H18-T75</f>
        <v>0</v>
      </c>
      <c r="AC75" s="5">
        <f>AA75/Y74</f>
        <v>0</v>
      </c>
    </row>
    <row r="76" spans="10:29" ht="18" customHeight="1">
      <c r="J76" s="6">
        <v>72</v>
      </c>
      <c r="K76" s="7">
        <v>202885.47</v>
      </c>
      <c r="L76" s="8" t="s">
        <v>72</v>
      </c>
      <c r="N76" s="2">
        <v>69</v>
      </c>
      <c r="O76" s="3" t="s">
        <v>69</v>
      </c>
      <c r="P76" s="4">
        <f>P75+Q76+R76-T76</f>
        <v>0</v>
      </c>
      <c r="Q76" s="4">
        <v>10000</v>
      </c>
      <c r="R76" s="4">
        <f>P75*C24</f>
        <v>0</v>
      </c>
      <c r="S76" s="4">
        <f>T76-R76-Q76</f>
        <v>0</v>
      </c>
      <c r="T76" s="4">
        <f>Q76+R76</f>
        <v>0</v>
      </c>
      <c r="U76" s="5">
        <f>S76/P75</f>
        <v>0</v>
      </c>
      <c r="W76" s="2">
        <v>69</v>
      </c>
      <c r="X76" s="3" t="s">
        <v>69</v>
      </c>
      <c r="Y76" s="4">
        <f>Y75+Z76-AB76</f>
        <v>0</v>
      </c>
      <c r="Z76" s="4">
        <f>Y75*C23</f>
        <v>0</v>
      </c>
      <c r="AA76" s="4">
        <f>AB76-Z76</f>
        <v>0</v>
      </c>
      <c r="AB76" s="4">
        <f>K72*H18-T76</f>
        <v>0</v>
      </c>
      <c r="AC76" s="5">
        <f>AA76/Y75</f>
        <v>0</v>
      </c>
    </row>
    <row r="77" spans="10:29" ht="18" customHeight="1">
      <c r="J77" s="6">
        <v>73</v>
      </c>
      <c r="K77" s="7">
        <v>174490.83</v>
      </c>
      <c r="L77" s="8" t="s">
        <v>73</v>
      </c>
      <c r="N77" s="2">
        <v>70</v>
      </c>
      <c r="O77" s="3" t="s">
        <v>70</v>
      </c>
      <c r="P77" s="4">
        <f>P76+Q77+R77-T77</f>
        <v>0</v>
      </c>
      <c r="Q77" s="4">
        <v>10000</v>
      </c>
      <c r="R77" s="4">
        <f>P76*C24</f>
        <v>0</v>
      </c>
      <c r="S77" s="4">
        <f>T77-R77-Q77</f>
        <v>0</v>
      </c>
      <c r="T77" s="4">
        <f>Q77+R77</f>
        <v>0</v>
      </c>
      <c r="U77" s="5">
        <f>S77/P76</f>
        <v>0</v>
      </c>
      <c r="W77" s="2">
        <v>70</v>
      </c>
      <c r="X77" s="3" t="s">
        <v>70</v>
      </c>
      <c r="Y77" s="4">
        <f>Y76+Z77-AB77</f>
        <v>0</v>
      </c>
      <c r="Z77" s="4">
        <f>Y76*C23</f>
        <v>0</v>
      </c>
      <c r="AA77" s="4">
        <f>AB77-Z77</f>
        <v>0</v>
      </c>
      <c r="AB77" s="4">
        <f>K73*H18-T77</f>
        <v>0</v>
      </c>
      <c r="AC77" s="5">
        <f>AA77/Y76</f>
        <v>0</v>
      </c>
    </row>
    <row r="78" spans="10:29" ht="18" customHeight="1">
      <c r="J78" s="6">
        <v>74</v>
      </c>
      <c r="K78" s="7">
        <v>176788.04</v>
      </c>
      <c r="L78" s="8" t="s">
        <v>74</v>
      </c>
      <c r="N78" s="2">
        <v>71</v>
      </c>
      <c r="O78" s="3" t="s">
        <v>71</v>
      </c>
      <c r="P78" s="4">
        <f>P77+Q78+R78-T78</f>
        <v>0</v>
      </c>
      <c r="Q78" s="4">
        <v>10000</v>
      </c>
      <c r="R78" s="4">
        <f>P77*C24</f>
        <v>0</v>
      </c>
      <c r="S78" s="4">
        <f>T78-R78-Q78</f>
        <v>0</v>
      </c>
      <c r="T78" s="4">
        <f>Q78+R78</f>
        <v>0</v>
      </c>
      <c r="U78" s="5">
        <f>S78/P77</f>
        <v>0</v>
      </c>
      <c r="W78" s="2">
        <v>71</v>
      </c>
      <c r="X78" s="3" t="s">
        <v>71</v>
      </c>
      <c r="Y78" s="4">
        <f>Y77+Z78-AB78</f>
        <v>0</v>
      </c>
      <c r="Z78" s="4">
        <f>Y77*C23</f>
        <v>0</v>
      </c>
      <c r="AA78" s="4">
        <f>AB78-Z78</f>
        <v>0</v>
      </c>
      <c r="AB78" s="4">
        <f>K74*H18-T78</f>
        <v>0</v>
      </c>
      <c r="AC78" s="5">
        <f>AA78/Y77</f>
        <v>0</v>
      </c>
    </row>
    <row r="79" spans="10:29" ht="18" customHeight="1">
      <c r="J79" s="6">
        <v>75</v>
      </c>
      <c r="K79" s="7">
        <v>177529.91</v>
      </c>
      <c r="L79" s="8" t="s">
        <v>75</v>
      </c>
      <c r="N79" s="2">
        <v>72</v>
      </c>
      <c r="O79" s="3" t="s">
        <v>72</v>
      </c>
      <c r="P79" s="4">
        <f>P78+Q79+R79-T79</f>
        <v>0</v>
      </c>
      <c r="Q79" s="4">
        <v>10000</v>
      </c>
      <c r="R79" s="4">
        <f>P78*C24</f>
        <v>0</v>
      </c>
      <c r="S79" s="4">
        <f>T79-R79-Q79</f>
        <v>0</v>
      </c>
      <c r="T79" s="4">
        <f>Q79+R79</f>
        <v>0</v>
      </c>
      <c r="U79" s="5">
        <f>S79/P78</f>
        <v>0</v>
      </c>
      <c r="W79" s="2">
        <v>72</v>
      </c>
      <c r="X79" s="3" t="s">
        <v>72</v>
      </c>
      <c r="Y79" s="4">
        <f>Y78+Z79-AB79</f>
        <v>0</v>
      </c>
      <c r="Z79" s="4">
        <f>Y78*C23</f>
        <v>0</v>
      </c>
      <c r="AA79" s="4">
        <f>AB79-Z79</f>
        <v>0</v>
      </c>
      <c r="AB79" s="4">
        <f>K75*H18-T79</f>
        <v>0</v>
      </c>
      <c r="AC79" s="5">
        <f>AA79/Y78</f>
        <v>0</v>
      </c>
    </row>
    <row r="80" spans="10:29" ht="18" customHeight="1">
      <c r="J80" s="6">
        <v>76</v>
      </c>
      <c r="K80" s="7">
        <v>185530.21</v>
      </c>
      <c r="L80" s="8" t="s">
        <v>76</v>
      </c>
      <c r="N80" s="2">
        <v>73</v>
      </c>
      <c r="O80" s="3" t="s">
        <v>73</v>
      </c>
      <c r="P80" s="4">
        <f>P79+Q80+R80-T80</f>
        <v>0</v>
      </c>
      <c r="Q80" s="4">
        <v>10000</v>
      </c>
      <c r="R80" s="4">
        <f>P79*C24</f>
        <v>0</v>
      </c>
      <c r="S80" s="4">
        <f>T80-R80-Q80</f>
        <v>0</v>
      </c>
      <c r="T80" s="4">
        <f>Q80+R80</f>
        <v>0</v>
      </c>
      <c r="U80" s="5">
        <f>S80/P79</f>
        <v>0</v>
      </c>
      <c r="W80" s="2">
        <v>73</v>
      </c>
      <c r="X80" s="3" t="s">
        <v>73</v>
      </c>
      <c r="Y80" s="4">
        <f>Y79+Z80-AB80</f>
        <v>0</v>
      </c>
      <c r="Z80" s="4">
        <f>Y79*C23</f>
        <v>0</v>
      </c>
      <c r="AA80" s="4">
        <f>AB80-Z80</f>
        <v>0</v>
      </c>
      <c r="AB80" s="4">
        <f>K76*H18-T80</f>
        <v>0</v>
      </c>
      <c r="AC80" s="5">
        <f>AA80/Y79</f>
        <v>0</v>
      </c>
    </row>
    <row r="81" spans="10:29" ht="18" customHeight="1">
      <c r="J81" s="6">
        <v>77</v>
      </c>
      <c r="K81" s="7">
        <v>190350.9</v>
      </c>
      <c r="L81" s="8" t="s">
        <v>77</v>
      </c>
      <c r="N81" s="2">
        <v>74</v>
      </c>
      <c r="O81" s="3" t="s">
        <v>74</v>
      </c>
      <c r="P81" s="4">
        <f>P80+Q81+R81-T81</f>
        <v>0</v>
      </c>
      <c r="Q81" s="4">
        <v>10000</v>
      </c>
      <c r="R81" s="4">
        <f>P80*C24</f>
        <v>0</v>
      </c>
      <c r="S81" s="4">
        <f>T81-R81-Q81</f>
        <v>0</v>
      </c>
      <c r="T81" s="4">
        <f>Q81+R81</f>
        <v>0</v>
      </c>
      <c r="U81" s="5">
        <f>S81/P80</f>
        <v>0</v>
      </c>
      <c r="W81" s="2">
        <v>74</v>
      </c>
      <c r="X81" s="3" t="s">
        <v>74</v>
      </c>
      <c r="Y81" s="4">
        <f>Y80+Z81-AB81</f>
        <v>0</v>
      </c>
      <c r="Z81" s="4">
        <f>Y80*C23</f>
        <v>0</v>
      </c>
      <c r="AA81" s="4">
        <f>AB81-Z81</f>
        <v>0</v>
      </c>
      <c r="AB81" s="4">
        <f>K77*H18-T81</f>
        <v>0</v>
      </c>
      <c r="AC81" s="5">
        <f>AA81/Y80</f>
        <v>0</v>
      </c>
    </row>
    <row r="82" spans="10:29" ht="18" customHeight="1">
      <c r="J82" s="6">
        <v>78</v>
      </c>
      <c r="K82" s="7">
        <v>169486.05</v>
      </c>
      <c r="L82" s="8" t="s">
        <v>78</v>
      </c>
      <c r="N82" s="2">
        <v>75</v>
      </c>
      <c r="O82" s="3" t="s">
        <v>75</v>
      </c>
      <c r="P82" s="4">
        <f>P81+Q82+R82-T82</f>
        <v>0</v>
      </c>
      <c r="Q82" s="4">
        <v>10000</v>
      </c>
      <c r="R82" s="4">
        <f>P81*C24</f>
        <v>0</v>
      </c>
      <c r="S82" s="4">
        <f>T82-R82-Q82</f>
        <v>0</v>
      </c>
      <c r="T82" s="4">
        <f>Q82+R82</f>
        <v>0</v>
      </c>
      <c r="U82" s="5">
        <f>S82/P81</f>
        <v>0</v>
      </c>
      <c r="W82" s="2">
        <v>75</v>
      </c>
      <c r="X82" s="3" t="s">
        <v>75</v>
      </c>
      <c r="Y82" s="4">
        <f>Y81+Z82-AB82</f>
        <v>0</v>
      </c>
      <c r="Z82" s="4">
        <f>Y81*C23</f>
        <v>0</v>
      </c>
      <c r="AA82" s="4">
        <f>AB82-Z82</f>
        <v>0</v>
      </c>
      <c r="AB82" s="4">
        <f>K78*H18-T82</f>
        <v>0</v>
      </c>
      <c r="AC82" s="5">
        <f>AA82/Y81</f>
        <v>0</v>
      </c>
    </row>
    <row r="83" spans="10:29" ht="18" customHeight="1">
      <c r="J83" s="6">
        <v>79</v>
      </c>
      <c r="K83" s="7">
        <v>173085.3700000001</v>
      </c>
      <c r="L83" s="8" t="s">
        <v>79</v>
      </c>
      <c r="N83" s="2">
        <v>76</v>
      </c>
      <c r="O83" s="3" t="s">
        <v>76</v>
      </c>
      <c r="P83" s="4">
        <f>P82+Q83+R83-T83</f>
        <v>0</v>
      </c>
      <c r="Q83" s="4">
        <v>10000</v>
      </c>
      <c r="R83" s="4">
        <f>P82*C24</f>
        <v>0</v>
      </c>
      <c r="S83" s="4">
        <f>T83-R83-Q83</f>
        <v>0</v>
      </c>
      <c r="T83" s="4">
        <f>Q83+R83</f>
        <v>0</v>
      </c>
      <c r="U83" s="5">
        <f>S83/P82</f>
        <v>0</v>
      </c>
      <c r="W83" s="2">
        <v>76</v>
      </c>
      <c r="X83" s="3" t="s">
        <v>76</v>
      </c>
      <c r="Y83" s="4">
        <f>Y82+Z83-AB83</f>
        <v>0</v>
      </c>
      <c r="Z83" s="4">
        <f>Y82*C23</f>
        <v>0</v>
      </c>
      <c r="AA83" s="4">
        <f>AB83-Z83</f>
        <v>0</v>
      </c>
      <c r="AB83" s="4">
        <f>K79*H18-T83</f>
        <v>0</v>
      </c>
      <c r="AC83" s="5">
        <f>AA83/Y82</f>
        <v>0</v>
      </c>
    </row>
    <row r="84" spans="10:29" ht="18" customHeight="1">
      <c r="J84" s="6">
        <v>80</v>
      </c>
      <c r="K84" s="7">
        <v>187837.4</v>
      </c>
      <c r="L84" s="8" t="s">
        <v>80</v>
      </c>
      <c r="N84" s="2">
        <v>77</v>
      </c>
      <c r="O84" s="3" t="s">
        <v>77</v>
      </c>
      <c r="P84" s="4">
        <f>P83+Q84+R84-T84</f>
        <v>0</v>
      </c>
      <c r="Q84" s="4">
        <v>10000</v>
      </c>
      <c r="R84" s="4">
        <f>P83*C24</f>
        <v>0</v>
      </c>
      <c r="S84" s="4">
        <f>T84-R84-Q84</f>
        <v>0</v>
      </c>
      <c r="T84" s="4">
        <f>Q84+R84</f>
        <v>0</v>
      </c>
      <c r="U84" s="5">
        <f>S84/P83</f>
        <v>0</v>
      </c>
      <c r="W84" s="2">
        <v>77</v>
      </c>
      <c r="X84" s="3" t="s">
        <v>77</v>
      </c>
      <c r="Y84" s="4">
        <f>Y83+Z84-AB84</f>
        <v>0</v>
      </c>
      <c r="Z84" s="4">
        <f>Y83*C23</f>
        <v>0</v>
      </c>
      <c r="AA84" s="4">
        <f>AB84-Z84</f>
        <v>0</v>
      </c>
      <c r="AB84" s="4">
        <f>K80*H18-T84</f>
        <v>0</v>
      </c>
      <c r="AC84" s="5">
        <f>AA84/Y83</f>
        <v>0</v>
      </c>
    </row>
    <row r="85" spans="10:29" ht="18" customHeight="1">
      <c r="J85" s="6">
        <v>81</v>
      </c>
      <c r="K85" s="7">
        <v>169486.05</v>
      </c>
      <c r="L85" s="8" t="s">
        <v>81</v>
      </c>
      <c r="N85" s="2">
        <v>78</v>
      </c>
      <c r="O85" s="3" t="s">
        <v>78</v>
      </c>
      <c r="P85" s="4">
        <f>P84+Q85+R85-T85</f>
        <v>0</v>
      </c>
      <c r="Q85" s="4">
        <v>10000</v>
      </c>
      <c r="R85" s="4">
        <f>P84*C24</f>
        <v>0</v>
      </c>
      <c r="S85" s="4">
        <f>T85-R85-Q85</f>
        <v>0</v>
      </c>
      <c r="T85" s="4">
        <f>Q85+R85</f>
        <v>0</v>
      </c>
      <c r="U85" s="5">
        <f>S85/P84</f>
        <v>0</v>
      </c>
      <c r="W85" s="2">
        <v>78</v>
      </c>
      <c r="X85" s="3" t="s">
        <v>78</v>
      </c>
      <c r="Y85" s="4">
        <f>Y84+Z85-AB85</f>
        <v>0</v>
      </c>
      <c r="Z85" s="4">
        <f>Y84*C23</f>
        <v>0</v>
      </c>
      <c r="AA85" s="4">
        <f>AB85-Z85</f>
        <v>0</v>
      </c>
      <c r="AB85" s="4">
        <f>K81*H18-T85</f>
        <v>0</v>
      </c>
      <c r="AC85" s="5">
        <f>AA85/Y84</f>
        <v>0</v>
      </c>
    </row>
    <row r="86" spans="10:29" ht="18" customHeight="1">
      <c r="J86" s="6">
        <v>82</v>
      </c>
      <c r="K86" s="7">
        <v>174514.01</v>
      </c>
      <c r="L86" s="8" t="s">
        <v>82</v>
      </c>
      <c r="N86" s="2">
        <v>79</v>
      </c>
      <c r="O86" s="3" t="s">
        <v>79</v>
      </c>
      <c r="P86" s="4">
        <f>P85+Q86+R86-T86</f>
        <v>0</v>
      </c>
      <c r="Q86" s="4">
        <v>10000</v>
      </c>
      <c r="R86" s="4">
        <f>P85*C24</f>
        <v>0</v>
      </c>
      <c r="S86" s="4">
        <f>T86-R86-Q86</f>
        <v>0</v>
      </c>
      <c r="T86" s="4">
        <f>Q86+R86</f>
        <v>0</v>
      </c>
      <c r="U86" s="5">
        <f>S86/P85</f>
        <v>0</v>
      </c>
      <c r="W86" s="2">
        <v>79</v>
      </c>
      <c r="X86" s="3" t="s">
        <v>79</v>
      </c>
      <c r="Y86" s="4">
        <f>Y85+Z86-AB86</f>
        <v>0</v>
      </c>
      <c r="Z86" s="4">
        <f>Y85*C23</f>
        <v>0</v>
      </c>
      <c r="AA86" s="4">
        <f>AB86-Z86</f>
        <v>0</v>
      </c>
      <c r="AB86" s="4">
        <f>K82*H18-T86</f>
        <v>0</v>
      </c>
      <c r="AC86" s="5">
        <f>AA86/Y85</f>
        <v>0</v>
      </c>
    </row>
    <row r="87" spans="10:29" ht="18" customHeight="1">
      <c r="J87" s="6">
        <v>83</v>
      </c>
      <c r="K87" s="7">
        <v>169486.05</v>
      </c>
      <c r="L87" s="8" t="s">
        <v>83</v>
      </c>
      <c r="N87" s="2">
        <v>80</v>
      </c>
      <c r="O87" s="3" t="s">
        <v>80</v>
      </c>
      <c r="P87" s="4">
        <f>P86+Q87+R87-T87</f>
        <v>0</v>
      </c>
      <c r="Q87" s="4">
        <v>10000</v>
      </c>
      <c r="R87" s="4">
        <f>P86*C24</f>
        <v>0</v>
      </c>
      <c r="S87" s="4">
        <f>T87-R87-Q87</f>
        <v>0</v>
      </c>
      <c r="T87" s="4">
        <f>Q87+R87</f>
        <v>0</v>
      </c>
      <c r="U87" s="5">
        <f>S87/P86</f>
        <v>0</v>
      </c>
      <c r="W87" s="2">
        <v>80</v>
      </c>
      <c r="X87" s="3" t="s">
        <v>80</v>
      </c>
      <c r="Y87" s="4">
        <f>Y86+Z87-AB87</f>
        <v>0</v>
      </c>
      <c r="Z87" s="4">
        <f>Y86*C23</f>
        <v>0</v>
      </c>
      <c r="AA87" s="4">
        <f>AB87-Z87</f>
        <v>0</v>
      </c>
      <c r="AB87" s="4">
        <f>K83*H18-T87</f>
        <v>0</v>
      </c>
      <c r="AC87" s="5">
        <f>AA87/Y86</f>
        <v>0</v>
      </c>
    </row>
    <row r="88" spans="10:29" ht="18" customHeight="1">
      <c r="J88" s="6">
        <v>84</v>
      </c>
      <c r="K88" s="7">
        <v>179784.98</v>
      </c>
      <c r="L88" s="8" t="s">
        <v>84</v>
      </c>
      <c r="N88" s="2">
        <v>81</v>
      </c>
      <c r="O88" s="3" t="s">
        <v>81</v>
      </c>
      <c r="P88" s="4">
        <f>P87+Q88+R88-T88</f>
        <v>0</v>
      </c>
      <c r="Q88" s="4">
        <v>10000</v>
      </c>
      <c r="R88" s="4">
        <f>P87*C24</f>
        <v>0</v>
      </c>
      <c r="S88" s="4">
        <f>T88-R88-Q88</f>
        <v>0</v>
      </c>
      <c r="T88" s="4">
        <f>Q88+R88</f>
        <v>0</v>
      </c>
      <c r="U88" s="5">
        <f>S88/P87</f>
        <v>0</v>
      </c>
      <c r="W88" s="2">
        <v>81</v>
      </c>
      <c r="X88" s="3" t="s">
        <v>81</v>
      </c>
      <c r="Y88" s="4">
        <f>Y87+Z88-AB88</f>
        <v>0</v>
      </c>
      <c r="Z88" s="4">
        <f>Y87*C23</f>
        <v>0</v>
      </c>
      <c r="AA88" s="4">
        <f>AB88-Z88</f>
        <v>0</v>
      </c>
      <c r="AB88" s="4">
        <f>K84*H18-T88</f>
        <v>0</v>
      </c>
      <c r="AC88" s="5">
        <f>AA88/Y87</f>
        <v>0</v>
      </c>
    </row>
    <row r="89" spans="10:29" ht="18" customHeight="1">
      <c r="J89" s="6">
        <v>85</v>
      </c>
      <c r="K89" s="7">
        <v>173279.5</v>
      </c>
      <c r="L89" s="8" t="s">
        <v>85</v>
      </c>
      <c r="N89" s="2">
        <v>82</v>
      </c>
      <c r="O89" s="3" t="s">
        <v>82</v>
      </c>
      <c r="P89" s="4">
        <f>P88+Q89+R89-T89</f>
        <v>0</v>
      </c>
      <c r="Q89" s="4">
        <v>10000</v>
      </c>
      <c r="R89" s="4">
        <f>P88*C24</f>
        <v>0</v>
      </c>
      <c r="S89" s="4">
        <f>T89-R89-Q89</f>
        <v>0</v>
      </c>
      <c r="T89" s="4">
        <f>Q89+R89</f>
        <v>0</v>
      </c>
      <c r="U89" s="5">
        <f>S89/P88</f>
        <v>0</v>
      </c>
      <c r="W89" s="2">
        <v>82</v>
      </c>
      <c r="X89" s="3" t="s">
        <v>82</v>
      </c>
      <c r="Y89" s="4">
        <f>Y88+Z89-AB89</f>
        <v>0</v>
      </c>
      <c r="Z89" s="4">
        <f>Y88*C23</f>
        <v>0</v>
      </c>
      <c r="AA89" s="4">
        <f>AB89-Z89</f>
        <v>0</v>
      </c>
      <c r="AB89" s="4">
        <f>K85*H18-T89</f>
        <v>0</v>
      </c>
      <c r="AC89" s="5">
        <f>AA89/Y88</f>
        <v>0</v>
      </c>
    </row>
    <row r="90" spans="10:29" ht="18" customHeight="1">
      <c r="J90" s="6">
        <v>86</v>
      </c>
      <c r="K90" s="7">
        <v>175576.71</v>
      </c>
      <c r="L90" s="8" t="s">
        <v>86</v>
      </c>
      <c r="N90" s="2">
        <v>83</v>
      </c>
      <c r="O90" s="3" t="s">
        <v>83</v>
      </c>
      <c r="P90" s="4">
        <f>P89+Q90+R90-T90</f>
        <v>0</v>
      </c>
      <c r="Q90" s="4">
        <v>10000</v>
      </c>
      <c r="R90" s="4">
        <f>P89*C24</f>
        <v>0</v>
      </c>
      <c r="S90" s="4">
        <f>T90-R90-Q90</f>
        <v>0</v>
      </c>
      <c r="T90" s="4">
        <f>Q90+R90</f>
        <v>0</v>
      </c>
      <c r="U90" s="5">
        <f>S90/P89</f>
        <v>0</v>
      </c>
      <c r="W90" s="2">
        <v>83</v>
      </c>
      <c r="X90" s="3" t="s">
        <v>83</v>
      </c>
      <c r="Y90" s="4">
        <f>Y89+Z90-AB90</f>
        <v>0</v>
      </c>
      <c r="Z90" s="4">
        <f>Y89*C23</f>
        <v>0</v>
      </c>
      <c r="AA90" s="4">
        <f>AB90-Z90</f>
        <v>0</v>
      </c>
      <c r="AB90" s="4">
        <f>K86*H18-T90</f>
        <v>0</v>
      </c>
      <c r="AC90" s="5">
        <f>AA90/Y89</f>
        <v>0</v>
      </c>
    </row>
    <row r="91" spans="10:29" ht="18" customHeight="1">
      <c r="J91" s="6">
        <v>87</v>
      </c>
      <c r="K91" s="7">
        <v>176318.58</v>
      </c>
      <c r="L91" s="8" t="s">
        <v>87</v>
      </c>
      <c r="N91" s="2">
        <v>84</v>
      </c>
      <c r="O91" s="3" t="s">
        <v>84</v>
      </c>
      <c r="P91" s="4">
        <f>P90+Q91+R91-T91</f>
        <v>0</v>
      </c>
      <c r="Q91" s="4">
        <v>10000</v>
      </c>
      <c r="R91" s="4">
        <f>P90*C24</f>
        <v>0</v>
      </c>
      <c r="S91" s="4">
        <f>T91-R91-Q91</f>
        <v>0</v>
      </c>
      <c r="T91" s="4">
        <f>Q91+R91</f>
        <v>0</v>
      </c>
      <c r="U91" s="5">
        <f>S91/P90</f>
        <v>0</v>
      </c>
      <c r="W91" s="2">
        <v>84</v>
      </c>
      <c r="X91" s="3" t="s">
        <v>84</v>
      </c>
      <c r="Y91" s="4">
        <f>Y90+Z91-AB91</f>
        <v>0</v>
      </c>
      <c r="Z91" s="4">
        <f>Y90*C23</f>
        <v>0</v>
      </c>
      <c r="AA91" s="4">
        <f>AB91-Z91</f>
        <v>0</v>
      </c>
      <c r="AB91" s="4">
        <f>K87*H18-T91</f>
        <v>0</v>
      </c>
      <c r="AC91" s="5">
        <f>AA91/Y90</f>
        <v>0</v>
      </c>
    </row>
    <row r="92" spans="10:29" ht="18" customHeight="1">
      <c r="J92" s="6">
        <v>88</v>
      </c>
      <c r="K92" s="7">
        <v>185530.21</v>
      </c>
      <c r="L92" s="8" t="s">
        <v>88</v>
      </c>
      <c r="N92" s="2">
        <v>85</v>
      </c>
      <c r="O92" s="3" t="s">
        <v>85</v>
      </c>
      <c r="P92" s="4">
        <f>P91+Q92+R92-T92</f>
        <v>0</v>
      </c>
      <c r="Q92" s="4">
        <v>10000</v>
      </c>
      <c r="R92" s="4">
        <f>P91*C24</f>
        <v>0</v>
      </c>
      <c r="S92" s="4">
        <f>T92-R92-Q92</f>
        <v>0</v>
      </c>
      <c r="T92" s="4">
        <f>Q92+R92</f>
        <v>0</v>
      </c>
      <c r="U92" s="5">
        <f>S92/P91</f>
        <v>0</v>
      </c>
      <c r="W92" s="2">
        <v>85</v>
      </c>
      <c r="X92" s="3" t="s">
        <v>85</v>
      </c>
      <c r="Y92" s="4">
        <f>Y91+Z92-AB92</f>
        <v>0</v>
      </c>
      <c r="Z92" s="4">
        <f>Y91*C23</f>
        <v>0</v>
      </c>
      <c r="AA92" s="4">
        <f>AB92-Z92</f>
        <v>0</v>
      </c>
      <c r="AB92" s="4">
        <f>K88*H18-T92</f>
        <v>0</v>
      </c>
      <c r="AC92" s="5">
        <f>AA92/Y91</f>
        <v>0</v>
      </c>
    </row>
    <row r="93" spans="10:29" ht="18" customHeight="1">
      <c r="J93" s="6">
        <v>89</v>
      </c>
      <c r="K93" s="7">
        <v>190350.9</v>
      </c>
      <c r="L93" s="8" t="s">
        <v>89</v>
      </c>
      <c r="N93" s="2">
        <v>86</v>
      </c>
      <c r="O93" s="3" t="s">
        <v>86</v>
      </c>
      <c r="P93" s="4">
        <f>P92+Q93+R93-T93</f>
        <v>0</v>
      </c>
      <c r="Q93" s="4">
        <v>10000</v>
      </c>
      <c r="R93" s="4">
        <f>P92*C24</f>
        <v>0</v>
      </c>
      <c r="S93" s="4">
        <f>T93-R93-Q93</f>
        <v>0</v>
      </c>
      <c r="T93" s="4">
        <f>Q93+R93</f>
        <v>0</v>
      </c>
      <c r="U93" s="5">
        <f>S93/P92</f>
        <v>0</v>
      </c>
      <c r="W93" s="2">
        <v>86</v>
      </c>
      <c r="X93" s="3" t="s">
        <v>86</v>
      </c>
      <c r="Y93" s="4">
        <f>Y92+Z93-AB93</f>
        <v>0</v>
      </c>
      <c r="Z93" s="4">
        <f>Y92*C23</f>
        <v>0</v>
      </c>
      <c r="AA93" s="4">
        <f>AB93-Z93</f>
        <v>0</v>
      </c>
      <c r="AB93" s="4">
        <f>K89*H18-T93</f>
        <v>0</v>
      </c>
      <c r="AC93" s="5">
        <f>AA93/Y92</f>
        <v>0</v>
      </c>
    </row>
    <row r="94" spans="10:29" ht="18" customHeight="1">
      <c r="J94" s="6">
        <v>90</v>
      </c>
      <c r="K94" s="7">
        <v>169486.05</v>
      </c>
      <c r="L94" s="8" t="s">
        <v>90</v>
      </c>
      <c r="N94" s="2">
        <v>87</v>
      </c>
      <c r="O94" s="3" t="s">
        <v>87</v>
      </c>
      <c r="P94" s="4">
        <f>P93+Q94+R94-T94</f>
        <v>0</v>
      </c>
      <c r="Q94" s="4">
        <v>10000</v>
      </c>
      <c r="R94" s="4">
        <f>P93*C24</f>
        <v>0</v>
      </c>
      <c r="S94" s="4">
        <f>T94-R94-Q94</f>
        <v>0</v>
      </c>
      <c r="T94" s="4">
        <f>Q94+R94</f>
        <v>0</v>
      </c>
      <c r="U94" s="5">
        <f>S94/P93</f>
        <v>0</v>
      </c>
      <c r="W94" s="2">
        <v>87</v>
      </c>
      <c r="X94" s="3" t="s">
        <v>87</v>
      </c>
      <c r="Y94" s="4">
        <f>Y93+Z94-AB94</f>
        <v>0</v>
      </c>
      <c r="Z94" s="4">
        <f>Y93*C23</f>
        <v>0</v>
      </c>
      <c r="AA94" s="4">
        <f>AB94-Z94</f>
        <v>0</v>
      </c>
      <c r="AB94" s="4">
        <f>K90*H18-T94</f>
        <v>0</v>
      </c>
      <c r="AC94" s="5">
        <f>AA94/Y93</f>
        <v>0</v>
      </c>
    </row>
    <row r="95" spans="10:29" ht="18" customHeight="1">
      <c r="J95" s="6">
        <v>91</v>
      </c>
      <c r="K95" s="7">
        <v>173085.3700000001</v>
      </c>
      <c r="L95" s="8" t="s">
        <v>91</v>
      </c>
      <c r="N95" s="2">
        <v>88</v>
      </c>
      <c r="O95" s="3" t="s">
        <v>88</v>
      </c>
      <c r="P95" s="4">
        <f>P94+Q95+R95-T95</f>
        <v>0</v>
      </c>
      <c r="Q95" s="4">
        <v>10000</v>
      </c>
      <c r="R95" s="4">
        <f>P94*C24</f>
        <v>0</v>
      </c>
      <c r="S95" s="4">
        <f>T95-R95-Q95</f>
        <v>0</v>
      </c>
      <c r="T95" s="4">
        <f>Q95+R95</f>
        <v>0</v>
      </c>
      <c r="U95" s="5">
        <f>S95/P94</f>
        <v>0</v>
      </c>
      <c r="W95" s="2">
        <v>88</v>
      </c>
      <c r="X95" s="3" t="s">
        <v>88</v>
      </c>
      <c r="Y95" s="4">
        <f>Y94+Z95-AB95</f>
        <v>0</v>
      </c>
      <c r="Z95" s="4">
        <f>Y94*C23</f>
        <v>0</v>
      </c>
      <c r="AA95" s="4">
        <f>AB95-Z95</f>
        <v>0</v>
      </c>
      <c r="AB95" s="4">
        <f>K91*H18-T95</f>
        <v>0</v>
      </c>
      <c r="AC95" s="5">
        <f>AA95/Y94</f>
        <v>0</v>
      </c>
    </row>
    <row r="96" spans="10:29" ht="18" customHeight="1">
      <c r="J96" s="6">
        <v>92</v>
      </c>
      <c r="K96" s="7">
        <v>187837.4</v>
      </c>
      <c r="L96" s="8" t="s">
        <v>92</v>
      </c>
      <c r="N96" s="2">
        <v>89</v>
      </c>
      <c r="O96" s="3" t="s">
        <v>89</v>
      </c>
      <c r="P96" s="4">
        <f>P95+Q96+R96-T96</f>
        <v>0</v>
      </c>
      <c r="Q96" s="4">
        <v>10000</v>
      </c>
      <c r="R96" s="4">
        <f>P95*C24</f>
        <v>0</v>
      </c>
      <c r="S96" s="4">
        <f>T96-R96-Q96</f>
        <v>0</v>
      </c>
      <c r="T96" s="4">
        <f>Q96+R96</f>
        <v>0</v>
      </c>
      <c r="U96" s="5">
        <f>S96/P95</f>
        <v>0</v>
      </c>
      <c r="W96" s="2">
        <v>89</v>
      </c>
      <c r="X96" s="3" t="s">
        <v>89</v>
      </c>
      <c r="Y96" s="4">
        <f>Y95+Z96-AB96</f>
        <v>0</v>
      </c>
      <c r="Z96" s="4">
        <f>Y95*C23</f>
        <v>0</v>
      </c>
      <c r="AA96" s="4">
        <f>AB96-Z96</f>
        <v>0</v>
      </c>
      <c r="AB96" s="4">
        <f>K92*H18-T96</f>
        <v>0</v>
      </c>
      <c r="AC96" s="5">
        <f>AA96/Y95</f>
        <v>0</v>
      </c>
    </row>
    <row r="97" spans="10:29" ht="18" customHeight="1">
      <c r="J97" s="6">
        <v>93</v>
      </c>
      <c r="K97" s="7">
        <v>169486.05</v>
      </c>
      <c r="L97" s="8" t="s">
        <v>93</v>
      </c>
      <c r="N97" s="2">
        <v>90</v>
      </c>
      <c r="O97" s="3" t="s">
        <v>90</v>
      </c>
      <c r="P97" s="4">
        <f>P96+Q97+R97-T97</f>
        <v>0</v>
      </c>
      <c r="Q97" s="4">
        <v>10000</v>
      </c>
      <c r="R97" s="4">
        <f>P96*C24</f>
        <v>0</v>
      </c>
      <c r="S97" s="4">
        <f>T97-R97-Q97</f>
        <v>0</v>
      </c>
      <c r="T97" s="4">
        <f>Q97+R97</f>
        <v>0</v>
      </c>
      <c r="U97" s="5">
        <f>S97/P96</f>
        <v>0</v>
      </c>
      <c r="W97" s="2">
        <v>90</v>
      </c>
      <c r="X97" s="3" t="s">
        <v>90</v>
      </c>
      <c r="Y97" s="4">
        <f>Y96+Z97-AB97</f>
        <v>0</v>
      </c>
      <c r="Z97" s="4">
        <f>Y96*C23</f>
        <v>0</v>
      </c>
      <c r="AA97" s="4">
        <f>AB97-Z97</f>
        <v>0</v>
      </c>
      <c r="AB97" s="4">
        <f>K93*H18-T97</f>
        <v>0</v>
      </c>
      <c r="AC97" s="5">
        <f>AA97/Y96</f>
        <v>0</v>
      </c>
    </row>
    <row r="98" spans="10:29" ht="18" customHeight="1">
      <c r="J98" s="6">
        <v>94</v>
      </c>
      <c r="K98" s="7">
        <v>174514.01</v>
      </c>
      <c r="L98" s="8" t="s">
        <v>94</v>
      </c>
      <c r="N98" s="2">
        <v>91</v>
      </c>
      <c r="O98" s="3" t="s">
        <v>91</v>
      </c>
      <c r="P98" s="4">
        <f>P97+Q98+R98-T98</f>
        <v>0</v>
      </c>
      <c r="Q98" s="4">
        <v>10000</v>
      </c>
      <c r="R98" s="4">
        <f>P97*C24</f>
        <v>0</v>
      </c>
      <c r="S98" s="4">
        <f>T98-R98-Q98</f>
        <v>0</v>
      </c>
      <c r="T98" s="4">
        <f>Q98+R98</f>
        <v>0</v>
      </c>
      <c r="U98" s="5">
        <f>S98/P97</f>
        <v>0</v>
      </c>
      <c r="W98" s="2">
        <v>91</v>
      </c>
      <c r="X98" s="3" t="s">
        <v>91</v>
      </c>
      <c r="Y98" s="4">
        <f>Y97+Z98-AB98</f>
        <v>0</v>
      </c>
      <c r="Z98" s="4">
        <f>Y97*C23</f>
        <v>0</v>
      </c>
      <c r="AA98" s="4">
        <f>AB98-Z98</f>
        <v>0</v>
      </c>
      <c r="AB98" s="4">
        <f>K94*H18-T98</f>
        <v>0</v>
      </c>
      <c r="AC98" s="5">
        <f>AA98/Y97</f>
        <v>0</v>
      </c>
    </row>
    <row r="99" spans="10:29" ht="18" customHeight="1">
      <c r="J99" s="6">
        <v>95</v>
      </c>
      <c r="K99" s="7">
        <v>169486.05</v>
      </c>
      <c r="L99" s="8" t="s">
        <v>95</v>
      </c>
      <c r="N99" s="2">
        <v>92</v>
      </c>
      <c r="O99" s="3" t="s">
        <v>92</v>
      </c>
      <c r="P99" s="4">
        <f>P98+Q99+R99-T99</f>
        <v>0</v>
      </c>
      <c r="Q99" s="4">
        <v>10000</v>
      </c>
      <c r="R99" s="4">
        <f>P98*C24</f>
        <v>0</v>
      </c>
      <c r="S99" s="4">
        <f>T99-R99-Q99</f>
        <v>0</v>
      </c>
      <c r="T99" s="4">
        <f>Q99+R99</f>
        <v>0</v>
      </c>
      <c r="U99" s="5">
        <f>S99/P98</f>
        <v>0</v>
      </c>
      <c r="W99" s="2">
        <v>92</v>
      </c>
      <c r="X99" s="3" t="s">
        <v>92</v>
      </c>
      <c r="Y99" s="4">
        <f>Y98+Z99-AB99</f>
        <v>0</v>
      </c>
      <c r="Z99" s="4">
        <f>Y98*C23</f>
        <v>0</v>
      </c>
      <c r="AA99" s="4">
        <f>AB99-Z99</f>
        <v>0</v>
      </c>
      <c r="AB99" s="4">
        <f>K95*H18-T99</f>
        <v>0</v>
      </c>
      <c r="AC99" s="5">
        <f>AA99/Y98</f>
        <v>0</v>
      </c>
    </row>
    <row r="100" spans="10:29" ht="18" customHeight="1">
      <c r="J100" s="6">
        <v>96</v>
      </c>
      <c r="K100" s="7">
        <v>177985.63</v>
      </c>
      <c r="L100" s="8" t="s">
        <v>96</v>
      </c>
      <c r="N100" s="2">
        <v>93</v>
      </c>
      <c r="O100" s="3" t="s">
        <v>93</v>
      </c>
      <c r="P100" s="4">
        <f>P99+Q100+R100-T100</f>
        <v>0</v>
      </c>
      <c r="Q100" s="4">
        <v>10000</v>
      </c>
      <c r="R100" s="4">
        <f>P99*C24</f>
        <v>0</v>
      </c>
      <c r="S100" s="4">
        <f>T100-R100-Q100</f>
        <v>0</v>
      </c>
      <c r="T100" s="4">
        <f>Q100+R100</f>
        <v>0</v>
      </c>
      <c r="U100" s="5">
        <f>S100/P99</f>
        <v>0</v>
      </c>
      <c r="W100" s="2">
        <v>93</v>
      </c>
      <c r="X100" s="3" t="s">
        <v>93</v>
      </c>
      <c r="Y100" s="4">
        <f>Y99+Z100-AB100</f>
        <v>0</v>
      </c>
      <c r="Z100" s="4">
        <f>Y99*C23</f>
        <v>0</v>
      </c>
      <c r="AA100" s="4">
        <f>AB100-Z100</f>
        <v>0</v>
      </c>
      <c r="AB100" s="4">
        <f>K96*H18-T100</f>
        <v>0</v>
      </c>
      <c r="AC100" s="5">
        <f>AA100/Y99</f>
        <v>0</v>
      </c>
    </row>
    <row r="101" spans="10:29" ht="18" customHeight="1">
      <c r="J101" s="6">
        <v>97</v>
      </c>
      <c r="K101" s="7">
        <v>171480.15</v>
      </c>
      <c r="L101" s="8" t="s">
        <v>97</v>
      </c>
      <c r="N101" s="2">
        <v>94</v>
      </c>
      <c r="O101" s="3" t="s">
        <v>94</v>
      </c>
      <c r="P101" s="4">
        <f>P100+Q101+R101-T101</f>
        <v>0</v>
      </c>
      <c r="Q101" s="4">
        <v>10000</v>
      </c>
      <c r="R101" s="4">
        <f>P100*C24</f>
        <v>0</v>
      </c>
      <c r="S101" s="4">
        <f>T101-R101-Q101</f>
        <v>0</v>
      </c>
      <c r="T101" s="4">
        <f>Q101+R101</f>
        <v>0</v>
      </c>
      <c r="U101" s="5">
        <f>S101/P100</f>
        <v>0</v>
      </c>
      <c r="W101" s="2">
        <v>94</v>
      </c>
      <c r="X101" s="3" t="s">
        <v>94</v>
      </c>
      <c r="Y101" s="4">
        <f>Y100+Z101-AB101</f>
        <v>0</v>
      </c>
      <c r="Z101" s="4">
        <f>Y100*C23</f>
        <v>0</v>
      </c>
      <c r="AA101" s="4">
        <f>AB101-Z101</f>
        <v>0</v>
      </c>
      <c r="AB101" s="4">
        <f>K97*H18-T101</f>
        <v>0</v>
      </c>
      <c r="AC101" s="5">
        <f>AA101/Y100</f>
        <v>0</v>
      </c>
    </row>
    <row r="102" spans="10:29" ht="18" customHeight="1">
      <c r="J102" s="6">
        <v>98</v>
      </c>
      <c r="K102" s="7">
        <v>173777.36</v>
      </c>
      <c r="L102" s="8" t="s">
        <v>98</v>
      </c>
      <c r="N102" s="2">
        <v>95</v>
      </c>
      <c r="O102" s="3" t="s">
        <v>95</v>
      </c>
      <c r="P102" s="4">
        <f>P101+Q102+R102-T102</f>
        <v>0</v>
      </c>
      <c r="Q102" s="4">
        <v>10000</v>
      </c>
      <c r="R102" s="4">
        <f>P101*C24</f>
        <v>0</v>
      </c>
      <c r="S102" s="4">
        <f>T102-R102-Q102</f>
        <v>0</v>
      </c>
      <c r="T102" s="4">
        <f>Q102+R102</f>
        <v>0</v>
      </c>
      <c r="U102" s="5">
        <f>S102/P101</f>
        <v>0</v>
      </c>
      <c r="W102" s="2">
        <v>95</v>
      </c>
      <c r="X102" s="3" t="s">
        <v>95</v>
      </c>
      <c r="Y102" s="4">
        <f>Y101+Z102-AB102</f>
        <v>0</v>
      </c>
      <c r="Z102" s="4">
        <f>Y101*C23</f>
        <v>0</v>
      </c>
      <c r="AA102" s="4">
        <f>AB102-Z102</f>
        <v>0</v>
      </c>
      <c r="AB102" s="4">
        <f>K98*H18-T102</f>
        <v>0</v>
      </c>
      <c r="AC102" s="5">
        <f>AA102/Y101</f>
        <v>0</v>
      </c>
    </row>
    <row r="103" spans="10:29" ht="18" customHeight="1">
      <c r="J103" s="6">
        <v>99</v>
      </c>
      <c r="K103" s="7">
        <v>174519.23</v>
      </c>
      <c r="L103" s="8" t="s">
        <v>99</v>
      </c>
      <c r="N103" s="2">
        <v>96</v>
      </c>
      <c r="O103" s="3" t="s">
        <v>96</v>
      </c>
      <c r="P103" s="4">
        <f>P102+Q103+R103-T103</f>
        <v>0</v>
      </c>
      <c r="Q103" s="4">
        <v>10000</v>
      </c>
      <c r="R103" s="4">
        <f>P102*C24</f>
        <v>0</v>
      </c>
      <c r="S103" s="4">
        <f>T103-R103-Q103</f>
        <v>0</v>
      </c>
      <c r="T103" s="4">
        <f>Q103+R103</f>
        <v>0</v>
      </c>
      <c r="U103" s="5">
        <f>S103/P102</f>
        <v>0</v>
      </c>
      <c r="W103" s="2">
        <v>96</v>
      </c>
      <c r="X103" s="3" t="s">
        <v>96</v>
      </c>
      <c r="Y103" s="4">
        <f>Y102+Z103-AB103</f>
        <v>0</v>
      </c>
      <c r="Z103" s="4">
        <f>Y102*C23</f>
        <v>0</v>
      </c>
      <c r="AA103" s="4">
        <f>AB103-Z103</f>
        <v>0</v>
      </c>
      <c r="AB103" s="4">
        <f>K99*H18-T103</f>
        <v>0</v>
      </c>
      <c r="AC103" s="5">
        <f>AA103/Y102</f>
        <v>0</v>
      </c>
    </row>
    <row r="104" spans="10:29" ht="18" customHeight="1">
      <c r="J104" s="6">
        <v>100</v>
      </c>
      <c r="K104" s="7">
        <v>183730.86</v>
      </c>
      <c r="L104" s="8" t="s">
        <v>100</v>
      </c>
      <c r="N104" s="2">
        <v>97</v>
      </c>
      <c r="O104" s="3" t="s">
        <v>97</v>
      </c>
      <c r="P104" s="4">
        <f>P103+Q104+R104-T104</f>
        <v>0</v>
      </c>
      <c r="Q104" s="4">
        <v>10000</v>
      </c>
      <c r="R104" s="4">
        <f>P103*C24</f>
        <v>0</v>
      </c>
      <c r="S104" s="4">
        <f>T104-R104-Q104</f>
        <v>0</v>
      </c>
      <c r="T104" s="4">
        <f>Q104+R104</f>
        <v>0</v>
      </c>
      <c r="U104" s="5">
        <f>S104/P103</f>
        <v>0</v>
      </c>
      <c r="W104" s="2">
        <v>97</v>
      </c>
      <c r="X104" s="3" t="s">
        <v>97</v>
      </c>
      <c r="Y104" s="4">
        <f>Y103+Z104-AB104</f>
        <v>0</v>
      </c>
      <c r="Z104" s="4">
        <f>Y103*C23</f>
        <v>0</v>
      </c>
      <c r="AA104" s="4">
        <f>AB104-Z104</f>
        <v>0</v>
      </c>
      <c r="AB104" s="4">
        <f>K100*H18-T104</f>
        <v>0</v>
      </c>
      <c r="AC104" s="5">
        <f>AA104/Y103</f>
        <v>0</v>
      </c>
    </row>
    <row r="105" spans="10:29" ht="18" customHeight="1">
      <c r="J105" s="6">
        <v>101</v>
      </c>
      <c r="K105" s="7">
        <v>188551.55</v>
      </c>
      <c r="L105" s="8" t="s">
        <v>101</v>
      </c>
      <c r="N105" s="2">
        <v>98</v>
      </c>
      <c r="O105" s="3" t="s">
        <v>98</v>
      </c>
      <c r="P105" s="4">
        <f>P104+Q105+R105-T105</f>
        <v>0</v>
      </c>
      <c r="Q105" s="4">
        <v>10000</v>
      </c>
      <c r="R105" s="4">
        <f>P104*C24</f>
        <v>0</v>
      </c>
      <c r="S105" s="4">
        <f>T105-R105-Q105</f>
        <v>0</v>
      </c>
      <c r="T105" s="4">
        <f>Q105+R105</f>
        <v>0</v>
      </c>
      <c r="U105" s="5">
        <f>S105/P104</f>
        <v>0</v>
      </c>
      <c r="W105" s="2">
        <v>98</v>
      </c>
      <c r="X105" s="3" t="s">
        <v>98</v>
      </c>
      <c r="Y105" s="4">
        <f>Y104+Z105-AB105</f>
        <v>0</v>
      </c>
      <c r="Z105" s="4">
        <f>Y104*C23</f>
        <v>0</v>
      </c>
      <c r="AA105" s="4">
        <f>AB105-Z105</f>
        <v>0</v>
      </c>
      <c r="AB105" s="4">
        <f>K101*H18-T105</f>
        <v>0</v>
      </c>
      <c r="AC105" s="5">
        <f>AA105/Y104</f>
        <v>0</v>
      </c>
    </row>
    <row r="106" spans="10:29" ht="18" customHeight="1">
      <c r="J106" s="6">
        <v>102</v>
      </c>
      <c r="K106" s="7">
        <v>167686.7</v>
      </c>
      <c r="L106" s="8" t="s">
        <v>102</v>
      </c>
      <c r="N106" s="2">
        <v>99</v>
      </c>
      <c r="O106" s="3" t="s">
        <v>99</v>
      </c>
      <c r="P106" s="4">
        <f>P105+Q106+R106-T106</f>
        <v>0</v>
      </c>
      <c r="Q106" s="4">
        <v>10000</v>
      </c>
      <c r="R106" s="4">
        <f>P105*C24</f>
        <v>0</v>
      </c>
      <c r="S106" s="4">
        <f>T106-R106-Q106</f>
        <v>0</v>
      </c>
      <c r="T106" s="4">
        <f>Q106+R106</f>
        <v>0</v>
      </c>
      <c r="U106" s="5">
        <f>S106/P105</f>
        <v>0</v>
      </c>
      <c r="W106" s="2">
        <v>99</v>
      </c>
      <c r="X106" s="3" t="s">
        <v>99</v>
      </c>
      <c r="Y106" s="4">
        <f>Y105+Z106-AB106</f>
        <v>0</v>
      </c>
      <c r="Z106" s="4">
        <f>Y105*C23</f>
        <v>0</v>
      </c>
      <c r="AA106" s="4">
        <f>AB106-Z106</f>
        <v>0</v>
      </c>
      <c r="AB106" s="4">
        <f>K102*H18-T106</f>
        <v>0</v>
      </c>
      <c r="AC106" s="5">
        <f>AA106/Y105</f>
        <v>0</v>
      </c>
    </row>
    <row r="107" spans="10:29" ht="18" customHeight="1">
      <c r="J107" s="6">
        <v>103</v>
      </c>
      <c r="K107" s="7">
        <v>168988.88</v>
      </c>
      <c r="L107" s="8" t="s">
        <v>103</v>
      </c>
      <c r="N107" s="2">
        <v>100</v>
      </c>
      <c r="O107" s="3" t="s">
        <v>100</v>
      </c>
      <c r="P107" s="4">
        <f>P106+Q107+R107-T107</f>
        <v>0</v>
      </c>
      <c r="Q107" s="4">
        <v>10000</v>
      </c>
      <c r="R107" s="4">
        <f>P106*C24</f>
        <v>0</v>
      </c>
      <c r="S107" s="4">
        <f>T107-R107-Q107</f>
        <v>0</v>
      </c>
      <c r="T107" s="4">
        <f>Q107+R107</f>
        <v>0</v>
      </c>
      <c r="U107" s="5">
        <f>S107/P106</f>
        <v>0</v>
      </c>
      <c r="W107" s="2">
        <v>100</v>
      </c>
      <c r="X107" s="3" t="s">
        <v>100</v>
      </c>
      <c r="Y107" s="4">
        <f>Y106+Z107-AB107</f>
        <v>0</v>
      </c>
      <c r="Z107" s="4">
        <f>Y106*C23</f>
        <v>0</v>
      </c>
      <c r="AA107" s="4">
        <f>AB107-Z107</f>
        <v>0</v>
      </c>
      <c r="AB107" s="4">
        <f>K103*H18-T107</f>
        <v>0</v>
      </c>
      <c r="AC107" s="5">
        <f>AA107/Y106</f>
        <v>0</v>
      </c>
    </row>
    <row r="108" spans="10:29" ht="18" customHeight="1">
      <c r="J108" s="6">
        <v>104</v>
      </c>
      <c r="K108" s="7">
        <v>183740.91</v>
      </c>
      <c r="L108" s="8" t="s">
        <v>104</v>
      </c>
      <c r="N108" s="2">
        <v>101</v>
      </c>
      <c r="O108" s="3" t="s">
        <v>101</v>
      </c>
      <c r="P108" s="4">
        <f>P107+Q108+R108-T108</f>
        <v>0</v>
      </c>
      <c r="Q108" s="4">
        <v>10000</v>
      </c>
      <c r="R108" s="4">
        <f>P107*C24</f>
        <v>0</v>
      </c>
      <c r="S108" s="4">
        <f>T108-R108-Q108</f>
        <v>0</v>
      </c>
      <c r="T108" s="4">
        <f>Q108+R108</f>
        <v>0</v>
      </c>
      <c r="U108" s="5">
        <f>S108/P107</f>
        <v>0</v>
      </c>
      <c r="W108" s="2">
        <v>101</v>
      </c>
      <c r="X108" s="3" t="s">
        <v>101</v>
      </c>
      <c r="Y108" s="4">
        <f>Y107+Z108-AB108</f>
        <v>0</v>
      </c>
      <c r="Z108" s="4">
        <f>Y107*C23</f>
        <v>0</v>
      </c>
      <c r="AA108" s="4">
        <f>AB108-Z108</f>
        <v>0</v>
      </c>
      <c r="AB108" s="4">
        <f>K104*H18-T108</f>
        <v>0</v>
      </c>
      <c r="AC108" s="5">
        <f>AA108/Y107</f>
        <v>0</v>
      </c>
    </row>
    <row r="109" spans="10:29" ht="18" customHeight="1">
      <c r="J109" s="6">
        <v>105</v>
      </c>
      <c r="K109" s="7">
        <v>165389.56</v>
      </c>
      <c r="L109" s="8" t="s">
        <v>105</v>
      </c>
      <c r="N109" s="2">
        <v>102</v>
      </c>
      <c r="O109" s="3" t="s">
        <v>102</v>
      </c>
      <c r="P109" s="4">
        <f>P108+Q109+R109-T109</f>
        <v>0</v>
      </c>
      <c r="Q109" s="4">
        <v>10000</v>
      </c>
      <c r="R109" s="4">
        <f>P108*C24</f>
        <v>0</v>
      </c>
      <c r="S109" s="4">
        <f>T109-R109-Q109</f>
        <v>0</v>
      </c>
      <c r="T109" s="4">
        <f>Q109+R109</f>
        <v>0</v>
      </c>
      <c r="U109" s="5">
        <f>S109/P108</f>
        <v>0</v>
      </c>
      <c r="W109" s="2">
        <v>102</v>
      </c>
      <c r="X109" s="3" t="s">
        <v>102</v>
      </c>
      <c r="Y109" s="4">
        <f>Y108+Z109-AB109</f>
        <v>0</v>
      </c>
      <c r="Z109" s="4">
        <f>Y108*C23</f>
        <v>0</v>
      </c>
      <c r="AA109" s="4">
        <f>AB109-Z109</f>
        <v>0</v>
      </c>
      <c r="AB109" s="4">
        <f>K105*H18-T109</f>
        <v>0</v>
      </c>
      <c r="AC109" s="5">
        <f>AA109/Y108</f>
        <v>0</v>
      </c>
    </row>
    <row r="110" spans="10:29" ht="18" customHeight="1">
      <c r="J110" s="6">
        <v>106</v>
      </c>
      <c r="K110" s="7">
        <v>170417.52</v>
      </c>
      <c r="L110" s="8" t="s">
        <v>106</v>
      </c>
      <c r="N110" s="2">
        <v>103</v>
      </c>
      <c r="O110" s="3" t="s">
        <v>103</v>
      </c>
      <c r="P110" s="4">
        <f>P109+Q110+R110-T110</f>
        <v>0</v>
      </c>
      <c r="Q110" s="4">
        <v>10000</v>
      </c>
      <c r="R110" s="4">
        <f>P109*C24</f>
        <v>0</v>
      </c>
      <c r="S110" s="4">
        <f>T110-R110-Q110</f>
        <v>0</v>
      </c>
      <c r="T110" s="4">
        <f>Q110+R110</f>
        <v>0</v>
      </c>
      <c r="U110" s="5">
        <f>S110/P109</f>
        <v>0</v>
      </c>
      <c r="W110" s="2">
        <v>103</v>
      </c>
      <c r="X110" s="3" t="s">
        <v>103</v>
      </c>
      <c r="Y110" s="4">
        <f>Y109+Z110-AB110</f>
        <v>0</v>
      </c>
      <c r="Z110" s="4">
        <f>Y109*C23</f>
        <v>0</v>
      </c>
      <c r="AA110" s="4">
        <f>AB110-Z110</f>
        <v>0</v>
      </c>
      <c r="AB110" s="4">
        <f>K106*H18-T110</f>
        <v>0</v>
      </c>
      <c r="AC110" s="5">
        <f>AA110/Y109</f>
        <v>0</v>
      </c>
    </row>
    <row r="111" spans="10:29" ht="18" customHeight="1">
      <c r="J111" s="6">
        <v>107</v>
      </c>
      <c r="K111" s="7">
        <v>165389.56</v>
      </c>
      <c r="L111" s="8" t="s">
        <v>107</v>
      </c>
      <c r="N111" s="2">
        <v>104</v>
      </c>
      <c r="O111" s="3" t="s">
        <v>104</v>
      </c>
      <c r="P111" s="4">
        <f>P110+Q111+R111-T111</f>
        <v>0</v>
      </c>
      <c r="Q111" s="4">
        <v>10000</v>
      </c>
      <c r="R111" s="4">
        <f>P110*C24</f>
        <v>0</v>
      </c>
      <c r="S111" s="4">
        <f>T111-R111-Q111</f>
        <v>0</v>
      </c>
      <c r="T111" s="4">
        <f>Q111+R111</f>
        <v>0</v>
      </c>
      <c r="U111" s="5">
        <f>S111/P110</f>
        <v>0</v>
      </c>
      <c r="W111" s="2">
        <v>104</v>
      </c>
      <c r="X111" s="3" t="s">
        <v>104</v>
      </c>
      <c r="Y111" s="4">
        <f>Y110+Z111-AB111</f>
        <v>0</v>
      </c>
      <c r="Z111" s="4">
        <f>Y110*C23</f>
        <v>0</v>
      </c>
      <c r="AA111" s="4">
        <f>AB111-Z111</f>
        <v>0</v>
      </c>
      <c r="AB111" s="4">
        <f>K107*H18-T111</f>
        <v>0</v>
      </c>
      <c r="AC111" s="5">
        <f>AA111/Y110</f>
        <v>0</v>
      </c>
    </row>
    <row r="112" spans="10:29" ht="18" customHeight="1">
      <c r="J112" s="6">
        <v>108</v>
      </c>
      <c r="K112" s="7">
        <v>175688.49</v>
      </c>
      <c r="L112" s="8" t="s">
        <v>108</v>
      </c>
      <c r="N112" s="2">
        <v>105</v>
      </c>
      <c r="O112" s="3" t="s">
        <v>105</v>
      </c>
      <c r="P112" s="4">
        <f>P111+Q112+R112-T112</f>
        <v>0</v>
      </c>
      <c r="Q112" s="4">
        <v>10000</v>
      </c>
      <c r="R112" s="4">
        <f>P111*C24</f>
        <v>0</v>
      </c>
      <c r="S112" s="4">
        <f>T112-R112-Q112</f>
        <v>0</v>
      </c>
      <c r="T112" s="4">
        <f>Q112+R112</f>
        <v>0</v>
      </c>
      <c r="U112" s="5">
        <f>S112/P111</f>
        <v>0</v>
      </c>
      <c r="W112" s="2">
        <v>105</v>
      </c>
      <c r="X112" s="3" t="s">
        <v>105</v>
      </c>
      <c r="Y112" s="4">
        <f>Y111+Z112-AB112</f>
        <v>0</v>
      </c>
      <c r="Z112" s="4">
        <f>Y111*C23</f>
        <v>0</v>
      </c>
      <c r="AA112" s="4">
        <f>AB112-Z112</f>
        <v>0</v>
      </c>
      <c r="AB112" s="4">
        <f>K108*H18-T112</f>
        <v>0</v>
      </c>
      <c r="AC112" s="5">
        <f>AA112/Y111</f>
        <v>0</v>
      </c>
    </row>
    <row r="113" spans="10:29" ht="18" customHeight="1">
      <c r="J113" s="6">
        <v>109</v>
      </c>
      <c r="K113" s="7">
        <v>169183.01</v>
      </c>
      <c r="L113" s="8" t="s">
        <v>109</v>
      </c>
      <c r="N113" s="2">
        <v>106</v>
      </c>
      <c r="O113" s="3" t="s">
        <v>106</v>
      </c>
      <c r="P113" s="4">
        <f>P112+Q113+R113-T113</f>
        <v>0</v>
      </c>
      <c r="Q113" s="4">
        <v>10000</v>
      </c>
      <c r="R113" s="4">
        <f>P112*C24</f>
        <v>0</v>
      </c>
      <c r="S113" s="4">
        <f>T113-R113-Q113</f>
        <v>0</v>
      </c>
      <c r="T113" s="4">
        <f>Q113+R113</f>
        <v>0</v>
      </c>
      <c r="U113" s="5">
        <f>S113/P112</f>
        <v>0</v>
      </c>
      <c r="W113" s="2">
        <v>106</v>
      </c>
      <c r="X113" s="3" t="s">
        <v>106</v>
      </c>
      <c r="Y113" s="4">
        <f>Y112+Z113-AB113</f>
        <v>0</v>
      </c>
      <c r="Z113" s="4">
        <f>Y112*C23</f>
        <v>0</v>
      </c>
      <c r="AA113" s="4">
        <f>AB113-Z113</f>
        <v>0</v>
      </c>
      <c r="AB113" s="4">
        <f>K109*H18-T113</f>
        <v>0</v>
      </c>
      <c r="AC113" s="5">
        <f>AA113/Y112</f>
        <v>0</v>
      </c>
    </row>
    <row r="114" spans="10:29" ht="18" customHeight="1">
      <c r="J114" s="6">
        <v>110</v>
      </c>
      <c r="K114" s="7">
        <v>171480.22</v>
      </c>
      <c r="L114" s="8" t="s">
        <v>110</v>
      </c>
      <c r="N114" s="2">
        <v>107</v>
      </c>
      <c r="O114" s="3" t="s">
        <v>107</v>
      </c>
      <c r="P114" s="4">
        <f>P113+Q114+R114-T114</f>
        <v>0</v>
      </c>
      <c r="Q114" s="4">
        <v>10000</v>
      </c>
      <c r="R114" s="4">
        <f>P113*C24</f>
        <v>0</v>
      </c>
      <c r="S114" s="4">
        <f>T114-R114-Q114</f>
        <v>0</v>
      </c>
      <c r="T114" s="4">
        <f>Q114+R114</f>
        <v>0</v>
      </c>
      <c r="U114" s="5">
        <f>S114/P113</f>
        <v>0</v>
      </c>
      <c r="W114" s="2">
        <v>107</v>
      </c>
      <c r="X114" s="3" t="s">
        <v>107</v>
      </c>
      <c r="Y114" s="4">
        <f>Y113+Z114-AB114</f>
        <v>0</v>
      </c>
      <c r="Z114" s="4">
        <f>Y113*C23</f>
        <v>0</v>
      </c>
      <c r="AA114" s="4">
        <f>AB114-Z114</f>
        <v>0</v>
      </c>
      <c r="AB114" s="4">
        <f>K110*H18-T114</f>
        <v>0</v>
      </c>
      <c r="AC114" s="5">
        <f>AA114/Y113</f>
        <v>0</v>
      </c>
    </row>
    <row r="115" spans="10:29" ht="18" customHeight="1">
      <c r="J115" s="6">
        <v>111</v>
      </c>
      <c r="K115" s="7">
        <v>172222.09</v>
      </c>
      <c r="L115" s="8" t="s">
        <v>111</v>
      </c>
      <c r="N115" s="2">
        <v>108</v>
      </c>
      <c r="O115" s="3" t="s">
        <v>108</v>
      </c>
      <c r="P115" s="4">
        <f>P114+Q115+R115-T115</f>
        <v>0</v>
      </c>
      <c r="Q115" s="4">
        <v>10000</v>
      </c>
      <c r="R115" s="4">
        <f>P114*C24</f>
        <v>0</v>
      </c>
      <c r="S115" s="4">
        <f>T115-R115-Q115</f>
        <v>0</v>
      </c>
      <c r="T115" s="4">
        <f>Q115+R115</f>
        <v>0</v>
      </c>
      <c r="U115" s="5">
        <f>S115/P114</f>
        <v>0</v>
      </c>
      <c r="W115" s="2">
        <v>108</v>
      </c>
      <c r="X115" s="3" t="s">
        <v>108</v>
      </c>
      <c r="Y115" s="4">
        <f>Y114+Z115-AB115</f>
        <v>0</v>
      </c>
      <c r="Z115" s="4">
        <f>Y114*C23</f>
        <v>0</v>
      </c>
      <c r="AA115" s="4">
        <f>AB115-Z115</f>
        <v>0</v>
      </c>
      <c r="AB115" s="4">
        <f>K111*H18-T115</f>
        <v>0</v>
      </c>
      <c r="AC115" s="5">
        <f>AA115/Y114</f>
        <v>0</v>
      </c>
    </row>
    <row r="116" spans="10:29" ht="18" customHeight="1">
      <c r="J116" s="6">
        <v>112</v>
      </c>
      <c r="K116" s="7">
        <v>181433.72</v>
      </c>
      <c r="L116" s="8" t="s">
        <v>112</v>
      </c>
      <c r="N116" s="2">
        <v>109</v>
      </c>
      <c r="O116" s="3" t="s">
        <v>109</v>
      </c>
      <c r="P116" s="4">
        <f>P115+Q116+R116-T116</f>
        <v>0</v>
      </c>
      <c r="Q116" s="4">
        <v>10000</v>
      </c>
      <c r="R116" s="4">
        <f>P115*C24</f>
        <v>0</v>
      </c>
      <c r="S116" s="4">
        <f>T116-R116-Q116</f>
        <v>0</v>
      </c>
      <c r="T116" s="4">
        <f>Q116+R116</f>
        <v>0</v>
      </c>
      <c r="U116" s="5">
        <f>S116/P115</f>
        <v>0</v>
      </c>
      <c r="W116" s="2">
        <v>109</v>
      </c>
      <c r="X116" s="3" t="s">
        <v>109</v>
      </c>
      <c r="Y116" s="4">
        <f>Y115+Z116-AB116</f>
        <v>0</v>
      </c>
      <c r="Z116" s="4">
        <f>Y115*C23</f>
        <v>0</v>
      </c>
      <c r="AA116" s="4">
        <f>AB116-Z116</f>
        <v>0</v>
      </c>
      <c r="AB116" s="4">
        <f>K112*H18-T116</f>
        <v>0</v>
      </c>
      <c r="AC116" s="5">
        <f>AA116/Y115</f>
        <v>0</v>
      </c>
    </row>
    <row r="117" spans="10:29" ht="18" customHeight="1">
      <c r="J117" s="6">
        <v>113</v>
      </c>
      <c r="K117" s="7">
        <v>186254.41</v>
      </c>
      <c r="L117" s="8" t="s">
        <v>113</v>
      </c>
      <c r="N117" s="2">
        <v>110</v>
      </c>
      <c r="O117" s="3" t="s">
        <v>110</v>
      </c>
      <c r="P117" s="4">
        <f>P116+Q117+R117-T117</f>
        <v>0</v>
      </c>
      <c r="Q117" s="4">
        <v>10000</v>
      </c>
      <c r="R117" s="4">
        <f>P116*C24</f>
        <v>0</v>
      </c>
      <c r="S117" s="4">
        <f>T117-R117-Q117</f>
        <v>0</v>
      </c>
      <c r="T117" s="4">
        <f>Q117+R117</f>
        <v>0</v>
      </c>
      <c r="U117" s="5">
        <f>S117/P116</f>
        <v>0</v>
      </c>
      <c r="W117" s="2">
        <v>110</v>
      </c>
      <c r="X117" s="3" t="s">
        <v>110</v>
      </c>
      <c r="Y117" s="4">
        <f>Y116+Z117-AB117</f>
        <v>0</v>
      </c>
      <c r="Z117" s="4">
        <f>Y116*C23</f>
        <v>0</v>
      </c>
      <c r="AA117" s="4">
        <f>AB117-Z117</f>
        <v>0</v>
      </c>
      <c r="AB117" s="4">
        <f>K113*H18-T117</f>
        <v>0</v>
      </c>
      <c r="AC117" s="5">
        <f>AA117/Y116</f>
        <v>0</v>
      </c>
    </row>
    <row r="118" spans="10:29" ht="18" customHeight="1">
      <c r="J118" s="6">
        <v>114</v>
      </c>
      <c r="K118" s="7">
        <v>163287.02</v>
      </c>
      <c r="L118" s="8" t="s">
        <v>114</v>
      </c>
      <c r="N118" s="2">
        <v>111</v>
      </c>
      <c r="O118" s="3" t="s">
        <v>111</v>
      </c>
      <c r="P118" s="4">
        <f>P117+Q118+R118-T118</f>
        <v>0</v>
      </c>
      <c r="Q118" s="4">
        <v>10000</v>
      </c>
      <c r="R118" s="4">
        <f>P117*C24</f>
        <v>0</v>
      </c>
      <c r="S118" s="4">
        <f>T118-R118-Q118</f>
        <v>0</v>
      </c>
      <c r="T118" s="4">
        <f>Q118+R118</f>
        <v>0</v>
      </c>
      <c r="U118" s="5">
        <f>S118/P117</f>
        <v>0</v>
      </c>
      <c r="W118" s="2">
        <v>111</v>
      </c>
      <c r="X118" s="3" t="s">
        <v>111</v>
      </c>
      <c r="Y118" s="4">
        <f>Y117+Z118-AB118</f>
        <v>0</v>
      </c>
      <c r="Z118" s="4">
        <f>Y117*C23</f>
        <v>0</v>
      </c>
      <c r="AA118" s="4">
        <f>AB118-Z118</f>
        <v>0</v>
      </c>
      <c r="AB118" s="4">
        <f>K114*H18-T118</f>
        <v>0</v>
      </c>
      <c r="AC118" s="5">
        <f>AA118/Y117</f>
        <v>0</v>
      </c>
    </row>
    <row r="119" spans="10:29" ht="18" customHeight="1">
      <c r="J119" s="6">
        <v>115</v>
      </c>
      <c r="K119" s="7">
        <v>166886.34</v>
      </c>
      <c r="L119" s="8" t="s">
        <v>115</v>
      </c>
      <c r="N119" s="2">
        <v>112</v>
      </c>
      <c r="O119" s="3" t="s">
        <v>112</v>
      </c>
      <c r="P119" s="4">
        <f>P118+Q119+R119-T119</f>
        <v>0</v>
      </c>
      <c r="Q119" s="4">
        <v>10000</v>
      </c>
      <c r="R119" s="4">
        <f>P118*C24</f>
        <v>0</v>
      </c>
      <c r="S119" s="4">
        <f>T119-R119-Q119</f>
        <v>0</v>
      </c>
      <c r="T119" s="4">
        <f>Q119+R119</f>
        <v>0</v>
      </c>
      <c r="U119" s="5">
        <f>S119/P118</f>
        <v>0</v>
      </c>
      <c r="W119" s="2">
        <v>112</v>
      </c>
      <c r="X119" s="3" t="s">
        <v>112</v>
      </c>
      <c r="Y119" s="4">
        <f>Y118+Z119-AB119</f>
        <v>0</v>
      </c>
      <c r="Z119" s="4">
        <f>Y118*C23</f>
        <v>0</v>
      </c>
      <c r="AA119" s="4">
        <f>AB119-Z119</f>
        <v>0</v>
      </c>
      <c r="AB119" s="4">
        <f>K115*H18-T119</f>
        <v>0</v>
      </c>
      <c r="AC119" s="5">
        <f>AA119/Y118</f>
        <v>0</v>
      </c>
    </row>
    <row r="120" spans="10:29" ht="18" customHeight="1">
      <c r="J120" s="6">
        <v>116</v>
      </c>
      <c r="K120" s="7">
        <v>181638.3700000001</v>
      </c>
      <c r="L120" s="8" t="s">
        <v>116</v>
      </c>
      <c r="N120" s="2">
        <v>113</v>
      </c>
      <c r="O120" s="3" t="s">
        <v>113</v>
      </c>
      <c r="P120" s="4">
        <f>P119+Q120+R120-T120</f>
        <v>0</v>
      </c>
      <c r="Q120" s="4">
        <v>10000</v>
      </c>
      <c r="R120" s="4">
        <f>P119*C24</f>
        <v>0</v>
      </c>
      <c r="S120" s="4">
        <f>T120-R120-Q120</f>
        <v>0</v>
      </c>
      <c r="T120" s="4">
        <f>Q120+R120</f>
        <v>0</v>
      </c>
      <c r="U120" s="5">
        <f>S120/P119</f>
        <v>0</v>
      </c>
      <c r="W120" s="2">
        <v>113</v>
      </c>
      <c r="X120" s="3" t="s">
        <v>113</v>
      </c>
      <c r="Y120" s="4">
        <f>Y119+Z120-AB120</f>
        <v>0</v>
      </c>
      <c r="Z120" s="4">
        <f>Y119*C23</f>
        <v>0</v>
      </c>
      <c r="AA120" s="4">
        <f>AB120-Z120</f>
        <v>0</v>
      </c>
      <c r="AB120" s="4">
        <f>K116*H18-T120</f>
        <v>0</v>
      </c>
      <c r="AC120" s="5">
        <f>AA120/Y119</f>
        <v>0</v>
      </c>
    </row>
    <row r="121" spans="10:29" ht="18" customHeight="1">
      <c r="J121" s="6">
        <v>117</v>
      </c>
      <c r="K121" s="7">
        <v>163287.02</v>
      </c>
      <c r="L121" s="8" t="s">
        <v>117</v>
      </c>
      <c r="N121" s="2">
        <v>114</v>
      </c>
      <c r="O121" s="3" t="s">
        <v>114</v>
      </c>
      <c r="P121" s="4">
        <f>P120+Q121+R121-T121</f>
        <v>0</v>
      </c>
      <c r="Q121" s="4">
        <v>10000</v>
      </c>
      <c r="R121" s="4">
        <f>P120*C24</f>
        <v>0</v>
      </c>
      <c r="S121" s="4">
        <f>T121-R121-Q121</f>
        <v>0</v>
      </c>
      <c r="T121" s="4">
        <f>Q121+R121</f>
        <v>0</v>
      </c>
      <c r="U121" s="5">
        <f>S121/P120</f>
        <v>0</v>
      </c>
      <c r="W121" s="2">
        <v>114</v>
      </c>
      <c r="X121" s="3" t="s">
        <v>114</v>
      </c>
      <c r="Y121" s="4">
        <f>Y120+Z121-AB121</f>
        <v>0</v>
      </c>
      <c r="Z121" s="4">
        <f>Y120*C23</f>
        <v>0</v>
      </c>
      <c r="AA121" s="4">
        <f>AB121-Z121</f>
        <v>0</v>
      </c>
      <c r="AB121" s="4">
        <f>K117*H18-T121</f>
        <v>0</v>
      </c>
      <c r="AC121" s="5">
        <f>AA121/Y120</f>
        <v>0</v>
      </c>
    </row>
    <row r="122" spans="10:29" ht="18" customHeight="1">
      <c r="J122" s="6">
        <v>118</v>
      </c>
      <c r="K122" s="7">
        <v>168314.98</v>
      </c>
      <c r="L122" s="8" t="s">
        <v>118</v>
      </c>
      <c r="N122" s="2">
        <v>115</v>
      </c>
      <c r="O122" s="3" t="s">
        <v>115</v>
      </c>
      <c r="P122" s="4">
        <f>P121+Q122+R122-T122</f>
        <v>0</v>
      </c>
      <c r="Q122" s="4">
        <v>10000</v>
      </c>
      <c r="R122" s="4">
        <f>P121*C24</f>
        <v>0</v>
      </c>
      <c r="S122" s="4">
        <f>T122-R122-Q122</f>
        <v>0</v>
      </c>
      <c r="T122" s="4">
        <f>Q122+R122</f>
        <v>0</v>
      </c>
      <c r="U122" s="5">
        <f>S122/P121</f>
        <v>0</v>
      </c>
      <c r="W122" s="2">
        <v>115</v>
      </c>
      <c r="X122" s="3" t="s">
        <v>115</v>
      </c>
      <c r="Y122" s="4">
        <f>Y121+Z122-AB122</f>
        <v>0</v>
      </c>
      <c r="Z122" s="4">
        <f>Y121*C23</f>
        <v>0</v>
      </c>
      <c r="AA122" s="4">
        <f>AB122-Z122</f>
        <v>0</v>
      </c>
      <c r="AB122" s="4">
        <f>K118*H18-T122</f>
        <v>0</v>
      </c>
      <c r="AC122" s="5">
        <f>AA122/Y121</f>
        <v>0</v>
      </c>
    </row>
    <row r="123" spans="10:29" ht="18" customHeight="1">
      <c r="J123" s="6">
        <v>119</v>
      </c>
      <c r="K123" s="7">
        <v>163287.02</v>
      </c>
      <c r="L123" s="8" t="s">
        <v>119</v>
      </c>
      <c r="N123" s="2">
        <v>116</v>
      </c>
      <c r="O123" s="3" t="s">
        <v>116</v>
      </c>
      <c r="P123" s="4">
        <f>P122+Q123+R123-T123</f>
        <v>0</v>
      </c>
      <c r="Q123" s="4">
        <v>10000</v>
      </c>
      <c r="R123" s="4">
        <f>P122*C24</f>
        <v>0</v>
      </c>
      <c r="S123" s="4">
        <f>T123-R123-Q123</f>
        <v>0</v>
      </c>
      <c r="T123" s="4">
        <f>Q123+R123</f>
        <v>0</v>
      </c>
      <c r="U123" s="5">
        <f>S123/P122</f>
        <v>0</v>
      </c>
      <c r="W123" s="2">
        <v>116</v>
      </c>
      <c r="X123" s="3" t="s">
        <v>116</v>
      </c>
      <c r="Y123" s="4">
        <f>Y122+Z123-AB123</f>
        <v>0</v>
      </c>
      <c r="Z123" s="4">
        <f>Y122*C23</f>
        <v>0</v>
      </c>
      <c r="AA123" s="4">
        <f>AB123-Z123</f>
        <v>0</v>
      </c>
      <c r="AB123" s="4">
        <f>K119*H18-T123</f>
        <v>0</v>
      </c>
      <c r="AC123" s="5">
        <f>AA123/Y122</f>
        <v>0</v>
      </c>
    </row>
    <row r="124" spans="10:29" ht="18" customHeight="1">
      <c r="J124" s="6">
        <v>120</v>
      </c>
      <c r="K124" s="7">
        <v>169660.19</v>
      </c>
      <c r="L124" s="8" t="s">
        <v>120</v>
      </c>
      <c r="N124" s="2">
        <v>117</v>
      </c>
      <c r="O124" s="3" t="s">
        <v>117</v>
      </c>
      <c r="P124" s="4">
        <f>P123+Q124+R124-T124</f>
        <v>0</v>
      </c>
      <c r="Q124" s="4">
        <v>10000</v>
      </c>
      <c r="R124" s="4">
        <f>P123*C24</f>
        <v>0</v>
      </c>
      <c r="S124" s="4">
        <f>T124-R124-Q124</f>
        <v>0</v>
      </c>
      <c r="T124" s="4">
        <f>Q124+R124</f>
        <v>0</v>
      </c>
      <c r="U124" s="5">
        <f>S124/P123</f>
        <v>0</v>
      </c>
      <c r="W124" s="2">
        <v>117</v>
      </c>
      <c r="X124" s="3" t="s">
        <v>117</v>
      </c>
      <c r="Y124" s="4">
        <f>Y123+Z124-AB124</f>
        <v>0</v>
      </c>
      <c r="Z124" s="4">
        <f>Y123*C23</f>
        <v>0</v>
      </c>
      <c r="AA124" s="4">
        <f>AB124-Z124</f>
        <v>0</v>
      </c>
      <c r="AB124" s="4">
        <f>K120*H18-T124</f>
        <v>0</v>
      </c>
      <c r="AC124" s="5">
        <f>AA124/Y123</f>
        <v>0</v>
      </c>
    </row>
    <row r="125" spans="10:29" ht="18" customHeight="1">
      <c r="J125" s="6">
        <v>121</v>
      </c>
      <c r="K125" s="7">
        <v>163154.71</v>
      </c>
      <c r="L125" s="8" t="s">
        <v>121</v>
      </c>
      <c r="N125" s="2">
        <v>118</v>
      </c>
      <c r="O125" s="3" t="s">
        <v>118</v>
      </c>
      <c r="P125" s="4">
        <f>P124+Q125+R125-T125</f>
        <v>0</v>
      </c>
      <c r="Q125" s="4">
        <v>10000</v>
      </c>
      <c r="R125" s="4">
        <f>P124*C24</f>
        <v>0</v>
      </c>
      <c r="S125" s="4">
        <f>T125-R125-Q125</f>
        <v>0</v>
      </c>
      <c r="T125" s="4">
        <f>Q125+R125</f>
        <v>0</v>
      </c>
      <c r="U125" s="5">
        <f>S125/P124</f>
        <v>0</v>
      </c>
      <c r="W125" s="2">
        <v>118</v>
      </c>
      <c r="X125" s="3" t="s">
        <v>118</v>
      </c>
      <c r="Y125" s="4">
        <f>Y124+Z125-AB125</f>
        <v>0</v>
      </c>
      <c r="Z125" s="4">
        <f>Y124*C23</f>
        <v>0</v>
      </c>
      <c r="AA125" s="4">
        <f>AB125-Z125</f>
        <v>0</v>
      </c>
      <c r="AB125" s="4">
        <f>K121*H18-T125</f>
        <v>0</v>
      </c>
      <c r="AC125" s="5">
        <f>AA125/Y124</f>
        <v>0</v>
      </c>
    </row>
    <row r="126" spans="10:29" ht="18" customHeight="1">
      <c r="J126" s="6">
        <v>122</v>
      </c>
      <c r="K126" s="7">
        <v>165451.92</v>
      </c>
      <c r="L126" s="8" t="s">
        <v>122</v>
      </c>
      <c r="N126" s="2">
        <v>119</v>
      </c>
      <c r="O126" s="3" t="s">
        <v>119</v>
      </c>
      <c r="P126" s="4">
        <f>P125+Q126+R126-T126</f>
        <v>0</v>
      </c>
      <c r="Q126" s="4">
        <v>10000</v>
      </c>
      <c r="R126" s="4">
        <f>P125*C24</f>
        <v>0</v>
      </c>
      <c r="S126" s="4">
        <f>T126-R126-Q126</f>
        <v>0</v>
      </c>
      <c r="T126" s="4">
        <f>Q126+R126</f>
        <v>0</v>
      </c>
      <c r="U126" s="5">
        <f>S126/P125</f>
        <v>0</v>
      </c>
      <c r="W126" s="2">
        <v>119</v>
      </c>
      <c r="X126" s="3" t="s">
        <v>119</v>
      </c>
      <c r="Y126" s="4">
        <f>Y125+Z126-AB126</f>
        <v>0</v>
      </c>
      <c r="Z126" s="4">
        <f>Y125*C23</f>
        <v>0</v>
      </c>
      <c r="AA126" s="4">
        <f>AB126-Z126</f>
        <v>0</v>
      </c>
      <c r="AB126" s="4">
        <f>K122*H18-T126</f>
        <v>0</v>
      </c>
      <c r="AC126" s="5">
        <f>AA126/Y125</f>
        <v>0</v>
      </c>
    </row>
    <row r="127" spans="10:29" ht="18" customHeight="1">
      <c r="J127" s="6">
        <v>123</v>
      </c>
      <c r="K127" s="7">
        <v>166193.79</v>
      </c>
      <c r="L127" s="8" t="s">
        <v>123</v>
      </c>
      <c r="N127" s="2">
        <v>120</v>
      </c>
      <c r="O127" s="3" t="s">
        <v>120</v>
      </c>
      <c r="P127" s="4">
        <f>P126+Q127+R127-T127</f>
        <v>0</v>
      </c>
      <c r="Q127" s="4">
        <v>10000</v>
      </c>
      <c r="R127" s="4">
        <f>P126*C24</f>
        <v>0</v>
      </c>
      <c r="S127" s="4">
        <f>T127-R127-Q127</f>
        <v>0</v>
      </c>
      <c r="T127" s="4">
        <f>Q127+R127</f>
        <v>0</v>
      </c>
      <c r="U127" s="5">
        <f>S127/P126</f>
        <v>0</v>
      </c>
      <c r="W127" s="2">
        <v>120</v>
      </c>
      <c r="X127" s="3" t="s">
        <v>120</v>
      </c>
      <c r="Y127" s="4">
        <f>Y126+Z127-AB127</f>
        <v>0</v>
      </c>
      <c r="Z127" s="4">
        <f>Y126*C23</f>
        <v>0</v>
      </c>
      <c r="AA127" s="4">
        <f>AB127-Z127</f>
        <v>0</v>
      </c>
      <c r="AB127" s="4">
        <f>K123*H18-T127</f>
        <v>0</v>
      </c>
      <c r="AC127" s="5">
        <f>AA127/Y126</f>
        <v>0</v>
      </c>
    </row>
    <row r="128" spans="10:29" ht="18" customHeight="1">
      <c r="J128" s="6">
        <v>124</v>
      </c>
      <c r="K128" s="7">
        <v>175405.42</v>
      </c>
      <c r="L128" s="8" t="s">
        <v>124</v>
      </c>
      <c r="N128" s="2">
        <v>121</v>
      </c>
      <c r="O128" s="3" t="s">
        <v>121</v>
      </c>
      <c r="P128" s="4">
        <f>P127+Q128+R128-T128</f>
        <v>0</v>
      </c>
      <c r="Q128" s="4">
        <v>10000</v>
      </c>
      <c r="R128" s="4">
        <f>P127*C24</f>
        <v>0</v>
      </c>
      <c r="S128" s="4">
        <f>T128-R128-Q128</f>
        <v>0</v>
      </c>
      <c r="T128" s="4">
        <f>Q128+R128</f>
        <v>0</v>
      </c>
      <c r="U128" s="5">
        <f>S128/P127</f>
        <v>0</v>
      </c>
      <c r="W128" s="2">
        <v>121</v>
      </c>
      <c r="X128" s="3" t="s">
        <v>121</v>
      </c>
      <c r="Y128" s="4">
        <f>Y127+Z128-AB128</f>
        <v>0</v>
      </c>
      <c r="Z128" s="4">
        <f>Y127*C23</f>
        <v>0</v>
      </c>
      <c r="AA128" s="4">
        <f>AB128-Z128</f>
        <v>0</v>
      </c>
      <c r="AB128" s="4">
        <f>K124*H18-T128</f>
        <v>0</v>
      </c>
      <c r="AC128" s="5">
        <f>AA128/Y127</f>
        <v>0</v>
      </c>
    </row>
    <row r="129" spans="10:29" ht="18" customHeight="1">
      <c r="J129" s="6">
        <v>125</v>
      </c>
      <c r="K129" s="7">
        <v>177248.91</v>
      </c>
      <c r="L129" s="8" t="s">
        <v>125</v>
      </c>
      <c r="N129" s="2">
        <v>122</v>
      </c>
      <c r="O129" s="3" t="s">
        <v>122</v>
      </c>
      <c r="P129" s="4">
        <f>P128+Q129+R129-T129</f>
        <v>0</v>
      </c>
      <c r="Q129" s="4">
        <v>10000</v>
      </c>
      <c r="R129" s="4">
        <f>P128*C24</f>
        <v>0</v>
      </c>
      <c r="S129" s="4">
        <f>T129-R129-Q129</f>
        <v>0</v>
      </c>
      <c r="T129" s="4">
        <f>Q129+R129</f>
        <v>0</v>
      </c>
      <c r="U129" s="5">
        <f>S129/P128</f>
        <v>0</v>
      </c>
      <c r="W129" s="2">
        <v>122</v>
      </c>
      <c r="X129" s="3" t="s">
        <v>122</v>
      </c>
      <c r="Y129" s="4">
        <f>Y128+Z129-AB129</f>
        <v>0</v>
      </c>
      <c r="Z129" s="4">
        <f>Y128*C23</f>
        <v>0</v>
      </c>
      <c r="AA129" s="4">
        <f>AB129-Z129</f>
        <v>0</v>
      </c>
      <c r="AB129" s="4">
        <f>K125*H18-T129</f>
        <v>0</v>
      </c>
      <c r="AC129" s="5">
        <f>AA129/Y128</f>
        <v>0</v>
      </c>
    </row>
    <row r="130" spans="10:29" ht="18" customHeight="1">
      <c r="J130" s="6">
        <v>126</v>
      </c>
      <c r="K130" s="7">
        <v>156384.06</v>
      </c>
      <c r="L130" s="8" t="s">
        <v>126</v>
      </c>
      <c r="N130" s="2">
        <v>123</v>
      </c>
      <c r="O130" s="3" t="s">
        <v>123</v>
      </c>
      <c r="P130" s="4">
        <f>P129+Q130+R130-T130</f>
        <v>0</v>
      </c>
      <c r="Q130" s="4">
        <v>10000</v>
      </c>
      <c r="R130" s="4">
        <f>P129*C24</f>
        <v>0</v>
      </c>
      <c r="S130" s="4">
        <f>T130-R130-Q130</f>
        <v>0</v>
      </c>
      <c r="T130" s="4">
        <f>Q130+R130</f>
        <v>0</v>
      </c>
      <c r="U130" s="5">
        <f>S130/P129</f>
        <v>0</v>
      </c>
      <c r="W130" s="2">
        <v>123</v>
      </c>
      <c r="X130" s="3" t="s">
        <v>123</v>
      </c>
      <c r="Y130" s="4">
        <f>Y129+Z130-AB130</f>
        <v>0</v>
      </c>
      <c r="Z130" s="4">
        <f>Y129*C23</f>
        <v>0</v>
      </c>
      <c r="AA130" s="4">
        <f>AB130-Z130</f>
        <v>0</v>
      </c>
      <c r="AB130" s="4">
        <f>K126*H18-T130</f>
        <v>0</v>
      </c>
      <c r="AC130" s="5">
        <f>AA130/Y129</f>
        <v>0</v>
      </c>
    </row>
    <row r="131" spans="10:29" ht="18" customHeight="1">
      <c r="J131" s="6">
        <v>127</v>
      </c>
      <c r="K131" s="7">
        <v>159983.38</v>
      </c>
      <c r="L131" s="8" t="s">
        <v>127</v>
      </c>
      <c r="N131" s="2">
        <v>124</v>
      </c>
      <c r="O131" s="3" t="s">
        <v>124</v>
      </c>
      <c r="P131" s="4">
        <f>P130+Q131+R131-T131</f>
        <v>0</v>
      </c>
      <c r="Q131" s="4">
        <v>10000</v>
      </c>
      <c r="R131" s="4">
        <f>P130*C24</f>
        <v>0</v>
      </c>
      <c r="S131" s="4">
        <f>T131-R131-Q131</f>
        <v>0</v>
      </c>
      <c r="T131" s="4">
        <f>Q131+R131</f>
        <v>0</v>
      </c>
      <c r="U131" s="5">
        <f>S131/P130</f>
        <v>0</v>
      </c>
      <c r="W131" s="2">
        <v>124</v>
      </c>
      <c r="X131" s="3" t="s">
        <v>124</v>
      </c>
      <c r="Y131" s="4">
        <f>Y130+Z131-AB131</f>
        <v>0</v>
      </c>
      <c r="Z131" s="4">
        <f>Y130*C23</f>
        <v>0</v>
      </c>
      <c r="AA131" s="4">
        <f>AB131-Z131</f>
        <v>0</v>
      </c>
      <c r="AB131" s="4">
        <f>K127*H18-T131</f>
        <v>0</v>
      </c>
      <c r="AC131" s="5">
        <f>AA131/Y130</f>
        <v>0</v>
      </c>
    </row>
    <row r="132" spans="10:29" ht="18" customHeight="1">
      <c r="J132" s="6">
        <v>128</v>
      </c>
      <c r="K132" s="7">
        <v>174735.41</v>
      </c>
      <c r="L132" s="8" t="s">
        <v>128</v>
      </c>
      <c r="N132" s="2">
        <v>125</v>
      </c>
      <c r="O132" s="3" t="s">
        <v>125</v>
      </c>
      <c r="P132" s="4">
        <f>P131+Q132+R132-T132</f>
        <v>0</v>
      </c>
      <c r="Q132" s="4">
        <v>10000</v>
      </c>
      <c r="R132" s="4">
        <f>P131*C24</f>
        <v>0</v>
      </c>
      <c r="S132" s="4">
        <f>T132-R132-Q132</f>
        <v>0</v>
      </c>
      <c r="T132" s="4">
        <f>Q132+R132</f>
        <v>0</v>
      </c>
      <c r="U132" s="5">
        <f>S132/P131</f>
        <v>0</v>
      </c>
      <c r="W132" s="2">
        <v>125</v>
      </c>
      <c r="X132" s="3" t="s">
        <v>125</v>
      </c>
      <c r="Y132" s="4">
        <f>Y131+Z132-AB132</f>
        <v>0</v>
      </c>
      <c r="Z132" s="4">
        <f>Y131*C23</f>
        <v>0</v>
      </c>
      <c r="AA132" s="4">
        <f>AB132-Z132</f>
        <v>0</v>
      </c>
      <c r="AB132" s="4">
        <f>K128*H18-T132</f>
        <v>0</v>
      </c>
      <c r="AC132" s="5">
        <f>AA132/Y131</f>
        <v>0</v>
      </c>
    </row>
    <row r="133" spans="10:29" ht="18" customHeight="1">
      <c r="J133" s="6">
        <v>129</v>
      </c>
      <c r="K133" s="7">
        <v>156384.06</v>
      </c>
      <c r="L133" s="8" t="s">
        <v>129</v>
      </c>
      <c r="N133" s="2">
        <v>126</v>
      </c>
      <c r="O133" s="3" t="s">
        <v>126</v>
      </c>
      <c r="P133" s="4">
        <f>P132+Q133+R133-T133</f>
        <v>0</v>
      </c>
      <c r="Q133" s="4">
        <v>10000</v>
      </c>
      <c r="R133" s="4">
        <f>P132*C24</f>
        <v>0</v>
      </c>
      <c r="S133" s="4">
        <f>T133-R133-Q133</f>
        <v>0</v>
      </c>
      <c r="T133" s="4">
        <f>Q133+R133</f>
        <v>0</v>
      </c>
      <c r="U133" s="5">
        <f>S133/P132</f>
        <v>0</v>
      </c>
      <c r="W133" s="2">
        <v>126</v>
      </c>
      <c r="X133" s="3" t="s">
        <v>126</v>
      </c>
      <c r="Y133" s="4">
        <f>Y132+Z133-AB133</f>
        <v>0</v>
      </c>
      <c r="Z133" s="4">
        <f>Y132*C23</f>
        <v>0</v>
      </c>
      <c r="AA133" s="4">
        <f>AB133-Z133</f>
        <v>0</v>
      </c>
      <c r="AB133" s="4">
        <f>K129*H18-T133</f>
        <v>0</v>
      </c>
      <c r="AC133" s="5">
        <f>AA133/Y132</f>
        <v>0</v>
      </c>
    </row>
    <row r="134" spans="10:29" ht="18" customHeight="1">
      <c r="J134" s="6">
        <v>130</v>
      </c>
      <c r="K134" s="7">
        <v>157524.13</v>
      </c>
      <c r="L134" s="8" t="s">
        <v>130</v>
      </c>
      <c r="N134" s="2">
        <v>127</v>
      </c>
      <c r="O134" s="3" t="s">
        <v>127</v>
      </c>
      <c r="P134" s="4">
        <f>P133+Q134+R134-T134</f>
        <v>0</v>
      </c>
      <c r="Q134" s="4">
        <v>10000</v>
      </c>
      <c r="R134" s="4">
        <f>P133*C24</f>
        <v>0</v>
      </c>
      <c r="S134" s="4">
        <f>T134-R134-Q134</f>
        <v>0</v>
      </c>
      <c r="T134" s="4">
        <f>Q134+R134</f>
        <v>0</v>
      </c>
      <c r="U134" s="5">
        <f>S134/P133</f>
        <v>0</v>
      </c>
      <c r="W134" s="2">
        <v>127</v>
      </c>
      <c r="X134" s="3" t="s">
        <v>127</v>
      </c>
      <c r="Y134" s="4">
        <f>Y133+Z134-AB134</f>
        <v>0</v>
      </c>
      <c r="Z134" s="4">
        <f>Y133*C23</f>
        <v>0</v>
      </c>
      <c r="AA134" s="4">
        <f>AB134-Z134</f>
        <v>0</v>
      </c>
      <c r="AB134" s="4">
        <f>K130*H18-T134</f>
        <v>0</v>
      </c>
      <c r="AC134" s="5">
        <f>AA134/Y133</f>
        <v>0</v>
      </c>
    </row>
    <row r="135" spans="10:29" ht="18" customHeight="1">
      <c r="J135" s="6">
        <v>131</v>
      </c>
      <c r="K135" s="7">
        <v>148951.45</v>
      </c>
      <c r="L135" s="8" t="s">
        <v>131</v>
      </c>
      <c r="N135" s="2">
        <v>128</v>
      </c>
      <c r="O135" s="3" t="s">
        <v>128</v>
      </c>
      <c r="P135" s="4">
        <f>P134+Q135+R135-T135</f>
        <v>0</v>
      </c>
      <c r="Q135" s="4">
        <v>10000</v>
      </c>
      <c r="R135" s="4">
        <f>P134*C24</f>
        <v>0</v>
      </c>
      <c r="S135" s="4">
        <f>T135-R135-Q135</f>
        <v>0</v>
      </c>
      <c r="T135" s="4">
        <f>Q135+R135</f>
        <v>0</v>
      </c>
      <c r="U135" s="5">
        <f>S135/P134</f>
        <v>0</v>
      </c>
      <c r="W135" s="2">
        <v>128</v>
      </c>
      <c r="X135" s="3" t="s">
        <v>128</v>
      </c>
      <c r="Y135" s="4">
        <f>Y134+Z135-AB135</f>
        <v>0</v>
      </c>
      <c r="Z135" s="4">
        <f>Y134*C23</f>
        <v>0</v>
      </c>
      <c r="AA135" s="4">
        <f>AB135-Z135</f>
        <v>0</v>
      </c>
      <c r="AB135" s="4">
        <f>K131*H18-T135</f>
        <v>0</v>
      </c>
      <c r="AC135" s="5">
        <f>AA135/Y134</f>
        <v>0</v>
      </c>
    </row>
    <row r="136" spans="10:29" ht="18" customHeight="1">
      <c r="J136" s="6">
        <v>132</v>
      </c>
      <c r="K136" s="7">
        <v>157604.13</v>
      </c>
      <c r="L136" s="8" t="s">
        <v>132</v>
      </c>
      <c r="N136" s="2">
        <v>129</v>
      </c>
      <c r="O136" s="3" t="s">
        <v>129</v>
      </c>
      <c r="P136" s="4">
        <f>P135+Q136+R136-T136</f>
        <v>0</v>
      </c>
      <c r="Q136" s="4">
        <v>10000</v>
      </c>
      <c r="R136" s="4">
        <f>P135*C24</f>
        <v>0</v>
      </c>
      <c r="S136" s="4">
        <f>T136-R136-Q136</f>
        <v>0</v>
      </c>
      <c r="T136" s="4">
        <f>Q136+R136</f>
        <v>0</v>
      </c>
      <c r="U136" s="5">
        <f>S136/P135</f>
        <v>0</v>
      </c>
      <c r="W136" s="2">
        <v>129</v>
      </c>
      <c r="X136" s="3" t="s">
        <v>129</v>
      </c>
      <c r="Y136" s="4">
        <f>Y135+Z136-AB136</f>
        <v>0</v>
      </c>
      <c r="Z136" s="4">
        <f>Y135*C23</f>
        <v>0</v>
      </c>
      <c r="AA136" s="4">
        <f>AB136-Z136</f>
        <v>0</v>
      </c>
      <c r="AB136" s="4">
        <f>K132*H18-T136</f>
        <v>0</v>
      </c>
      <c r="AC136" s="5">
        <f>AA136/Y135</f>
        <v>0</v>
      </c>
    </row>
    <row r="137" spans="10:29" ht="18" customHeight="1">
      <c r="J137" s="6">
        <v>133</v>
      </c>
      <c r="K137" s="7">
        <v>151098.65</v>
      </c>
      <c r="L137" s="8" t="s">
        <v>133</v>
      </c>
      <c r="N137" s="2">
        <v>130</v>
      </c>
      <c r="O137" s="3" t="s">
        <v>130</v>
      </c>
      <c r="P137" s="4">
        <f>P136+Q137+R137-T137</f>
        <v>0</v>
      </c>
      <c r="Q137" s="4">
        <v>10000</v>
      </c>
      <c r="R137" s="4">
        <f>P136*C24</f>
        <v>0</v>
      </c>
      <c r="S137" s="4">
        <f>T137-R137-Q137</f>
        <v>0</v>
      </c>
      <c r="T137" s="4">
        <f>Q137+R137</f>
        <v>0</v>
      </c>
      <c r="U137" s="5">
        <f>S137/P136</f>
        <v>0</v>
      </c>
      <c r="W137" s="2">
        <v>130</v>
      </c>
      <c r="X137" s="3" t="s">
        <v>130</v>
      </c>
      <c r="Y137" s="4">
        <f>Y136+Z137-AB137</f>
        <v>0</v>
      </c>
      <c r="Z137" s="4">
        <f>Y136*C23</f>
        <v>0</v>
      </c>
      <c r="AA137" s="4">
        <f>AB137-Z137</f>
        <v>0</v>
      </c>
      <c r="AB137" s="4">
        <f>K133*H18-T137</f>
        <v>0</v>
      </c>
      <c r="AC137" s="5">
        <f>AA137/Y136</f>
        <v>0</v>
      </c>
    </row>
    <row r="138" spans="10:29" ht="18" customHeight="1">
      <c r="J138" s="6">
        <v>134</v>
      </c>
      <c r="K138" s="7">
        <v>153395.86</v>
      </c>
      <c r="L138" s="8" t="s">
        <v>134</v>
      </c>
      <c r="N138" s="2">
        <v>131</v>
      </c>
      <c r="O138" s="3" t="s">
        <v>131</v>
      </c>
      <c r="P138" s="4">
        <f>P137+Q138+R138-T138</f>
        <v>0</v>
      </c>
      <c r="Q138" s="4">
        <v>10000</v>
      </c>
      <c r="R138" s="4">
        <f>P137*C24</f>
        <v>0</v>
      </c>
      <c r="S138" s="4">
        <f>T138-R138-Q138</f>
        <v>0</v>
      </c>
      <c r="T138" s="4">
        <f>Q138+R138</f>
        <v>0</v>
      </c>
      <c r="U138" s="5">
        <f>S138/P137</f>
        <v>0</v>
      </c>
      <c r="W138" s="2">
        <v>131</v>
      </c>
      <c r="X138" s="3" t="s">
        <v>131</v>
      </c>
      <c r="Y138" s="4">
        <f>Y137+Z138-AB138</f>
        <v>0</v>
      </c>
      <c r="Z138" s="4">
        <f>Y137*C23</f>
        <v>0</v>
      </c>
      <c r="AA138" s="4">
        <f>AB138-Z138</f>
        <v>0</v>
      </c>
      <c r="AB138" s="4">
        <f>K134*H18-T138</f>
        <v>0</v>
      </c>
      <c r="AC138" s="5">
        <f>AA138/Y137</f>
        <v>0</v>
      </c>
    </row>
    <row r="139" spans="10:29" ht="18" customHeight="1">
      <c r="J139" s="6">
        <v>135</v>
      </c>
      <c r="K139" s="7">
        <v>154137.73</v>
      </c>
      <c r="L139" s="8" t="s">
        <v>135</v>
      </c>
      <c r="N139" s="2">
        <v>132</v>
      </c>
      <c r="O139" s="3" t="s">
        <v>132</v>
      </c>
      <c r="P139" s="4">
        <f>P138+Q139+R139-T139</f>
        <v>0</v>
      </c>
      <c r="Q139" s="4">
        <v>10000</v>
      </c>
      <c r="R139" s="4">
        <f>P138*C24</f>
        <v>0</v>
      </c>
      <c r="S139" s="4">
        <f>T139-R139-Q139</f>
        <v>0</v>
      </c>
      <c r="T139" s="4">
        <f>Q139+R139</f>
        <v>0</v>
      </c>
      <c r="U139" s="5">
        <f>S139/P138</f>
        <v>0</v>
      </c>
      <c r="W139" s="2">
        <v>132</v>
      </c>
      <c r="X139" s="3" t="s">
        <v>132</v>
      </c>
      <c r="Y139" s="4">
        <f>Y138+Z139-AB139</f>
        <v>0</v>
      </c>
      <c r="Z139" s="4">
        <f>Y138*C23</f>
        <v>0</v>
      </c>
      <c r="AA139" s="4">
        <f>AB139-Z139</f>
        <v>0</v>
      </c>
      <c r="AB139" s="4">
        <f>K135*H18-T139</f>
        <v>0</v>
      </c>
      <c r="AC139" s="5">
        <f>AA139/Y138</f>
        <v>0</v>
      </c>
    </row>
    <row r="140" spans="10:29" ht="18" customHeight="1">
      <c r="J140" s="6">
        <v>136</v>
      </c>
      <c r="K140" s="7">
        <v>161560.64</v>
      </c>
      <c r="L140" s="8" t="s">
        <v>136</v>
      </c>
      <c r="N140" s="2">
        <v>133</v>
      </c>
      <c r="O140" s="3" t="s">
        <v>133</v>
      </c>
      <c r="P140" s="4">
        <f>P139+Q140+R140-T140</f>
        <v>0</v>
      </c>
      <c r="Q140" s="4">
        <v>10000</v>
      </c>
      <c r="R140" s="4">
        <f>P139*C24</f>
        <v>0</v>
      </c>
      <c r="S140" s="4">
        <f>T140-R140-Q140</f>
        <v>0</v>
      </c>
      <c r="T140" s="4">
        <f>K136*H18-AB140</f>
        <v>0</v>
      </c>
      <c r="U140" s="5">
        <f>S140/P139</f>
        <v>0</v>
      </c>
      <c r="W140" s="20">
        <v>133</v>
      </c>
      <c r="X140" s="21" t="s">
        <v>133</v>
      </c>
      <c r="Y140" s="22">
        <f>Y139+Z140-AB140</f>
        <v>0</v>
      </c>
      <c r="Z140" s="22">
        <f>Y139*C23</f>
        <v>0</v>
      </c>
      <c r="AA140" s="22">
        <f>Y139</f>
        <v>0</v>
      </c>
      <c r="AB140" s="22">
        <f>Z140+AA140</f>
        <v>0</v>
      </c>
      <c r="AC140" s="23">
        <f>AA140/Y139</f>
        <v>0</v>
      </c>
    </row>
    <row r="141" spans="10:29" ht="18" customHeight="1">
      <c r="J141" s="6">
        <v>137</v>
      </c>
      <c r="K141" s="7">
        <v>166381.33</v>
      </c>
      <c r="L141" s="8" t="s">
        <v>137</v>
      </c>
      <c r="N141" s="2">
        <v>134</v>
      </c>
      <c r="O141" s="3" t="s">
        <v>134</v>
      </c>
      <c r="P141" s="4">
        <f>P140+Q141+R141-T141</f>
        <v>0</v>
      </c>
      <c r="Q141" s="4">
        <v>10000</v>
      </c>
      <c r="R141" s="4">
        <f>P140*C24</f>
        <v>0</v>
      </c>
      <c r="S141" s="4">
        <f>T141-R141-Q141</f>
        <v>0</v>
      </c>
      <c r="T141" s="4">
        <f>K137*H18</f>
        <v>0</v>
      </c>
      <c r="U141" s="5">
        <f>S141/P140</f>
        <v>0</v>
      </c>
    </row>
    <row r="142" spans="10:29" ht="18" customHeight="1">
      <c r="J142" s="6">
        <v>138</v>
      </c>
      <c r="K142" s="7">
        <v>145516.48</v>
      </c>
      <c r="L142" s="8" t="s">
        <v>138</v>
      </c>
      <c r="N142" s="2">
        <v>135</v>
      </c>
      <c r="O142" s="3" t="s">
        <v>135</v>
      </c>
      <c r="P142" s="4">
        <f>P141+Q142+R142-T142</f>
        <v>0</v>
      </c>
      <c r="Q142" s="4">
        <v>10000</v>
      </c>
      <c r="R142" s="4">
        <f>P141*C24</f>
        <v>0</v>
      </c>
      <c r="S142" s="4">
        <f>T142-R142-Q142</f>
        <v>0</v>
      </c>
      <c r="T142" s="4">
        <f>K138*H18</f>
        <v>0</v>
      </c>
      <c r="U142" s="5">
        <f>S142/P141</f>
        <v>0</v>
      </c>
    </row>
    <row r="143" spans="10:29" ht="18" customHeight="1">
      <c r="J143" s="6">
        <v>139</v>
      </c>
      <c r="K143" s="7">
        <v>143676.36</v>
      </c>
      <c r="L143" s="8" t="s">
        <v>139</v>
      </c>
      <c r="N143" s="2">
        <v>136</v>
      </c>
      <c r="O143" s="3" t="s">
        <v>136</v>
      </c>
      <c r="P143" s="4">
        <f>P142+Q143+R143-T143</f>
        <v>0</v>
      </c>
      <c r="Q143" s="4">
        <v>10000</v>
      </c>
      <c r="R143" s="4">
        <f>P142*C24</f>
        <v>0</v>
      </c>
      <c r="S143" s="4">
        <f>T143-R143-Q143</f>
        <v>0</v>
      </c>
      <c r="T143" s="4">
        <f>K139*H18</f>
        <v>0</v>
      </c>
      <c r="U143" s="5">
        <f>S143/P142</f>
        <v>0</v>
      </c>
    </row>
    <row r="144" spans="10:29" ht="18" customHeight="1">
      <c r="J144" s="6">
        <v>140</v>
      </c>
      <c r="K144" s="7">
        <v>154338.54</v>
      </c>
      <c r="L144" s="8" t="s">
        <v>140</v>
      </c>
      <c r="N144" s="2">
        <v>137</v>
      </c>
      <c r="O144" s="3" t="s">
        <v>137</v>
      </c>
      <c r="P144" s="4">
        <f>P143+Q144+R144-T144</f>
        <v>0</v>
      </c>
      <c r="Q144" s="4">
        <v>10000</v>
      </c>
      <c r="R144" s="4">
        <f>P143*C24</f>
        <v>0</v>
      </c>
      <c r="S144" s="4">
        <f>T144-R144-Q144</f>
        <v>0</v>
      </c>
      <c r="T144" s="4">
        <f>K140*H18</f>
        <v>0</v>
      </c>
      <c r="U144" s="5">
        <f>S144/P143</f>
        <v>0</v>
      </c>
    </row>
    <row r="145" spans="10:21" ht="18" customHeight="1">
      <c r="J145" s="6">
        <v>141</v>
      </c>
      <c r="K145" s="7">
        <v>134757.75</v>
      </c>
      <c r="L145" s="8" t="s">
        <v>141</v>
      </c>
      <c r="N145" s="2">
        <v>138</v>
      </c>
      <c r="O145" s="3" t="s">
        <v>138</v>
      </c>
      <c r="P145" s="4">
        <f>P144+Q145+R145-T145</f>
        <v>0</v>
      </c>
      <c r="Q145" s="4">
        <v>10000</v>
      </c>
      <c r="R145" s="4">
        <f>P144*C24</f>
        <v>0</v>
      </c>
      <c r="S145" s="4">
        <f>T145-R145-Q145</f>
        <v>0</v>
      </c>
      <c r="T145" s="4">
        <f>K141*H18</f>
        <v>0</v>
      </c>
      <c r="U145" s="5">
        <f>S145/P144</f>
        <v>0</v>
      </c>
    </row>
    <row r="146" spans="10:21" ht="18" customHeight="1">
      <c r="J146" s="6">
        <v>142</v>
      </c>
      <c r="K146" s="7">
        <v>139785.71</v>
      </c>
      <c r="L146" s="8" t="s">
        <v>142</v>
      </c>
      <c r="N146" s="2">
        <v>139</v>
      </c>
      <c r="O146" s="3" t="s">
        <v>139</v>
      </c>
      <c r="P146" s="4">
        <f>P145+Q146+R146-T146</f>
        <v>0</v>
      </c>
      <c r="Q146" s="4">
        <v>10000</v>
      </c>
      <c r="R146" s="4">
        <f>P145*C24</f>
        <v>0</v>
      </c>
      <c r="S146" s="4">
        <f>T146-R146-Q146</f>
        <v>0</v>
      </c>
      <c r="T146" s="4">
        <f>K142*H18</f>
        <v>0</v>
      </c>
      <c r="U146" s="5">
        <f>S146/P145</f>
        <v>0</v>
      </c>
    </row>
    <row r="147" spans="10:21" ht="18" customHeight="1">
      <c r="J147" s="6">
        <v>143</v>
      </c>
      <c r="K147" s="7">
        <v>134757.75</v>
      </c>
      <c r="L147" s="8" t="s">
        <v>143</v>
      </c>
      <c r="N147" s="2">
        <v>140</v>
      </c>
      <c r="O147" s="3" t="s">
        <v>140</v>
      </c>
      <c r="P147" s="4">
        <f>P146+Q147+R147-T147</f>
        <v>0</v>
      </c>
      <c r="Q147" s="4">
        <v>10000</v>
      </c>
      <c r="R147" s="4">
        <f>P146*C24</f>
        <v>0</v>
      </c>
      <c r="S147" s="4">
        <f>T147-R147-Q147</f>
        <v>0</v>
      </c>
      <c r="T147" s="4">
        <f>K143*H18</f>
        <v>0</v>
      </c>
      <c r="U147" s="5">
        <f>S147/P146</f>
        <v>0</v>
      </c>
    </row>
    <row r="148" spans="10:21" ht="18" customHeight="1">
      <c r="J148" s="6">
        <v>144</v>
      </c>
      <c r="K148" s="7">
        <v>145056.68</v>
      </c>
      <c r="L148" s="8" t="s">
        <v>144</v>
      </c>
      <c r="N148" s="2">
        <v>141</v>
      </c>
      <c r="O148" s="3" t="s">
        <v>141</v>
      </c>
      <c r="P148" s="4">
        <f>P147+Q148+R148-T148</f>
        <v>0</v>
      </c>
      <c r="Q148" s="4">
        <v>10000</v>
      </c>
      <c r="R148" s="4">
        <f>P147*C24</f>
        <v>0</v>
      </c>
      <c r="S148" s="4">
        <f>T148-R148-Q148</f>
        <v>0</v>
      </c>
      <c r="T148" s="4">
        <f>K144*H18</f>
        <v>0</v>
      </c>
      <c r="U148" s="5">
        <f>S148/P147</f>
        <v>0</v>
      </c>
    </row>
    <row r="149" spans="10:21" ht="18" customHeight="1">
      <c r="J149" s="6">
        <v>145</v>
      </c>
      <c r="K149" s="7">
        <v>136278.97</v>
      </c>
      <c r="L149" s="8" t="s">
        <v>145</v>
      </c>
      <c r="N149" s="2">
        <v>142</v>
      </c>
      <c r="O149" s="3" t="s">
        <v>142</v>
      </c>
      <c r="P149" s="4">
        <f>P148+Q149+R149-T149</f>
        <v>0</v>
      </c>
      <c r="Q149" s="4">
        <v>10000</v>
      </c>
      <c r="R149" s="4">
        <f>P148*C24</f>
        <v>0</v>
      </c>
      <c r="S149" s="4">
        <f>T149-R149-Q149</f>
        <v>0</v>
      </c>
      <c r="T149" s="4">
        <f>K145*H18</f>
        <v>0</v>
      </c>
      <c r="U149" s="5">
        <f>S149/P148</f>
        <v>0</v>
      </c>
    </row>
    <row r="150" spans="10:21" ht="18" customHeight="1">
      <c r="J150" s="6">
        <v>146</v>
      </c>
      <c r="K150" s="7">
        <v>137057.08</v>
      </c>
      <c r="L150" s="8" t="s">
        <v>146</v>
      </c>
      <c r="N150" s="2">
        <v>143</v>
      </c>
      <c r="O150" s="3" t="s">
        <v>143</v>
      </c>
      <c r="P150" s="4">
        <f>P149+Q150+R150-T150</f>
        <v>0</v>
      </c>
      <c r="Q150" s="4">
        <v>10000</v>
      </c>
      <c r="R150" s="4">
        <f>P149*C24</f>
        <v>0</v>
      </c>
      <c r="S150" s="4">
        <f>T150-R150-Q150</f>
        <v>0</v>
      </c>
      <c r="T150" s="4">
        <f>K146*H18</f>
        <v>0</v>
      </c>
      <c r="U150" s="5">
        <f>S150/P149</f>
        <v>0</v>
      </c>
    </row>
    <row r="151" spans="10:21" ht="18" customHeight="1">
      <c r="J151" s="6">
        <v>147</v>
      </c>
      <c r="K151" s="7">
        <v>127845.44</v>
      </c>
      <c r="L151" s="8" t="s">
        <v>147</v>
      </c>
      <c r="N151" s="2">
        <v>144</v>
      </c>
      <c r="O151" s="3" t="s">
        <v>144</v>
      </c>
      <c r="P151" s="4">
        <f>P150+Q151+R151-T151</f>
        <v>0</v>
      </c>
      <c r="Q151" s="4">
        <v>10000</v>
      </c>
      <c r="R151" s="4">
        <f>P150*C24</f>
        <v>0</v>
      </c>
      <c r="S151" s="4">
        <f>T151-R151-Q151</f>
        <v>0</v>
      </c>
      <c r="T151" s="4">
        <f>K147*H18</f>
        <v>0</v>
      </c>
      <c r="U151" s="5">
        <f>S151/P150</f>
        <v>0</v>
      </c>
    </row>
    <row r="152" spans="10:21" ht="18" customHeight="1">
      <c r="J152" s="6">
        <v>148</v>
      </c>
      <c r="K152" s="7">
        <v>138861.64</v>
      </c>
      <c r="L152" s="8" t="s">
        <v>148</v>
      </c>
      <c r="N152" s="2">
        <v>145</v>
      </c>
      <c r="O152" s="3" t="s">
        <v>145</v>
      </c>
      <c r="P152" s="4">
        <f>P151+Q152+R152-T152</f>
        <v>0</v>
      </c>
      <c r="Q152" s="4">
        <v>10000</v>
      </c>
      <c r="R152" s="4">
        <f>P151*C24</f>
        <v>0</v>
      </c>
      <c r="S152" s="4">
        <f>T152-R152-Q152</f>
        <v>0</v>
      </c>
      <c r="T152" s="4">
        <f>K148*H18</f>
        <v>0</v>
      </c>
      <c r="U152" s="5">
        <f>S152/P151</f>
        <v>0</v>
      </c>
    </row>
    <row r="153" spans="10:21" ht="18" customHeight="1">
      <c r="J153" s="6">
        <v>149</v>
      </c>
      <c r="K153" s="7">
        <v>143938.21</v>
      </c>
      <c r="L153" s="8" t="s">
        <v>149</v>
      </c>
      <c r="N153" s="2">
        <v>146</v>
      </c>
      <c r="O153" s="3" t="s">
        <v>146</v>
      </c>
      <c r="P153" s="4">
        <f>P152+Q153+R153-T153</f>
        <v>0</v>
      </c>
      <c r="Q153" s="4">
        <v>10000</v>
      </c>
      <c r="R153" s="4">
        <f>P152*C24</f>
        <v>0</v>
      </c>
      <c r="S153" s="4">
        <f>T153-R153-Q153</f>
        <v>0</v>
      </c>
      <c r="T153" s="4">
        <f>K149*H18</f>
        <v>0</v>
      </c>
      <c r="U153" s="5">
        <f>S153/P152</f>
        <v>0</v>
      </c>
    </row>
    <row r="154" spans="10:21" ht="18" customHeight="1">
      <c r="J154" s="6">
        <v>150</v>
      </c>
      <c r="K154" s="7">
        <v>119612.45</v>
      </c>
      <c r="L154" s="8" t="s">
        <v>150</v>
      </c>
      <c r="N154" s="2">
        <v>147</v>
      </c>
      <c r="O154" s="3" t="s">
        <v>147</v>
      </c>
      <c r="P154" s="4">
        <f>P153+Q154+R154-T154</f>
        <v>0</v>
      </c>
      <c r="Q154" s="4">
        <v>10000</v>
      </c>
      <c r="R154" s="4">
        <f>P153*C24</f>
        <v>0</v>
      </c>
      <c r="S154" s="4">
        <f>T154-R154-Q154</f>
        <v>0</v>
      </c>
      <c r="T154" s="4">
        <f>K150*H18</f>
        <v>0</v>
      </c>
      <c r="U154" s="5">
        <f>S154/P153</f>
        <v>0</v>
      </c>
    </row>
    <row r="155" spans="10:21" ht="18" customHeight="1">
      <c r="J155" s="6">
        <v>151</v>
      </c>
      <c r="K155" s="7">
        <v>123211.77</v>
      </c>
      <c r="L155" s="8" t="s">
        <v>151</v>
      </c>
      <c r="N155" s="2">
        <v>148</v>
      </c>
      <c r="O155" s="3" t="s">
        <v>148</v>
      </c>
      <c r="P155" s="4">
        <f>P154+Q155+R155-T155</f>
        <v>0</v>
      </c>
      <c r="Q155" s="4">
        <v>10000</v>
      </c>
      <c r="R155" s="4">
        <f>P154*C24</f>
        <v>0</v>
      </c>
      <c r="S155" s="4">
        <f>T155-R155-Q155</f>
        <v>0</v>
      </c>
      <c r="T155" s="4">
        <f>K151*H18</f>
        <v>0</v>
      </c>
      <c r="U155" s="5">
        <f>S155/P154</f>
        <v>0</v>
      </c>
    </row>
    <row r="156" spans="10:21" ht="18" customHeight="1">
      <c r="J156" s="6">
        <v>152</v>
      </c>
      <c r="K156" s="7">
        <v>132317.23</v>
      </c>
      <c r="L156" s="8" t="s">
        <v>152</v>
      </c>
      <c r="N156" s="2">
        <v>149</v>
      </c>
      <c r="O156" s="3" t="s">
        <v>149</v>
      </c>
      <c r="P156" s="4">
        <f>P155+Q156+R156-T156</f>
        <v>0</v>
      </c>
      <c r="Q156" s="4">
        <v>10000</v>
      </c>
      <c r="R156" s="4">
        <f>P155*C24</f>
        <v>0</v>
      </c>
      <c r="S156" s="4">
        <f>T156-R156-Q156</f>
        <v>0</v>
      </c>
      <c r="T156" s="4">
        <f>K152*H18</f>
        <v>0</v>
      </c>
      <c r="U156" s="5">
        <f>S156/P155</f>
        <v>0</v>
      </c>
    </row>
    <row r="157" spans="10:21" ht="18" customHeight="1">
      <c r="J157" s="6">
        <v>153</v>
      </c>
      <c r="K157" s="7">
        <v>112274.41</v>
      </c>
      <c r="L157" s="8" t="s">
        <v>153</v>
      </c>
      <c r="N157" s="2">
        <v>150</v>
      </c>
      <c r="O157" s="3" t="s">
        <v>150</v>
      </c>
      <c r="P157" s="4">
        <f>P156+Q157+R157-T157</f>
        <v>0</v>
      </c>
      <c r="Q157" s="4">
        <v>10000</v>
      </c>
      <c r="R157" s="4">
        <f>P156*C24</f>
        <v>0</v>
      </c>
      <c r="S157" s="4">
        <f>T157-R157-Q157</f>
        <v>0</v>
      </c>
      <c r="T157" s="4">
        <f>K153*H18</f>
        <v>0</v>
      </c>
      <c r="U157" s="5">
        <f>S157/P156</f>
        <v>0</v>
      </c>
    </row>
    <row r="158" spans="10:21" ht="18" customHeight="1">
      <c r="J158" s="6">
        <v>154</v>
      </c>
      <c r="K158" s="7">
        <v>112274.41</v>
      </c>
      <c r="L158" s="8" t="s">
        <v>154</v>
      </c>
      <c r="N158" s="2">
        <v>151</v>
      </c>
      <c r="O158" s="3" t="s">
        <v>151</v>
      </c>
      <c r="P158" s="4">
        <f>P157+Q158+R158-T158</f>
        <v>0</v>
      </c>
      <c r="Q158" s="4">
        <v>10000</v>
      </c>
      <c r="R158" s="4">
        <f>P157*C24</f>
        <v>0</v>
      </c>
      <c r="S158" s="4">
        <f>T158-R158-Q158</f>
        <v>0</v>
      </c>
      <c r="T158" s="4">
        <f>K154*H18</f>
        <v>0</v>
      </c>
      <c r="U158" s="5">
        <f>S158/P157</f>
        <v>0</v>
      </c>
    </row>
    <row r="159" spans="10:21" ht="18" customHeight="1">
      <c r="J159" s="6">
        <v>155</v>
      </c>
      <c r="K159" s="7">
        <v>112274.41</v>
      </c>
      <c r="L159" s="8" t="s">
        <v>155</v>
      </c>
      <c r="N159" s="2">
        <v>152</v>
      </c>
      <c r="O159" s="3" t="s">
        <v>152</v>
      </c>
      <c r="P159" s="4">
        <f>P158+Q159+R159-T159</f>
        <v>0</v>
      </c>
      <c r="Q159" s="4">
        <v>10000</v>
      </c>
      <c r="R159" s="4">
        <f>P158*C24</f>
        <v>0</v>
      </c>
      <c r="S159" s="4">
        <f>T159-R159-Q159</f>
        <v>0</v>
      </c>
      <c r="T159" s="4">
        <f>K155*H18</f>
        <v>0</v>
      </c>
      <c r="U159" s="5">
        <f>S159/P158</f>
        <v>0</v>
      </c>
    </row>
    <row r="160" spans="10:21" ht="18" customHeight="1">
      <c r="J160" s="6">
        <v>156</v>
      </c>
      <c r="K160" s="7">
        <v>122573.34</v>
      </c>
      <c r="L160" s="8" t="s">
        <v>156</v>
      </c>
      <c r="N160" s="2">
        <v>153</v>
      </c>
      <c r="O160" s="3" t="s">
        <v>153</v>
      </c>
      <c r="P160" s="4">
        <f>P159+Q160+R160-T160</f>
        <v>0</v>
      </c>
      <c r="Q160" s="4">
        <v>10000</v>
      </c>
      <c r="R160" s="4">
        <f>P159*C24</f>
        <v>0</v>
      </c>
      <c r="S160" s="4">
        <f>T160-R160-Q160</f>
        <v>0</v>
      </c>
      <c r="T160" s="4">
        <f>K156*H18</f>
        <v>0</v>
      </c>
      <c r="U160" s="5">
        <f>S160/P159</f>
        <v>0</v>
      </c>
    </row>
    <row r="161" spans="10:21" ht="18" customHeight="1">
      <c r="J161" s="6">
        <v>157</v>
      </c>
      <c r="K161" s="7">
        <v>111206.81</v>
      </c>
      <c r="L161" s="8" t="s">
        <v>157</v>
      </c>
      <c r="N161" s="2">
        <v>154</v>
      </c>
      <c r="O161" s="3" t="s">
        <v>154</v>
      </c>
      <c r="P161" s="4">
        <f>P160+Q161+R161-T161</f>
        <v>0</v>
      </c>
      <c r="Q161" s="4">
        <v>10000</v>
      </c>
      <c r="R161" s="4">
        <f>P160*C24</f>
        <v>0</v>
      </c>
      <c r="S161" s="4">
        <f>T161-R161-Q161</f>
        <v>0</v>
      </c>
      <c r="T161" s="4">
        <f>K157*H18</f>
        <v>0</v>
      </c>
      <c r="U161" s="5">
        <f>S161/P160</f>
        <v>0</v>
      </c>
    </row>
    <row r="162" spans="10:21" ht="18" customHeight="1">
      <c r="J162" s="6">
        <v>158</v>
      </c>
      <c r="K162" s="7">
        <v>113504.02</v>
      </c>
      <c r="L162" s="8" t="s">
        <v>158</v>
      </c>
      <c r="N162" s="2">
        <v>155</v>
      </c>
      <c r="O162" s="3" t="s">
        <v>155</v>
      </c>
      <c r="P162" s="4">
        <f>P161+Q162+R162-T162</f>
        <v>0</v>
      </c>
      <c r="Q162" s="4">
        <v>10000</v>
      </c>
      <c r="R162" s="4">
        <f>P161*C24</f>
        <v>0</v>
      </c>
      <c r="S162" s="4">
        <f>T162-R162-Q162</f>
        <v>0</v>
      </c>
      <c r="T162" s="4">
        <f>K158*H18</f>
        <v>0</v>
      </c>
      <c r="U162" s="5">
        <f>S162/P161</f>
        <v>0</v>
      </c>
    </row>
    <row r="163" spans="10:21" ht="18" customHeight="1">
      <c r="J163" s="6">
        <v>159</v>
      </c>
      <c r="K163" s="7">
        <v>106595.81</v>
      </c>
      <c r="L163" s="8" t="s">
        <v>159</v>
      </c>
      <c r="N163" s="2">
        <v>156</v>
      </c>
      <c r="O163" s="3" t="s">
        <v>156</v>
      </c>
      <c r="P163" s="4">
        <f>P162+Q163+R163-T163</f>
        <v>0</v>
      </c>
      <c r="Q163" s="4">
        <v>10000</v>
      </c>
      <c r="R163" s="4">
        <f>P162*C24</f>
        <v>0</v>
      </c>
      <c r="S163" s="4">
        <f>T163-R163-Q163</f>
        <v>0</v>
      </c>
      <c r="T163" s="4">
        <f>K159*H18</f>
        <v>0</v>
      </c>
      <c r="U163" s="5">
        <f>S163/P162</f>
        <v>0</v>
      </c>
    </row>
    <row r="164" spans="10:21" ht="18" customHeight="1">
      <c r="J164" s="6">
        <v>160</v>
      </c>
      <c r="K164" s="7">
        <v>117612.01</v>
      </c>
      <c r="L164" s="8" t="s">
        <v>160</v>
      </c>
      <c r="N164" s="2">
        <v>157</v>
      </c>
      <c r="O164" s="3" t="s">
        <v>157</v>
      </c>
      <c r="P164" s="4">
        <f>P163+Q164+R164-T164</f>
        <v>0</v>
      </c>
      <c r="Q164" s="4">
        <v>10000</v>
      </c>
      <c r="R164" s="4">
        <f>P163*C24</f>
        <v>0</v>
      </c>
      <c r="S164" s="4">
        <f>T164-R164-Q164</f>
        <v>0</v>
      </c>
      <c r="T164" s="4">
        <f>K160*H18</f>
        <v>0</v>
      </c>
      <c r="U164" s="5">
        <f>S164/P163</f>
        <v>0</v>
      </c>
    </row>
    <row r="165" spans="10:21" ht="18" customHeight="1">
      <c r="J165" s="6">
        <v>161</v>
      </c>
      <c r="K165" s="7">
        <v>125434.98</v>
      </c>
      <c r="L165" s="8" t="s">
        <v>161</v>
      </c>
      <c r="N165" s="2">
        <v>158</v>
      </c>
      <c r="O165" s="3" t="s">
        <v>158</v>
      </c>
      <c r="P165" s="4">
        <f>P164+Q165+R165-T165</f>
        <v>0</v>
      </c>
      <c r="Q165" s="4">
        <v>10000</v>
      </c>
      <c r="R165" s="4">
        <f>P164*C24</f>
        <v>0</v>
      </c>
      <c r="S165" s="4">
        <f>T165-R165-Q165</f>
        <v>0</v>
      </c>
      <c r="T165" s="4">
        <f>K161*H18</f>
        <v>0</v>
      </c>
      <c r="U165" s="5">
        <f>S165/P164</f>
        <v>0</v>
      </c>
    </row>
    <row r="166" spans="10:21" ht="18" customHeight="1">
      <c r="J166" s="6">
        <v>162</v>
      </c>
      <c r="K166" s="7">
        <v>102156.49</v>
      </c>
      <c r="L166" s="8" t="s">
        <v>162</v>
      </c>
      <c r="N166" s="2">
        <v>159</v>
      </c>
      <c r="O166" s="3" t="s">
        <v>159</v>
      </c>
      <c r="P166" s="4">
        <f>P165+Q166+R166-T166</f>
        <v>0</v>
      </c>
      <c r="Q166" s="4">
        <v>10000</v>
      </c>
      <c r="R166" s="4">
        <f>P165*C24</f>
        <v>0</v>
      </c>
      <c r="S166" s="4">
        <f>T166-R166-Q166</f>
        <v>0</v>
      </c>
      <c r="T166" s="4">
        <f>K162*H18</f>
        <v>0</v>
      </c>
      <c r="U166" s="5">
        <f>S166/P165</f>
        <v>0</v>
      </c>
    </row>
    <row r="167" spans="10:21" ht="18" customHeight="1">
      <c r="J167" s="6">
        <v>163</v>
      </c>
      <c r="K167" s="7">
        <v>100562.11</v>
      </c>
      <c r="L167" s="8" t="s">
        <v>163</v>
      </c>
      <c r="N167" s="2">
        <v>160</v>
      </c>
      <c r="O167" s="3" t="s">
        <v>160</v>
      </c>
      <c r="P167" s="4">
        <f>P166+Q167+R167-T167</f>
        <v>0</v>
      </c>
      <c r="Q167" s="4">
        <v>10000</v>
      </c>
      <c r="R167" s="4">
        <f>P166*C24</f>
        <v>0</v>
      </c>
      <c r="S167" s="4">
        <f>T167-R167-Q167</f>
        <v>0</v>
      </c>
      <c r="T167" s="4">
        <f>K163*H18</f>
        <v>0</v>
      </c>
      <c r="U167" s="5">
        <f>S167/P166</f>
        <v>0</v>
      </c>
    </row>
    <row r="168" spans="10:21" ht="18" customHeight="1">
      <c r="J168" s="6">
        <v>164</v>
      </c>
      <c r="K168" s="7">
        <v>102178.11</v>
      </c>
      <c r="L168" s="8" t="s">
        <v>164</v>
      </c>
      <c r="N168" s="2">
        <v>161</v>
      </c>
      <c r="O168" s="3" t="s">
        <v>161</v>
      </c>
      <c r="P168" s="4">
        <f>P167+Q168+R168-T168</f>
        <v>0</v>
      </c>
      <c r="Q168" s="4">
        <v>10000</v>
      </c>
      <c r="R168" s="4">
        <f>P167*C24</f>
        <v>0</v>
      </c>
      <c r="S168" s="4">
        <f>T168-R168-Q168</f>
        <v>0</v>
      </c>
      <c r="T168" s="4">
        <f>K164*H18</f>
        <v>0</v>
      </c>
      <c r="U168" s="5">
        <f>S168/P167</f>
        <v>0</v>
      </c>
    </row>
    <row r="169" spans="10:21" ht="18" customHeight="1">
      <c r="J169" s="6">
        <v>165</v>
      </c>
      <c r="K169" s="7">
        <v>93352.38</v>
      </c>
      <c r="L169" s="8" t="s">
        <v>165</v>
      </c>
      <c r="N169" s="2">
        <v>162</v>
      </c>
      <c r="O169" s="3" t="s">
        <v>162</v>
      </c>
      <c r="P169" s="4">
        <f>P168+Q169+R169-T169</f>
        <v>0</v>
      </c>
      <c r="Q169" s="4">
        <v>10000</v>
      </c>
      <c r="R169" s="4">
        <f>P168*C24</f>
        <v>0</v>
      </c>
      <c r="S169" s="4">
        <f>T169-R169-Q169</f>
        <v>0</v>
      </c>
      <c r="T169" s="4">
        <f>K165*H18</f>
        <v>0</v>
      </c>
      <c r="U169" s="5">
        <f>S169/P168</f>
        <v>0</v>
      </c>
    </row>
    <row r="170" spans="10:21" ht="18" customHeight="1">
      <c r="J170" s="6">
        <v>166</v>
      </c>
      <c r="K170" s="7">
        <v>86070.95000000001</v>
      </c>
      <c r="L170" s="8" t="s">
        <v>166</v>
      </c>
      <c r="N170" s="2">
        <v>163</v>
      </c>
      <c r="O170" s="3" t="s">
        <v>163</v>
      </c>
      <c r="P170" s="4">
        <f>P169+Q170+R170-T170</f>
        <v>0</v>
      </c>
      <c r="Q170" s="4">
        <v>10000</v>
      </c>
      <c r="R170" s="4">
        <f>P169*C24</f>
        <v>0</v>
      </c>
      <c r="S170" s="4">
        <f>T170-R170-Q170</f>
        <v>0</v>
      </c>
      <c r="T170" s="4">
        <f>K166*H18</f>
        <v>0</v>
      </c>
      <c r="U170" s="5">
        <f>S170/P169</f>
        <v>0</v>
      </c>
    </row>
    <row r="171" spans="10:21" ht="18" customHeight="1">
      <c r="J171" s="6">
        <v>167</v>
      </c>
      <c r="K171" s="7">
        <v>84824.94000000002</v>
      </c>
      <c r="L171" s="8" t="s">
        <v>167</v>
      </c>
      <c r="N171" s="20">
        <v>164</v>
      </c>
      <c r="O171" s="21" t="s">
        <v>164</v>
      </c>
      <c r="P171" s="22">
        <f>P170+Q171+R171-T171</f>
        <v>0</v>
      </c>
      <c r="Q171" s="22">
        <v>10000</v>
      </c>
      <c r="R171" s="22">
        <f>P170*C24</f>
        <v>0</v>
      </c>
      <c r="S171" s="22">
        <f>P170</f>
        <v>0</v>
      </c>
      <c r="T171" s="22">
        <f>Q171+R171+S171</f>
        <v>0</v>
      </c>
      <c r="U171" s="23">
        <f>S171/P170</f>
        <v>0</v>
      </c>
    </row>
    <row r="172" spans="10:21" ht="18" customHeight="1">
      <c r="J172" s="6">
        <v>168</v>
      </c>
      <c r="K172" s="7">
        <v>51451.99</v>
      </c>
      <c r="L172" s="8" t="s">
        <v>168</v>
      </c>
    </row>
    <row r="173" spans="10:21" ht="18" customHeight="1">
      <c r="J173" s="6">
        <v>169</v>
      </c>
      <c r="K173" s="7">
        <v>54680.37</v>
      </c>
      <c r="L173" s="8" t="s">
        <v>169</v>
      </c>
    </row>
    <row r="174" spans="10:21" ht="18" customHeight="1">
      <c r="J174" s="6">
        <v>170</v>
      </c>
      <c r="K174" s="7">
        <v>52040.88</v>
      </c>
      <c r="L174" s="8" t="s">
        <v>170</v>
      </c>
    </row>
    <row r="175" spans="10:21" ht="18" customHeight="1">
      <c r="J175" s="6">
        <v>171</v>
      </c>
      <c r="K175" s="7">
        <v>39859.56</v>
      </c>
      <c r="L175" s="8" t="s">
        <v>171</v>
      </c>
    </row>
    <row r="176" spans="10:21" ht="18" customHeight="1">
      <c r="J176" s="6">
        <v>172</v>
      </c>
      <c r="K176" s="7">
        <v>37601.08000000001</v>
      </c>
      <c r="L176" s="8" t="s">
        <v>172</v>
      </c>
    </row>
    <row r="177" spans="10:12" ht="18" customHeight="1">
      <c r="J177" s="6">
        <v>173</v>
      </c>
      <c r="K177" s="7">
        <v>27114.5</v>
      </c>
      <c r="L177" s="8" t="s">
        <v>173</v>
      </c>
    </row>
    <row r="178" spans="10:12" ht="18" customHeight="1">
      <c r="J178" s="6">
        <v>174</v>
      </c>
      <c r="K178" s="7">
        <v>27114.5</v>
      </c>
      <c r="L178" s="8" t="s">
        <v>174</v>
      </c>
    </row>
    <row r="179" spans="10:12" ht="18" customHeight="1">
      <c r="J179" s="6">
        <v>175</v>
      </c>
      <c r="K179" s="7">
        <v>19319.61</v>
      </c>
      <c r="L179" s="8" t="s">
        <v>175</v>
      </c>
    </row>
    <row r="180" spans="10:12" ht="18" customHeight="1">
      <c r="J180" s="6">
        <v>176</v>
      </c>
      <c r="K180" s="7">
        <v>19319.61</v>
      </c>
      <c r="L180" s="8" t="s">
        <v>176</v>
      </c>
    </row>
    <row r="181" spans="10:12" ht="18" customHeight="1">
      <c r="J181" s="6">
        <v>177</v>
      </c>
      <c r="K181" s="7">
        <v>19319.61</v>
      </c>
      <c r="L181" s="8" t="s">
        <v>177</v>
      </c>
    </row>
    <row r="182" spans="10:12" ht="18" customHeight="1">
      <c r="J182" s="6">
        <v>178</v>
      </c>
      <c r="K182" s="7">
        <v>19319.61</v>
      </c>
      <c r="L182" s="8" t="s">
        <v>178</v>
      </c>
    </row>
    <row r="183" spans="10:12" ht="18" customHeight="1">
      <c r="J183" s="24">
        <v>179</v>
      </c>
      <c r="K183" s="25">
        <v>2552.49</v>
      </c>
      <c r="L183" s="26" t="s">
        <v>179</v>
      </c>
    </row>
  </sheetData>
  <mergeCells count="3">
    <mergeCell ref="J3:L4"/>
    <mergeCell ref="N3:U4"/>
    <mergeCell ref="W3:AC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2019-09-20T14:56:16Z</dcterms:created>
  <dcterms:modified xsi:type="dcterms:W3CDTF">2019-09-20T14:56:16Z</dcterms:modified>
</cp:coreProperties>
</file>