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689ae711d1301a/Desktop/White Lab/NEURON Project/"/>
    </mc:Choice>
  </mc:AlternateContent>
  <xr:revisionPtr revIDLastSave="3" documentId="13_ncr:1_{9B5003B5-3D92-CF43-87F6-66BAB5B41E4B}" xr6:coauthVersionLast="47" xr6:coauthVersionMax="47" xr10:uidLastSave="{8B519194-E0F8-485E-865D-83813DEB4AB7}"/>
  <bookViews>
    <workbookView minimized="1" xWindow="368" yWindow="368" windowWidth="14399" windowHeight="7372" activeTab="4" xr2:uid="{00000000-000D-0000-FFFF-FFFF00000000}"/>
  </bookViews>
  <sheets>
    <sheet name="CCPA" sheetId="1" r:id="rId1"/>
    <sheet name="+cAMP" sheetId="2" r:id="rId2"/>
    <sheet name="Control-Ih" sheetId="3" r:id="rId3"/>
    <sheet name="+SQ" sheetId="4" r:id="rId4"/>
    <sheet name="4cell model-values-us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5" l="1"/>
  <c r="P20" i="5"/>
  <c r="AG55" i="5"/>
  <c r="AG43" i="5"/>
  <c r="Y55" i="5"/>
  <c r="AG30" i="5"/>
  <c r="AG19" i="5"/>
  <c r="Y30" i="5" l="1"/>
  <c r="Y19" i="5"/>
  <c r="Y43" i="5"/>
  <c r="AG9" i="5"/>
  <c r="Y9" i="5"/>
  <c r="X9" i="5"/>
  <c r="V9" i="5"/>
  <c r="AF9" i="5"/>
  <c r="AE9" i="5"/>
  <c r="AD9" i="5"/>
  <c r="AC9" i="5" l="1"/>
  <c r="U9" i="5"/>
  <c r="AD55" i="5" l="1"/>
  <c r="AE55" i="5"/>
  <c r="AF55" i="5"/>
  <c r="AC55" i="5"/>
  <c r="AD43" i="5"/>
  <c r="AE43" i="5"/>
  <c r="AF43" i="5"/>
  <c r="AC43" i="5"/>
  <c r="AD30" i="5"/>
  <c r="AE30" i="5"/>
  <c r="AF30" i="5"/>
  <c r="AC30" i="5"/>
  <c r="AD19" i="5"/>
  <c r="AE19" i="5"/>
  <c r="AF19" i="5"/>
  <c r="AC19" i="5"/>
  <c r="V55" i="5"/>
  <c r="W55" i="5"/>
  <c r="X55" i="5"/>
  <c r="U55" i="5"/>
  <c r="V43" i="5"/>
  <c r="W43" i="5"/>
  <c r="X43" i="5"/>
  <c r="U43" i="5"/>
  <c r="V30" i="5"/>
  <c r="W30" i="5"/>
  <c r="X30" i="5"/>
  <c r="U30" i="5"/>
  <c r="V19" i="5"/>
  <c r="W19" i="5"/>
  <c r="X19" i="5"/>
  <c r="U19" i="5"/>
  <c r="Q56" i="5" l="1"/>
  <c r="Q44" i="5"/>
  <c r="Q31" i="5"/>
  <c r="Q9" i="5"/>
  <c r="Q20" i="5"/>
  <c r="N56" i="5"/>
  <c r="O56" i="5"/>
  <c r="P56" i="5"/>
  <c r="M56" i="5"/>
  <c r="N44" i="5"/>
  <c r="O44" i="5"/>
  <c r="P44" i="5"/>
  <c r="M44" i="5"/>
  <c r="N31" i="5"/>
  <c r="O31" i="5"/>
  <c r="P31" i="5"/>
  <c r="M31" i="5"/>
  <c r="N20" i="5"/>
  <c r="O20" i="5"/>
  <c r="M20" i="5"/>
  <c r="N9" i="5"/>
  <c r="O9" i="5"/>
  <c r="P9" i="5"/>
  <c r="M9" i="5"/>
  <c r="L10" i="4" l="1"/>
  <c r="K10" i="4"/>
  <c r="J10" i="4"/>
  <c r="I10" i="4"/>
  <c r="H10" i="4"/>
  <c r="F10" i="4"/>
  <c r="E10" i="4"/>
  <c r="D10" i="4"/>
  <c r="G8" i="4"/>
  <c r="G7" i="4"/>
  <c r="G6" i="4"/>
  <c r="G5" i="4"/>
  <c r="G4" i="4"/>
  <c r="G3" i="4"/>
  <c r="G2" i="4"/>
  <c r="G10" i="4" l="1"/>
  <c r="K64" i="2"/>
  <c r="J64" i="2"/>
  <c r="I64" i="2"/>
  <c r="H64" i="2"/>
  <c r="G64" i="2"/>
  <c r="E64" i="2"/>
  <c r="D64" i="2"/>
  <c r="C64" i="2"/>
  <c r="F62" i="2"/>
  <c r="F61" i="2"/>
  <c r="F60" i="2"/>
  <c r="F59" i="2"/>
  <c r="F58" i="2"/>
  <c r="F57" i="2"/>
  <c r="F56" i="2"/>
  <c r="K51" i="2"/>
  <c r="J51" i="2"/>
  <c r="I51" i="2"/>
  <c r="H51" i="2"/>
  <c r="G51" i="2"/>
  <c r="E51" i="2"/>
  <c r="D51" i="2"/>
  <c r="C51" i="2"/>
  <c r="F48" i="2"/>
  <c r="F47" i="2"/>
  <c r="F46" i="2"/>
  <c r="F44" i="2"/>
  <c r="K37" i="2"/>
  <c r="J37" i="2"/>
  <c r="I37" i="2"/>
  <c r="H37" i="2"/>
  <c r="G37" i="2"/>
  <c r="E37" i="2"/>
  <c r="D37" i="2"/>
  <c r="C37" i="2"/>
  <c r="F33" i="2"/>
  <c r="F32" i="2"/>
  <c r="F31" i="2"/>
  <c r="F30" i="2"/>
  <c r="K22" i="2"/>
  <c r="J22" i="2"/>
  <c r="I22" i="2"/>
  <c r="H22" i="2"/>
  <c r="G22" i="2"/>
  <c r="E22" i="2"/>
  <c r="D22" i="2"/>
  <c r="C22" i="2"/>
  <c r="F19" i="2"/>
  <c r="F18" i="2"/>
  <c r="F17" i="2"/>
  <c r="F16" i="2"/>
  <c r="F15" i="2"/>
  <c r="F14" i="2"/>
  <c r="F22" i="2" s="1"/>
  <c r="K9" i="2"/>
  <c r="J9" i="2"/>
  <c r="I9" i="2"/>
  <c r="H9" i="2"/>
  <c r="G9" i="2"/>
  <c r="E9" i="2"/>
  <c r="D9" i="2"/>
  <c r="C9" i="2"/>
  <c r="F7" i="2"/>
  <c r="F6" i="2"/>
  <c r="F5" i="2"/>
  <c r="F4" i="2"/>
  <c r="F3" i="2"/>
  <c r="F2" i="2"/>
  <c r="F64" i="2" l="1"/>
  <c r="F51" i="2"/>
  <c r="F9" i="2"/>
  <c r="F37" i="2"/>
  <c r="L29" i="3"/>
  <c r="M29" i="3"/>
  <c r="N29" i="3"/>
  <c r="C12" i="3"/>
  <c r="J7" i="3" s="1"/>
  <c r="K7" i="3" s="1"/>
  <c r="C14" i="3"/>
  <c r="D14" i="3"/>
  <c r="E14" i="3"/>
  <c r="F14" i="3"/>
  <c r="G14" i="3"/>
  <c r="H14" i="3"/>
  <c r="L14" i="3"/>
  <c r="M14" i="3"/>
  <c r="N14" i="3"/>
  <c r="G29" i="3"/>
  <c r="F29" i="3"/>
  <c r="E29" i="3"/>
  <c r="D29" i="3"/>
  <c r="C29" i="3"/>
  <c r="J27" i="3" s="1"/>
  <c r="K27" i="3" s="1"/>
  <c r="B29" i="3"/>
  <c r="J24" i="3"/>
  <c r="K24" i="3" s="1"/>
  <c r="J23" i="3"/>
  <c r="K23" i="3" s="1"/>
  <c r="J22" i="3"/>
  <c r="K22" i="3" s="1"/>
  <c r="J20" i="3"/>
  <c r="K20" i="3" s="1"/>
  <c r="B14" i="3"/>
  <c r="J10" i="3"/>
  <c r="K10" i="3" s="1"/>
  <c r="J9" i="3"/>
  <c r="K9" i="3" s="1"/>
  <c r="J8" i="3"/>
  <c r="K8" i="3" s="1"/>
  <c r="J6" i="3"/>
  <c r="K6" i="3" s="1"/>
  <c r="J5" i="3"/>
  <c r="K5" i="3" s="1"/>
  <c r="J4" i="3"/>
  <c r="K4" i="3" s="1"/>
  <c r="J2" i="3"/>
  <c r="K2" i="3" s="1"/>
  <c r="J21" i="3" l="1"/>
  <c r="K21" i="3" s="1"/>
  <c r="J25" i="3"/>
  <c r="K25" i="3" s="1"/>
  <c r="J26" i="3"/>
  <c r="K26" i="3" s="1"/>
  <c r="J3" i="3"/>
  <c r="K3" i="3" s="1"/>
</calcChain>
</file>

<file path=xl/sharedStrings.xml><?xml version="1.0" encoding="utf-8"?>
<sst xmlns="http://schemas.openxmlformats.org/spreadsheetml/2006/main" count="414" uniqueCount="147">
  <si>
    <t>Cell ID-N</t>
  </si>
  <si>
    <t>Vh</t>
  </si>
  <si>
    <t>dX</t>
  </si>
  <si>
    <t>amp</t>
  </si>
  <si>
    <t xml:space="preserve"> Current density</t>
  </si>
  <si>
    <t>Tau1</t>
  </si>
  <si>
    <t>Tau2</t>
  </si>
  <si>
    <t>amp1</t>
  </si>
  <si>
    <t>amp2</t>
  </si>
  <si>
    <t>150309-1</t>
  </si>
  <si>
    <t>150305-3</t>
  </si>
  <si>
    <t>150305-1</t>
  </si>
  <si>
    <t>150304-3</t>
  </si>
  <si>
    <t>150304-1</t>
  </si>
  <si>
    <t>BL6- 100µM CCPA</t>
  </si>
  <si>
    <t>Current density</t>
  </si>
  <si>
    <t>c-slow</t>
  </si>
  <si>
    <t>150121-1</t>
  </si>
  <si>
    <t>150121-2</t>
  </si>
  <si>
    <t>150121-3</t>
  </si>
  <si>
    <t>141119-2</t>
  </si>
  <si>
    <t>141119-1</t>
  </si>
  <si>
    <t>141120-3</t>
  </si>
  <si>
    <t>141118-1</t>
  </si>
  <si>
    <t>141119-3</t>
  </si>
  <si>
    <t>150122-2</t>
  </si>
  <si>
    <t>150817-1</t>
  </si>
  <si>
    <t>150209-4</t>
  </si>
  <si>
    <t>151110-3</t>
  </si>
  <si>
    <t>141120-1</t>
  </si>
  <si>
    <t>141120-2</t>
  </si>
  <si>
    <t>150209-3</t>
  </si>
  <si>
    <t>151110-1</t>
  </si>
  <si>
    <t>151110-2</t>
  </si>
  <si>
    <t>141111-1</t>
  </si>
  <si>
    <t>150325-1</t>
  </si>
  <si>
    <t>150209-1</t>
  </si>
  <si>
    <t>150209-2</t>
  </si>
  <si>
    <t>141111-3</t>
  </si>
  <si>
    <t>150325-2</t>
  </si>
  <si>
    <t>150817-3</t>
  </si>
  <si>
    <t>150129-1</t>
  </si>
  <si>
    <t>151111-2</t>
  </si>
  <si>
    <t>151111-3</t>
  </si>
  <si>
    <t>151111-4</t>
  </si>
  <si>
    <t>150123-1</t>
  </si>
  <si>
    <t>V0.5</t>
  </si>
  <si>
    <t>Ih amp</t>
  </si>
  <si>
    <t>current density</t>
  </si>
  <si>
    <t>RMP</t>
  </si>
  <si>
    <t>C-slow</t>
  </si>
  <si>
    <t>scatter Y</t>
  </si>
  <si>
    <t>hbariar</t>
  </si>
  <si>
    <t>A1</t>
  </si>
  <si>
    <t>A2</t>
  </si>
  <si>
    <t>dx</t>
  </si>
  <si>
    <t>130513-1</t>
  </si>
  <si>
    <t>130529-4</t>
  </si>
  <si>
    <t>130603-3</t>
  </si>
  <si>
    <t>130603-4</t>
  </si>
  <si>
    <t>130604-2</t>
  </si>
  <si>
    <t>130604-3b</t>
  </si>
  <si>
    <t>130613-1</t>
  </si>
  <si>
    <t>130613-2a</t>
  </si>
  <si>
    <t>130613-2b</t>
  </si>
  <si>
    <t>Mean</t>
  </si>
  <si>
    <t>130627-1</t>
  </si>
  <si>
    <t>130702-1</t>
  </si>
  <si>
    <t>130702-2</t>
  </si>
  <si>
    <t>130702-3</t>
  </si>
  <si>
    <t>130702-4</t>
  </si>
  <si>
    <t>130703-2</t>
  </si>
  <si>
    <t>130703-3</t>
  </si>
  <si>
    <t>130703-4</t>
  </si>
  <si>
    <t>BL6(Cortex-S5)</t>
  </si>
  <si>
    <t xml:space="preserve">tau 1 </t>
  </si>
  <si>
    <t>tau2</t>
  </si>
  <si>
    <t>150126-2</t>
  </si>
  <si>
    <t>150123-3</t>
  </si>
  <si>
    <t>150123-2</t>
  </si>
  <si>
    <t>150128-2</t>
  </si>
  <si>
    <t>150128-3</t>
  </si>
  <si>
    <t>150717-1</t>
  </si>
  <si>
    <t>BL6 200 µM SQ (VB)</t>
  </si>
  <si>
    <t>4cell</t>
  </si>
  <si>
    <t>HMA exp</t>
  </si>
  <si>
    <t>CD exp</t>
  </si>
  <si>
    <t>Freq model</t>
  </si>
  <si>
    <t>burst model</t>
  </si>
  <si>
    <t>bl6</t>
  </si>
  <si>
    <t>c3hcontrol</t>
  </si>
  <si>
    <t>c3hday1</t>
  </si>
  <si>
    <t>c3hday7</t>
  </si>
  <si>
    <t>c3hday25</t>
  </si>
  <si>
    <t>bl6 ifn</t>
  </si>
  <si>
    <t>bl6 il1b</t>
  </si>
  <si>
    <t>c3h control ifn</t>
  </si>
  <si>
    <t>c3h control il1b</t>
  </si>
  <si>
    <t>c3h day1 ifn</t>
  </si>
  <si>
    <t>c3h day1 il1b</t>
  </si>
  <si>
    <t>c3h day7 ifn</t>
  </si>
  <si>
    <t>c3h day 7 il1b</t>
  </si>
  <si>
    <t>c3h day 25 ifn</t>
  </si>
  <si>
    <t>c3h day 25 il1b</t>
  </si>
  <si>
    <t>ccpa</t>
  </si>
  <si>
    <t>CAMP 0.1µM</t>
  </si>
  <si>
    <t>CAMP 1µM</t>
  </si>
  <si>
    <t>CAMP 10µM</t>
  </si>
  <si>
    <t>CAMP 100µM</t>
  </si>
  <si>
    <t>CAMP 1mM</t>
  </si>
  <si>
    <t>Cell 1</t>
  </si>
  <si>
    <t>Cell 2</t>
  </si>
  <si>
    <t>Cell 3</t>
  </si>
  <si>
    <t>Cell 4</t>
  </si>
  <si>
    <t>Cell 5</t>
  </si>
  <si>
    <t>Cell 6</t>
  </si>
  <si>
    <t>Cell 7</t>
  </si>
  <si>
    <t>BL6 -VB-Control</t>
  </si>
  <si>
    <t>C3H-VB-Control</t>
  </si>
  <si>
    <t>C3H-VB-Day1</t>
  </si>
  <si>
    <t>C3H-VB-Day7</t>
  </si>
  <si>
    <t>C3H-VB-Day25</t>
  </si>
  <si>
    <r>
      <t>BL6 -VB-IFN-</t>
    </r>
    <r>
      <rPr>
        <b/>
        <sz val="12"/>
        <color rgb="FF0070C0"/>
        <rFont val="Calibri"/>
        <family val="2"/>
      </rPr>
      <t>α</t>
    </r>
  </si>
  <si>
    <r>
      <t>C3H-VB-IFN-</t>
    </r>
    <r>
      <rPr>
        <b/>
        <sz val="12"/>
        <color rgb="FF00B0F0"/>
        <rFont val="Calibri"/>
        <family val="2"/>
      </rPr>
      <t>α</t>
    </r>
  </si>
  <si>
    <r>
      <t>C3H-VB-Day1-IFN-</t>
    </r>
    <r>
      <rPr>
        <b/>
        <sz val="12"/>
        <color rgb="FF00B0F0"/>
        <rFont val="Calibri"/>
        <family val="2"/>
      </rPr>
      <t>α</t>
    </r>
  </si>
  <si>
    <r>
      <t>C3H-VB-Day7-IFN-</t>
    </r>
    <r>
      <rPr>
        <b/>
        <sz val="12"/>
        <color rgb="FF00B0F0"/>
        <rFont val="Calibri"/>
        <family val="2"/>
      </rPr>
      <t>α</t>
    </r>
  </si>
  <si>
    <r>
      <t>C3H-VB-Day25-IFN-</t>
    </r>
    <r>
      <rPr>
        <b/>
        <sz val="12"/>
        <color rgb="FF00B0F0"/>
        <rFont val="Calibri"/>
        <family val="2"/>
      </rPr>
      <t>α</t>
    </r>
  </si>
  <si>
    <r>
      <t>BL6 -VB-IL-1</t>
    </r>
    <r>
      <rPr>
        <b/>
        <sz val="12"/>
        <color rgb="FF0070C0"/>
        <rFont val="Calibri"/>
        <family val="2"/>
      </rPr>
      <t>β</t>
    </r>
  </si>
  <si>
    <t>C3H-VB-IL-1β</t>
  </si>
  <si>
    <t>C3H-VB-Day1-IL-1β</t>
  </si>
  <si>
    <t>C3H-VB-Day7-IL-1β</t>
  </si>
  <si>
    <t>C3H-VB-Day25-IL-1β</t>
  </si>
  <si>
    <t>BL6-VB- 0µM CCPA</t>
  </si>
  <si>
    <t>BL6- VB-0.1µM cAMP</t>
  </si>
  <si>
    <t>BL6- VB-1µM cAMP</t>
  </si>
  <si>
    <t>BL6- VB-10 µM cAMP</t>
  </si>
  <si>
    <t>BL6- VB-100 µM cAMP</t>
  </si>
  <si>
    <t>Bl6- VB-1mM cAMP</t>
  </si>
  <si>
    <t>BL6-(Thalamus-VB)</t>
  </si>
  <si>
    <t>OVERVIEW</t>
  </si>
  <si>
    <t>current density [=] uA / um^2</t>
  </si>
  <si>
    <t>They handled this by scaling relative to the black6 number</t>
  </si>
  <si>
    <t>NEURON uses flux-based units</t>
  </si>
  <si>
    <t>Is there a way to measure delay? They don't have data on that.</t>
  </si>
  <si>
    <t>They have values for frequency, but they are not correct</t>
  </si>
  <si>
    <t>He should have calculated interburst interval, but did not</t>
  </si>
  <si>
    <t>We want IBIs from individual modeled cells, so they can have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</si>
</sst>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</font>
    <font>
      <b/>
      <sz val="12"/>
      <color rgb="FF00B0F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8" fillId="5" borderId="0" xfId="0" applyFont="1" applyFill="1"/>
    <xf numFmtId="0" fontId="2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7" borderId="0" xfId="0" applyFill="1"/>
    <xf numFmtId="17" fontId="0" fillId="0" borderId="0" xfId="0" applyNumberFormat="1" applyFill="1"/>
    <xf numFmtId="0" fontId="11" fillId="8" borderId="0" xfId="0" applyFont="1" applyFill="1" applyAlignment="1">
      <alignment horizontal="center"/>
    </xf>
    <xf numFmtId="0" fontId="11" fillId="0" borderId="0" xfId="0" applyFont="1" applyAlignment="1"/>
    <xf numFmtId="0" fontId="9" fillId="0" borderId="0" xfId="0" applyFont="1"/>
    <xf numFmtId="0" fontId="7" fillId="5" borderId="0" xfId="0" applyFont="1" applyFill="1"/>
    <xf numFmtId="0" fontId="0" fillId="0" borderId="0" xfId="0" applyFill="1" applyAlignment="1">
      <alignment horizontal="center"/>
    </xf>
    <xf numFmtId="0" fontId="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G25" sqref="G25"/>
    </sheetView>
  </sheetViews>
  <sheetFormatPr defaultColWidth="10.6640625" defaultRowHeight="14.25" x14ac:dyDescent="0.45"/>
  <cols>
    <col min="1" max="1" width="24.46484375" customWidth="1"/>
    <col min="6" max="6" width="16.796875" customWidth="1"/>
  </cols>
  <sheetData>
    <row r="1" spans="1:10" ht="21" x14ac:dyDescent="0.65">
      <c r="A1" s="5" t="s">
        <v>132</v>
      </c>
      <c r="B1" s="3" t="s">
        <v>0</v>
      </c>
      <c r="C1" s="4" t="s">
        <v>46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45">
      <c r="A2" s="2"/>
      <c r="B2" s="6" t="s">
        <v>9</v>
      </c>
      <c r="C2" s="2">
        <v>-84.854500000000002</v>
      </c>
      <c r="D2" s="2">
        <v>7.6749999999999998</v>
      </c>
      <c r="E2" s="2">
        <v>1863.8</v>
      </c>
      <c r="F2" s="2">
        <v>25.086099999999998</v>
      </c>
      <c r="G2" s="2">
        <v>146.30000000000001</v>
      </c>
      <c r="H2" s="2">
        <v>644.70000000000005</v>
      </c>
      <c r="I2" s="2">
        <v>1376</v>
      </c>
      <c r="J2" s="2">
        <v>556.29999999999995</v>
      </c>
    </row>
    <row r="3" spans="1:10" x14ac:dyDescent="0.45">
      <c r="A3" s="2"/>
      <c r="B3" s="6" t="s">
        <v>10</v>
      </c>
      <c r="C3" s="2">
        <v>-90.51</v>
      </c>
      <c r="D3" s="2">
        <v>8.82</v>
      </c>
      <c r="E3" s="2">
        <v>3340.2</v>
      </c>
      <c r="F3" s="2">
        <v>19.050599999999999</v>
      </c>
      <c r="G3" s="2">
        <v>160.69999999999999</v>
      </c>
      <c r="H3" s="2">
        <v>758.1</v>
      </c>
      <c r="I3" s="2">
        <v>2122</v>
      </c>
      <c r="J3" s="2">
        <v>1387</v>
      </c>
    </row>
    <row r="4" spans="1:10" x14ac:dyDescent="0.45">
      <c r="A4" s="2"/>
      <c r="B4" s="6" t="s">
        <v>11</v>
      </c>
      <c r="C4" s="2">
        <v>-88.293099999999995</v>
      </c>
      <c r="D4" s="2">
        <v>9.4670000000000005</v>
      </c>
      <c r="E4" s="2">
        <v>1212</v>
      </c>
      <c r="F4" s="2">
        <v>13.106</v>
      </c>
      <c r="G4" s="2">
        <v>116</v>
      </c>
      <c r="H4" s="2">
        <v>844.1</v>
      </c>
      <c r="I4" s="2">
        <v>767.2</v>
      </c>
      <c r="J4" s="2">
        <v>371.3</v>
      </c>
    </row>
    <row r="5" spans="1:10" x14ac:dyDescent="0.45">
      <c r="A5" s="2"/>
      <c r="B5" s="6" t="s">
        <v>12</v>
      </c>
      <c r="C5" s="2">
        <v>-89.137</v>
      </c>
      <c r="D5" s="2">
        <v>9.0860000000000003</v>
      </c>
      <c r="E5" s="2">
        <v>1585.2</v>
      </c>
      <c r="F5" s="2">
        <v>10.1631</v>
      </c>
      <c r="G5" s="2">
        <v>104.4</v>
      </c>
      <c r="H5" s="2">
        <v>766.7</v>
      </c>
      <c r="I5" s="2">
        <v>1273</v>
      </c>
      <c r="J5" s="2">
        <v>385.8</v>
      </c>
    </row>
    <row r="6" spans="1:10" x14ac:dyDescent="0.45">
      <c r="A6" s="2"/>
      <c r="B6" s="6" t="s">
        <v>13</v>
      </c>
      <c r="C6" s="2">
        <v>-85.221000000000004</v>
      </c>
      <c r="D6" s="2">
        <v>8.5770999999999997</v>
      </c>
      <c r="E6" s="2">
        <v>1056.2</v>
      </c>
      <c r="F6" s="2">
        <v>7.82</v>
      </c>
      <c r="G6" s="2">
        <v>102.1</v>
      </c>
      <c r="H6" s="2">
        <v>775.8</v>
      </c>
      <c r="I6" s="2">
        <v>719.8</v>
      </c>
      <c r="J6" s="2">
        <v>325.39999999999998</v>
      </c>
    </row>
    <row r="7" spans="1:10" x14ac:dyDescent="0.4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1" x14ac:dyDescent="0.65">
      <c r="A9" s="5" t="s">
        <v>14</v>
      </c>
      <c r="B9" s="3" t="s">
        <v>0</v>
      </c>
      <c r="C9" s="4" t="s">
        <v>46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</row>
    <row r="10" spans="1:10" x14ac:dyDescent="0.45">
      <c r="A10" s="2"/>
      <c r="B10" s="6" t="s">
        <v>9</v>
      </c>
      <c r="C10" s="2">
        <v>-101.367</v>
      </c>
      <c r="D10" s="2">
        <v>6.89</v>
      </c>
      <c r="E10" s="2">
        <v>1643.5</v>
      </c>
      <c r="F10" s="2">
        <v>22.120899999999999</v>
      </c>
      <c r="G10" s="2">
        <v>173.4</v>
      </c>
      <c r="H10" s="2">
        <v>1004</v>
      </c>
      <c r="I10" s="2">
        <v>1082</v>
      </c>
      <c r="J10" s="2">
        <v>545</v>
      </c>
    </row>
    <row r="11" spans="1:10" x14ac:dyDescent="0.45">
      <c r="A11" s="2"/>
      <c r="B11" s="6" t="s">
        <v>10</v>
      </c>
      <c r="C11" s="2">
        <v>-101.44</v>
      </c>
      <c r="D11" s="2">
        <v>9.4499999999999993</v>
      </c>
      <c r="E11" s="2">
        <v>1683.4</v>
      </c>
      <c r="F11" s="2">
        <v>9.6</v>
      </c>
      <c r="G11" s="2">
        <v>206.6</v>
      </c>
      <c r="H11" s="2">
        <v>1584</v>
      </c>
      <c r="I11" s="2">
        <v>1125</v>
      </c>
      <c r="J11" s="2">
        <v>682.1</v>
      </c>
    </row>
    <row r="12" spans="1:10" x14ac:dyDescent="0.45">
      <c r="A12" s="2"/>
      <c r="B12" s="6" t="s">
        <v>11</v>
      </c>
      <c r="C12" s="2">
        <v>-106.17</v>
      </c>
      <c r="D12" s="2">
        <v>7.3182</v>
      </c>
      <c r="E12" s="2">
        <v>861.5</v>
      </c>
      <c r="F12" s="2">
        <v>9.3160000000000007</v>
      </c>
      <c r="G12" s="2">
        <v>220.9</v>
      </c>
      <c r="H12" s="2">
        <v>1404</v>
      </c>
      <c r="I12" s="2">
        <v>752</v>
      </c>
      <c r="J12" s="2">
        <v>199.3</v>
      </c>
    </row>
    <row r="13" spans="1:10" x14ac:dyDescent="0.45">
      <c r="A13" s="2"/>
      <c r="B13" s="6" t="s">
        <v>12</v>
      </c>
      <c r="C13" s="2">
        <v>-99.67</v>
      </c>
      <c r="D13" s="2">
        <v>13.349</v>
      </c>
      <c r="E13" s="2">
        <v>1227.2</v>
      </c>
      <c r="F13" s="2">
        <v>9.0030000000000001</v>
      </c>
      <c r="G13" s="2">
        <v>93.19</v>
      </c>
      <c r="H13" s="2">
        <v>756.9</v>
      </c>
      <c r="I13" s="2">
        <v>954</v>
      </c>
      <c r="J13" s="2">
        <v>381.2</v>
      </c>
    </row>
    <row r="14" spans="1:10" x14ac:dyDescent="0.45">
      <c r="A14" s="2"/>
      <c r="B14" s="6" t="s">
        <v>13</v>
      </c>
      <c r="C14" s="2">
        <v>-104.06</v>
      </c>
      <c r="D14" s="2">
        <v>12.4946</v>
      </c>
      <c r="E14" s="2">
        <v>715.8</v>
      </c>
      <c r="F14" s="2">
        <v>4.7489999999999997</v>
      </c>
      <c r="G14" s="2">
        <v>103</v>
      </c>
      <c r="H14" s="2">
        <v>455.1</v>
      </c>
      <c r="I14" s="2">
        <v>455.1</v>
      </c>
      <c r="J14" s="2">
        <v>234</v>
      </c>
    </row>
    <row r="15" spans="1:10" x14ac:dyDescent="0.45">
      <c r="A15" s="2"/>
      <c r="B15" s="7"/>
      <c r="C15" s="2"/>
      <c r="D15" s="2"/>
      <c r="E15" s="2"/>
      <c r="F15" s="2"/>
      <c r="G15" s="2"/>
      <c r="H15" s="2"/>
      <c r="I15" s="2"/>
      <c r="J15" s="2"/>
    </row>
    <row r="16" spans="1:10" x14ac:dyDescent="0.45">
      <c r="A16" s="2"/>
      <c r="B16" s="7"/>
      <c r="C16" s="2"/>
      <c r="D16" s="2"/>
      <c r="E16" s="2"/>
      <c r="F16" s="2"/>
      <c r="G16" s="2"/>
      <c r="H16" s="2"/>
      <c r="I16" s="2"/>
      <c r="J16" s="2"/>
    </row>
    <row r="17" spans="1:10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opLeftCell="A31" workbookViewId="0">
      <selection activeCell="N52" sqref="N52"/>
    </sheetView>
  </sheetViews>
  <sheetFormatPr defaultColWidth="10.6640625" defaultRowHeight="14.25" x14ac:dyDescent="0.45"/>
  <cols>
    <col min="1" max="1" width="30" customWidth="1"/>
    <col min="6" max="6" width="17" customWidth="1"/>
  </cols>
  <sheetData>
    <row r="1" spans="1:11" ht="21" x14ac:dyDescent="0.65">
      <c r="A1" s="5" t="s">
        <v>133</v>
      </c>
      <c r="B1" s="4" t="s">
        <v>0</v>
      </c>
      <c r="C1" s="4" t="s">
        <v>46</v>
      </c>
      <c r="D1" s="4" t="s">
        <v>2</v>
      </c>
      <c r="E1" s="4" t="s">
        <v>3</v>
      </c>
      <c r="F1" s="4" t="s">
        <v>15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16</v>
      </c>
    </row>
    <row r="2" spans="1:11" x14ac:dyDescent="0.45">
      <c r="A2" s="2"/>
      <c r="B2" s="6" t="s">
        <v>17</v>
      </c>
      <c r="C2" s="2">
        <v>-79.900000000000006</v>
      </c>
      <c r="D2" s="2">
        <v>9.5299999999999994</v>
      </c>
      <c r="E2" s="2">
        <v>1121</v>
      </c>
      <c r="F2" s="2">
        <f>(E2/K2)</f>
        <v>16.426111803062494</v>
      </c>
      <c r="G2" s="2">
        <v>121</v>
      </c>
      <c r="H2" s="2">
        <v>665</v>
      </c>
      <c r="I2" s="2">
        <v>793</v>
      </c>
      <c r="J2" s="2">
        <v>315.5</v>
      </c>
      <c r="K2" s="2">
        <v>68.245000000000005</v>
      </c>
    </row>
    <row r="3" spans="1:11" x14ac:dyDescent="0.45">
      <c r="A3" s="2"/>
      <c r="B3" s="6" t="s">
        <v>18</v>
      </c>
      <c r="C3" s="2">
        <v>-81.62</v>
      </c>
      <c r="D3" s="2">
        <v>10.936</v>
      </c>
      <c r="E3" s="2">
        <v>1788.84</v>
      </c>
      <c r="F3" s="2">
        <f t="shared" ref="F3:F4" si="0">(E3/K3)</f>
        <v>17.167370441458733</v>
      </c>
      <c r="G3" s="2">
        <v>185</v>
      </c>
      <c r="H3" s="2">
        <v>830.2</v>
      </c>
      <c r="I3" s="2">
        <v>1234</v>
      </c>
      <c r="J3" s="2">
        <v>508.7</v>
      </c>
      <c r="K3" s="2">
        <v>104.2</v>
      </c>
    </row>
    <row r="4" spans="1:11" x14ac:dyDescent="0.45">
      <c r="A4" s="2"/>
      <c r="B4" s="6" t="s">
        <v>19</v>
      </c>
      <c r="C4" s="2">
        <v>-78.066000000000003</v>
      </c>
      <c r="D4" s="2">
        <v>10.683999999999999</v>
      </c>
      <c r="E4" s="2">
        <v>1162.7</v>
      </c>
      <c r="F4" s="2">
        <f t="shared" si="0"/>
        <v>11.044932079414838</v>
      </c>
      <c r="G4" s="2">
        <v>147.4</v>
      </c>
      <c r="H4" s="2">
        <v>726.5</v>
      </c>
      <c r="I4" s="2">
        <v>817.5</v>
      </c>
      <c r="J4" s="2">
        <v>349.2</v>
      </c>
      <c r="K4" s="2">
        <v>105.27</v>
      </c>
    </row>
    <row r="5" spans="1:11" x14ac:dyDescent="0.45">
      <c r="A5" s="2"/>
      <c r="B5" s="6" t="s">
        <v>20</v>
      </c>
      <c r="C5" s="2">
        <v>-79.3</v>
      </c>
      <c r="D5" s="2">
        <v>8.7669999999999995</v>
      </c>
      <c r="E5" s="2">
        <v>971.5</v>
      </c>
      <c r="F5" s="2">
        <f>(E5/K5)</f>
        <v>12.056341523951353</v>
      </c>
      <c r="G5" s="2">
        <v>120.3</v>
      </c>
      <c r="H5" s="2">
        <v>626.20000000000005</v>
      </c>
      <c r="I5" s="2">
        <v>801.1</v>
      </c>
      <c r="J5" s="2">
        <v>232.5</v>
      </c>
      <c r="K5" s="2">
        <v>80.58</v>
      </c>
    </row>
    <row r="6" spans="1:11" x14ac:dyDescent="0.45">
      <c r="A6" s="2"/>
      <c r="B6" s="6" t="s">
        <v>21</v>
      </c>
      <c r="C6" s="2">
        <v>-78.62</v>
      </c>
      <c r="D6" s="2">
        <v>11.677</v>
      </c>
      <c r="E6" s="2">
        <v>1823.9</v>
      </c>
      <c r="F6" s="2">
        <f>(E6/K6)</f>
        <v>24.984931506849318</v>
      </c>
      <c r="G6" s="2">
        <v>133.19999999999999</v>
      </c>
      <c r="H6" s="2">
        <v>632.20000000000005</v>
      </c>
      <c r="I6" s="2">
        <v>1466</v>
      </c>
      <c r="J6" s="2">
        <v>449.2</v>
      </c>
      <c r="K6" s="2">
        <v>73</v>
      </c>
    </row>
    <row r="7" spans="1:11" x14ac:dyDescent="0.45">
      <c r="A7" s="2"/>
      <c r="B7" s="6" t="s">
        <v>22</v>
      </c>
      <c r="C7" s="2">
        <v>-78.3</v>
      </c>
      <c r="D7" s="2">
        <v>8.8800000000000008</v>
      </c>
      <c r="E7" s="2">
        <v>1643.2</v>
      </c>
      <c r="F7" s="2">
        <f>(E7/K7)</f>
        <v>11.737142857142857</v>
      </c>
      <c r="G7" s="2">
        <v>98.78</v>
      </c>
      <c r="H7" s="2">
        <v>410.5</v>
      </c>
      <c r="I7" s="2">
        <v>1161</v>
      </c>
      <c r="J7" s="2">
        <v>514.6</v>
      </c>
      <c r="K7" s="2">
        <v>140</v>
      </c>
    </row>
    <row r="8" spans="1:11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5">
      <c r="A9" s="2"/>
      <c r="B9" s="2"/>
      <c r="C9" s="2">
        <f>AVERAGE(C2:C7)</f>
        <v>-79.301000000000002</v>
      </c>
      <c r="D9" s="2">
        <f t="shared" ref="D9:K9" si="1">AVERAGE(D2:D7)</f>
        <v>10.079000000000001</v>
      </c>
      <c r="E9" s="2">
        <f t="shared" si="1"/>
        <v>1418.5233333333335</v>
      </c>
      <c r="F9" s="2">
        <f t="shared" si="1"/>
        <v>15.56947170197993</v>
      </c>
      <c r="G9" s="2">
        <f t="shared" si="1"/>
        <v>134.27999999999997</v>
      </c>
      <c r="H9" s="2">
        <f t="shared" si="1"/>
        <v>648.43333333333328</v>
      </c>
      <c r="I9" s="2">
        <f t="shared" si="1"/>
        <v>1045.4333333333334</v>
      </c>
      <c r="J9" s="2">
        <f t="shared" si="1"/>
        <v>394.95000000000005</v>
      </c>
      <c r="K9" s="2">
        <f t="shared" si="1"/>
        <v>95.215833333333322</v>
      </c>
    </row>
    <row r="10" spans="1:1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1" x14ac:dyDescent="0.65">
      <c r="A13" s="5" t="s">
        <v>134</v>
      </c>
      <c r="B13" s="4" t="s">
        <v>0</v>
      </c>
      <c r="C13" s="4" t="s">
        <v>46</v>
      </c>
      <c r="D13" s="4" t="s">
        <v>2</v>
      </c>
      <c r="E13" s="4" t="s">
        <v>3</v>
      </c>
      <c r="F13" s="4" t="s">
        <v>15</v>
      </c>
      <c r="G13" s="4" t="s">
        <v>5</v>
      </c>
      <c r="H13" s="4" t="s">
        <v>6</v>
      </c>
      <c r="I13" s="4" t="s">
        <v>7</v>
      </c>
      <c r="J13" s="4" t="s">
        <v>8</v>
      </c>
      <c r="K13" s="4" t="s">
        <v>16</v>
      </c>
    </row>
    <row r="14" spans="1:11" x14ac:dyDescent="0.45">
      <c r="A14" s="2"/>
      <c r="B14" s="6" t="s">
        <v>23</v>
      </c>
      <c r="C14" s="2">
        <v>-75.040000000000006</v>
      </c>
      <c r="D14" s="2">
        <v>8.49</v>
      </c>
      <c r="E14" s="2">
        <v>472.9</v>
      </c>
      <c r="F14" s="2">
        <f t="shared" ref="F14:F19" si="2">(E14/K14)</f>
        <v>3.908264462809917</v>
      </c>
      <c r="G14" s="2">
        <v>112</v>
      </c>
      <c r="H14" s="2">
        <v>769.3</v>
      </c>
      <c r="I14" s="2">
        <v>418.3</v>
      </c>
      <c r="J14" s="2">
        <v>52.46</v>
      </c>
      <c r="K14" s="2">
        <v>121</v>
      </c>
    </row>
    <row r="15" spans="1:11" x14ac:dyDescent="0.45">
      <c r="A15" s="2"/>
      <c r="B15" s="6" t="s">
        <v>24</v>
      </c>
      <c r="C15" s="2">
        <v>-74.296999999999997</v>
      </c>
      <c r="D15" s="2">
        <v>8.5459999999999994</v>
      </c>
      <c r="E15" s="2">
        <v>1162.5999999999999</v>
      </c>
      <c r="F15" s="2">
        <f t="shared" si="2"/>
        <v>7.619609385240528</v>
      </c>
      <c r="G15" s="2">
        <v>105.7</v>
      </c>
      <c r="H15" s="2">
        <v>578.79999999999995</v>
      </c>
      <c r="I15" s="2">
        <v>886.7</v>
      </c>
      <c r="J15" s="2">
        <v>262.10000000000002</v>
      </c>
      <c r="K15" s="2">
        <v>152.58000000000001</v>
      </c>
    </row>
    <row r="16" spans="1:11" x14ac:dyDescent="0.45">
      <c r="A16" s="2"/>
      <c r="B16" s="6" t="s">
        <v>25</v>
      </c>
      <c r="C16" s="2">
        <v>-74.09</v>
      </c>
      <c r="D16" s="2">
        <v>13.079800000000001</v>
      </c>
      <c r="E16" s="2">
        <v>1903</v>
      </c>
      <c r="F16" s="2">
        <f t="shared" si="2"/>
        <v>15.858333333333333</v>
      </c>
      <c r="G16" s="2">
        <v>91.96</v>
      </c>
      <c r="H16" s="2">
        <v>498.1</v>
      </c>
      <c r="I16" s="2">
        <v>1278</v>
      </c>
      <c r="J16" s="2">
        <v>572.5</v>
      </c>
      <c r="K16" s="2">
        <v>120</v>
      </c>
    </row>
    <row r="17" spans="1:11" x14ac:dyDescent="0.45">
      <c r="A17" s="2"/>
      <c r="B17" s="6" t="s">
        <v>26</v>
      </c>
      <c r="C17" s="2">
        <v>-76.87</v>
      </c>
      <c r="D17" s="2">
        <v>8.3215500000000002</v>
      </c>
      <c r="E17" s="2">
        <v>2315.5</v>
      </c>
      <c r="F17" s="2">
        <f t="shared" si="2"/>
        <v>18.524000000000001</v>
      </c>
      <c r="G17" s="2">
        <v>80.25</v>
      </c>
      <c r="H17" s="2">
        <v>447.7</v>
      </c>
      <c r="I17" s="2">
        <v>1432</v>
      </c>
      <c r="J17" s="2">
        <v>831.4</v>
      </c>
      <c r="K17" s="2">
        <v>125</v>
      </c>
    </row>
    <row r="18" spans="1:11" x14ac:dyDescent="0.45">
      <c r="A18" s="2"/>
      <c r="B18" s="6" t="s">
        <v>27</v>
      </c>
      <c r="C18" s="1">
        <v>-80.89</v>
      </c>
      <c r="D18" s="2">
        <v>10.475</v>
      </c>
      <c r="E18" s="2">
        <v>1463.2</v>
      </c>
      <c r="F18" s="2">
        <f t="shared" si="2"/>
        <v>15.348305413655293</v>
      </c>
      <c r="G18" s="2">
        <v>154.30000000000001</v>
      </c>
      <c r="H18" s="2">
        <v>875</v>
      </c>
      <c r="I18" s="2">
        <v>949.9</v>
      </c>
      <c r="J18" s="2">
        <v>512.6</v>
      </c>
      <c r="K18" s="2">
        <v>95.332999999999998</v>
      </c>
    </row>
    <row r="19" spans="1:11" x14ac:dyDescent="0.45">
      <c r="A19" s="2"/>
      <c r="B19" s="6" t="s">
        <v>28</v>
      </c>
      <c r="C19" s="2">
        <v>-75.417289999999994</v>
      </c>
      <c r="D19" s="2">
        <v>10.837999999999999</v>
      </c>
      <c r="E19" s="2">
        <v>1207.0999999999999</v>
      </c>
      <c r="F19" s="2">
        <f t="shared" si="2"/>
        <v>13.562921348314605</v>
      </c>
      <c r="G19" s="2">
        <v>120.4</v>
      </c>
      <c r="H19" s="2">
        <v>646</v>
      </c>
      <c r="I19" s="2">
        <v>780</v>
      </c>
      <c r="J19" s="2">
        <v>401</v>
      </c>
      <c r="K19" s="2">
        <v>89</v>
      </c>
    </row>
    <row r="20" spans="1:1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2"/>
      <c r="C22" s="2">
        <f>AVERAGE(C14:C20)</f>
        <v>-76.100714999999994</v>
      </c>
      <c r="D22" s="2">
        <f t="shared" ref="D22:K22" si="3">AVERAGE(D14:D19)</f>
        <v>9.9583916666666674</v>
      </c>
      <c r="E22" s="2">
        <f t="shared" si="3"/>
        <v>1420.7166666666665</v>
      </c>
      <c r="F22" s="2">
        <f t="shared" si="3"/>
        <v>12.470238990558947</v>
      </c>
      <c r="G22" s="2">
        <f t="shared" si="3"/>
        <v>110.76833333333333</v>
      </c>
      <c r="H22" s="2">
        <f t="shared" si="3"/>
        <v>635.81666666666661</v>
      </c>
      <c r="I22" s="2">
        <f t="shared" si="3"/>
        <v>957.48333333333323</v>
      </c>
      <c r="J22" s="2">
        <f t="shared" si="3"/>
        <v>438.67666666666668</v>
      </c>
      <c r="K22" s="2">
        <f t="shared" si="3"/>
        <v>117.15216666666667</v>
      </c>
    </row>
    <row r="23" spans="1:1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21" x14ac:dyDescent="0.65">
      <c r="A29" s="5" t="s">
        <v>135</v>
      </c>
      <c r="B29" s="4" t="s">
        <v>0</v>
      </c>
      <c r="C29" s="4" t="s">
        <v>46</v>
      </c>
      <c r="D29" s="4" t="s">
        <v>2</v>
      </c>
      <c r="E29" s="4" t="s">
        <v>3</v>
      </c>
      <c r="F29" s="4" t="s">
        <v>15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16</v>
      </c>
    </row>
    <row r="30" spans="1:11" x14ac:dyDescent="0.45">
      <c r="A30" s="2"/>
      <c r="B30" s="6" t="s">
        <v>29</v>
      </c>
      <c r="C30" s="2">
        <v>-73.363140000000001</v>
      </c>
      <c r="D30" s="2">
        <v>7.5182000000000002</v>
      </c>
      <c r="E30" s="2">
        <v>751.46</v>
      </c>
      <c r="F30" s="2">
        <f>(E30/K30)</f>
        <v>4.9594772967265044</v>
      </c>
      <c r="G30" s="2">
        <v>124.9</v>
      </c>
      <c r="H30" s="2">
        <v>429.2</v>
      </c>
      <c r="I30" s="2">
        <v>610.9</v>
      </c>
      <c r="J30" s="2">
        <v>126.5</v>
      </c>
      <c r="K30" s="2">
        <v>151.52000000000001</v>
      </c>
    </row>
    <row r="31" spans="1:11" x14ac:dyDescent="0.45">
      <c r="A31" s="2"/>
      <c r="B31" s="6" t="s">
        <v>30</v>
      </c>
      <c r="C31" s="2">
        <v>-71.94</v>
      </c>
      <c r="D31" s="2">
        <v>7.452</v>
      </c>
      <c r="E31" s="2">
        <v>591.16</v>
      </c>
      <c r="F31" s="2">
        <f>(E31/K31)</f>
        <v>5.533133657806065</v>
      </c>
      <c r="G31" s="2">
        <v>99.16</v>
      </c>
      <c r="H31" s="2">
        <v>308.89999999999998</v>
      </c>
      <c r="I31" s="2">
        <v>466.9</v>
      </c>
      <c r="J31" s="2">
        <v>127.9</v>
      </c>
      <c r="K31" s="2">
        <v>106.84</v>
      </c>
    </row>
    <row r="32" spans="1:11" x14ac:dyDescent="0.45">
      <c r="A32" s="2"/>
      <c r="B32" s="6" t="s">
        <v>22</v>
      </c>
      <c r="C32" s="2">
        <v>-68.316999999999993</v>
      </c>
      <c r="D32" s="2">
        <v>15.065</v>
      </c>
      <c r="E32" s="2">
        <v>2852.9</v>
      </c>
      <c r="F32" s="2">
        <f>(E32/K32)</f>
        <v>16.118079096045197</v>
      </c>
      <c r="G32" s="2">
        <v>83.09</v>
      </c>
      <c r="H32" s="2">
        <v>646.5</v>
      </c>
      <c r="I32" s="2">
        <v>1897</v>
      </c>
      <c r="J32" s="2">
        <v>863</v>
      </c>
      <c r="K32" s="2">
        <v>177</v>
      </c>
    </row>
    <row r="33" spans="1:11" x14ac:dyDescent="0.45">
      <c r="A33" s="2"/>
      <c r="B33" s="6" t="s">
        <v>31</v>
      </c>
      <c r="C33" s="2">
        <v>-74.3</v>
      </c>
      <c r="D33" s="2">
        <v>9.7240000000000002</v>
      </c>
      <c r="E33" s="2">
        <v>2084.4</v>
      </c>
      <c r="F33" s="2">
        <f>(E33/K33)</f>
        <v>15.163683980794413</v>
      </c>
      <c r="G33" s="2">
        <v>102.9</v>
      </c>
      <c r="H33" s="2">
        <v>532.1</v>
      </c>
      <c r="I33" s="2">
        <v>1397</v>
      </c>
      <c r="J33" s="2">
        <v>579.20000000000005</v>
      </c>
      <c r="K33" s="2">
        <v>137.46</v>
      </c>
    </row>
    <row r="34" spans="1:11" x14ac:dyDescent="0.45">
      <c r="A34" s="2"/>
      <c r="B34" s="6" t="s">
        <v>32</v>
      </c>
      <c r="C34" s="2">
        <v>-75.376199999999997</v>
      </c>
      <c r="D34" s="2">
        <v>10.139200000000001</v>
      </c>
      <c r="E34" s="2">
        <v>2935.2</v>
      </c>
      <c r="F34" s="2">
        <v>13.068</v>
      </c>
      <c r="G34" s="2">
        <v>119</v>
      </c>
      <c r="H34" s="2">
        <v>600.20000000000005</v>
      </c>
      <c r="I34" s="2">
        <v>1497</v>
      </c>
      <c r="J34" s="2">
        <v>683</v>
      </c>
      <c r="K34" s="2">
        <v>194</v>
      </c>
    </row>
    <row r="35" spans="1:11" x14ac:dyDescent="0.45">
      <c r="A35" s="2"/>
      <c r="B35" s="6" t="s">
        <v>33</v>
      </c>
      <c r="C35" s="2">
        <v>-53.707230000000003</v>
      </c>
      <c r="D35" s="2">
        <v>13.697100000000001</v>
      </c>
      <c r="E35" s="2">
        <v>755</v>
      </c>
      <c r="F35" s="2">
        <v>6.04</v>
      </c>
      <c r="G35" s="2">
        <v>81.25</v>
      </c>
      <c r="H35" s="2">
        <v>501</v>
      </c>
      <c r="I35" s="2">
        <v>516.79999999999995</v>
      </c>
      <c r="J35" s="2">
        <v>182</v>
      </c>
      <c r="K35" s="2">
        <v>125</v>
      </c>
    </row>
    <row r="36" spans="1:1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5">
      <c r="A37" s="2"/>
      <c r="B37" s="2"/>
      <c r="C37" s="2">
        <f>AVERAGE(C30:C36)</f>
        <v>-69.50059499999999</v>
      </c>
      <c r="D37" s="2">
        <f t="shared" ref="D37:K37" si="4">AVERAGE(D30:D35)</f>
        <v>10.59925</v>
      </c>
      <c r="E37" s="2">
        <f t="shared" si="4"/>
        <v>1661.6866666666665</v>
      </c>
      <c r="F37" s="2">
        <f t="shared" si="4"/>
        <v>10.147062338562028</v>
      </c>
      <c r="G37" s="2">
        <f t="shared" si="4"/>
        <v>101.71666666666665</v>
      </c>
      <c r="H37" s="2">
        <f t="shared" si="4"/>
        <v>502.98333333333329</v>
      </c>
      <c r="I37" s="2">
        <f t="shared" si="4"/>
        <v>1064.2666666666667</v>
      </c>
      <c r="J37" s="2">
        <f t="shared" si="4"/>
        <v>426.93333333333339</v>
      </c>
      <c r="K37" s="2">
        <f t="shared" si="4"/>
        <v>148.63666666666668</v>
      </c>
    </row>
    <row r="38" spans="1:1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21" x14ac:dyDescent="0.65">
      <c r="A43" s="5" t="s">
        <v>136</v>
      </c>
      <c r="B43" s="4" t="s">
        <v>0</v>
      </c>
      <c r="C43" s="4" t="s">
        <v>46</v>
      </c>
      <c r="D43" s="4" t="s">
        <v>2</v>
      </c>
      <c r="E43" s="4" t="s">
        <v>3</v>
      </c>
      <c r="F43" s="4" t="s">
        <v>15</v>
      </c>
      <c r="G43" s="4" t="s">
        <v>5</v>
      </c>
      <c r="H43" s="4" t="s">
        <v>6</v>
      </c>
      <c r="I43" s="4" t="s">
        <v>7</v>
      </c>
      <c r="J43" s="4" t="s">
        <v>8</v>
      </c>
      <c r="K43" s="4" t="s">
        <v>16</v>
      </c>
    </row>
    <row r="44" spans="1:11" x14ac:dyDescent="0.45">
      <c r="A44" s="2"/>
      <c r="B44" s="6" t="s">
        <v>34</v>
      </c>
      <c r="C44" s="2">
        <v>-72.385400000000004</v>
      </c>
      <c r="D44" s="2">
        <v>8.8789999999999996</v>
      </c>
      <c r="E44" s="2">
        <v>1211.9100000000001</v>
      </c>
      <c r="F44" s="2">
        <f t="shared" ref="F44" si="5">(E44/K44)</f>
        <v>12.168381946884885</v>
      </c>
      <c r="G44" s="2">
        <v>86.24</v>
      </c>
      <c r="H44" s="2">
        <v>438.4</v>
      </c>
      <c r="I44" s="2">
        <v>916.7</v>
      </c>
      <c r="J44" s="2">
        <v>438.4</v>
      </c>
      <c r="K44" s="2">
        <v>99.594999999999999</v>
      </c>
    </row>
    <row r="45" spans="1:11" x14ac:dyDescent="0.45">
      <c r="A45" s="2"/>
      <c r="B45" s="6" t="s">
        <v>35</v>
      </c>
      <c r="C45" s="31">
        <v>-76.594530000000006</v>
      </c>
      <c r="D45" s="2">
        <v>11.204000000000001</v>
      </c>
      <c r="E45" s="2">
        <v>267.10000000000002</v>
      </c>
      <c r="F45" s="2">
        <v>9.8000000000000007</v>
      </c>
      <c r="G45" s="2">
        <v>74.42</v>
      </c>
      <c r="H45" s="2">
        <v>331.6</v>
      </c>
      <c r="I45" s="2">
        <v>263.39999999999998</v>
      </c>
      <c r="J45" s="2">
        <v>25.8</v>
      </c>
      <c r="K45" s="2"/>
    </row>
    <row r="46" spans="1:11" x14ac:dyDescent="0.45">
      <c r="A46" s="2"/>
      <c r="B46" s="6" t="s">
        <v>36</v>
      </c>
      <c r="C46" s="2">
        <v>-63.558799999999998</v>
      </c>
      <c r="D46" s="2">
        <v>10.641</v>
      </c>
      <c r="E46" s="2">
        <v>2164.1999999999998</v>
      </c>
      <c r="F46" s="2">
        <f>(E46/K46)</f>
        <v>11.49519307377702</v>
      </c>
      <c r="G46" s="2">
        <v>76.78</v>
      </c>
      <c r="H46" s="2">
        <v>421.4</v>
      </c>
      <c r="I46" s="2">
        <v>1297</v>
      </c>
      <c r="J46" s="2">
        <v>515.6</v>
      </c>
      <c r="K46" s="2">
        <v>188.27</v>
      </c>
    </row>
    <row r="47" spans="1:11" x14ac:dyDescent="0.45">
      <c r="A47" s="2"/>
      <c r="B47" s="6" t="s">
        <v>37</v>
      </c>
      <c r="C47" s="2">
        <v>-66.270489999999995</v>
      </c>
      <c r="D47" s="2">
        <v>9.26</v>
      </c>
      <c r="E47" s="2">
        <v>653.29999999999995</v>
      </c>
      <c r="F47" s="2">
        <f>(E47/K47)</f>
        <v>9.2260980087558249</v>
      </c>
      <c r="G47" s="2">
        <v>99.26</v>
      </c>
      <c r="H47" s="2">
        <v>400.3</v>
      </c>
      <c r="I47" s="2">
        <v>482.2</v>
      </c>
      <c r="J47" s="2">
        <v>135.19999999999999</v>
      </c>
      <c r="K47" s="2">
        <v>70.81</v>
      </c>
    </row>
    <row r="48" spans="1:11" x14ac:dyDescent="0.45">
      <c r="A48" s="2"/>
      <c r="B48" s="6" t="s">
        <v>38</v>
      </c>
      <c r="C48" s="2">
        <v>-53.381999999999998</v>
      </c>
      <c r="D48" s="2">
        <v>11.2</v>
      </c>
      <c r="E48" s="2">
        <v>273.10000000000002</v>
      </c>
      <c r="F48" s="2">
        <f>(E48/K48)</f>
        <v>3.4137500000000003</v>
      </c>
      <c r="G48" s="2">
        <v>67</v>
      </c>
      <c r="H48" s="2">
        <v>297</v>
      </c>
      <c r="I48" s="2">
        <v>208.1</v>
      </c>
      <c r="J48" s="2">
        <v>33</v>
      </c>
      <c r="K48" s="2">
        <v>80</v>
      </c>
    </row>
    <row r="49" spans="1:11" x14ac:dyDescent="0.45">
      <c r="A49" s="2"/>
      <c r="B49" s="6"/>
      <c r="C49" s="2">
        <v>-61</v>
      </c>
      <c r="D49" s="2"/>
      <c r="E49" s="2"/>
      <c r="F49" s="2"/>
      <c r="G49" s="2"/>
      <c r="H49" s="2"/>
      <c r="I49" s="2"/>
      <c r="J49" s="2"/>
      <c r="K49" s="2"/>
    </row>
    <row r="50" spans="1:1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5">
      <c r="A51" s="2"/>
      <c r="B51" s="2"/>
      <c r="C51" s="2">
        <f>AVERAGE(C44:C49)</f>
        <v>-65.531869999999998</v>
      </c>
      <c r="D51" s="2">
        <f>AVERAGE(D44:D49)</f>
        <v>10.236799999999999</v>
      </c>
      <c r="E51" s="2">
        <f t="shared" ref="E51:K51" si="6">AVERAGE(E44:E48)</f>
        <v>913.92200000000014</v>
      </c>
      <c r="F51" s="2">
        <f t="shared" si="6"/>
        <v>9.2206846058835463</v>
      </c>
      <c r="G51" s="2">
        <f t="shared" si="6"/>
        <v>80.739999999999995</v>
      </c>
      <c r="H51" s="2">
        <f t="shared" si="6"/>
        <v>377.74</v>
      </c>
      <c r="I51" s="2">
        <f t="shared" si="6"/>
        <v>633.4799999999999</v>
      </c>
      <c r="J51" s="2">
        <f t="shared" si="6"/>
        <v>229.6</v>
      </c>
      <c r="K51" s="2">
        <f t="shared" si="6"/>
        <v>109.66875</v>
      </c>
    </row>
    <row r="52" spans="1:1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21" x14ac:dyDescent="0.65">
      <c r="A55" s="5" t="s">
        <v>137</v>
      </c>
      <c r="B55" s="4" t="s">
        <v>0</v>
      </c>
      <c r="C55" s="4" t="s">
        <v>46</v>
      </c>
      <c r="D55" s="4" t="s">
        <v>2</v>
      </c>
      <c r="E55" s="4" t="s">
        <v>3</v>
      </c>
      <c r="F55" s="4" t="s">
        <v>15</v>
      </c>
      <c r="G55" s="4" t="s">
        <v>5</v>
      </c>
      <c r="H55" s="4" t="s">
        <v>6</v>
      </c>
      <c r="I55" s="4" t="s">
        <v>7</v>
      </c>
      <c r="J55" s="4" t="s">
        <v>8</v>
      </c>
      <c r="K55" s="4" t="s">
        <v>16</v>
      </c>
    </row>
    <row r="56" spans="1:11" x14ac:dyDescent="0.45">
      <c r="A56" s="2"/>
      <c r="B56" s="6" t="s">
        <v>39</v>
      </c>
      <c r="C56" s="2">
        <v>-71.947000000000003</v>
      </c>
      <c r="D56" s="2">
        <v>13.2849</v>
      </c>
      <c r="E56" s="2">
        <v>1390.9</v>
      </c>
      <c r="F56" s="2">
        <f>E56/K56</f>
        <v>13.284622731614137</v>
      </c>
      <c r="G56" s="2">
        <v>90.16</v>
      </c>
      <c r="H56" s="2">
        <v>524</v>
      </c>
      <c r="I56" s="2">
        <v>1068</v>
      </c>
      <c r="J56" s="2">
        <v>562.29999999999995</v>
      </c>
      <c r="K56" s="2">
        <v>104.7</v>
      </c>
    </row>
    <row r="57" spans="1:11" x14ac:dyDescent="0.45">
      <c r="A57" s="2"/>
      <c r="B57" s="6" t="s">
        <v>40</v>
      </c>
      <c r="C57" s="2">
        <v>-73.488</v>
      </c>
      <c r="D57" s="2">
        <v>8.4009999999999998</v>
      </c>
      <c r="E57" s="2">
        <v>2613.1999999999998</v>
      </c>
      <c r="F57" s="2">
        <f t="shared" ref="F57:F61" si="7">E57/K57</f>
        <v>20.9056</v>
      </c>
      <c r="G57" s="2">
        <v>60.17</v>
      </c>
      <c r="H57" s="2">
        <v>305.7</v>
      </c>
      <c r="I57" s="2">
        <v>1559</v>
      </c>
      <c r="J57" s="2">
        <v>994.6</v>
      </c>
      <c r="K57" s="2">
        <v>125</v>
      </c>
    </row>
    <row r="58" spans="1:11" x14ac:dyDescent="0.45">
      <c r="A58" s="2"/>
      <c r="B58" s="6" t="s">
        <v>41</v>
      </c>
      <c r="C58" s="2">
        <v>-68.465999999999994</v>
      </c>
      <c r="D58" s="2">
        <v>11.79</v>
      </c>
      <c r="E58" s="2">
        <v>2633</v>
      </c>
      <c r="F58" s="2">
        <f t="shared" si="7"/>
        <v>21.941666666666666</v>
      </c>
      <c r="G58" s="2">
        <v>82.14</v>
      </c>
      <c r="H58" s="2">
        <v>382</v>
      </c>
      <c r="I58" s="2">
        <v>1682</v>
      </c>
      <c r="J58" s="2">
        <v>781</v>
      </c>
      <c r="K58" s="2">
        <v>120</v>
      </c>
    </row>
    <row r="59" spans="1:11" x14ac:dyDescent="0.45">
      <c r="A59" s="2"/>
      <c r="B59" s="6" t="s">
        <v>42</v>
      </c>
      <c r="C59" s="2">
        <v>-67.858000000000004</v>
      </c>
      <c r="D59" s="2">
        <v>10.303000000000001</v>
      </c>
      <c r="E59" s="2">
        <v>604.6</v>
      </c>
      <c r="F59" s="2">
        <f t="shared" si="7"/>
        <v>11.332708528584817</v>
      </c>
      <c r="G59" s="2">
        <v>84.22</v>
      </c>
      <c r="H59" s="2">
        <v>342</v>
      </c>
      <c r="I59" s="2">
        <v>417.6</v>
      </c>
      <c r="J59" s="2">
        <v>171.3</v>
      </c>
      <c r="K59" s="2">
        <v>53.35</v>
      </c>
    </row>
    <row r="60" spans="1:11" x14ac:dyDescent="0.45">
      <c r="A60" s="2"/>
      <c r="B60" s="6" t="s">
        <v>43</v>
      </c>
      <c r="C60" s="2">
        <v>-56.158540000000002</v>
      </c>
      <c r="D60" s="2">
        <v>19.28</v>
      </c>
      <c r="E60" s="2">
        <v>790.7</v>
      </c>
      <c r="F60" s="2">
        <f t="shared" si="7"/>
        <v>6.0823076923076931</v>
      </c>
      <c r="G60" s="2">
        <v>60.22</v>
      </c>
      <c r="H60" s="2">
        <v>320</v>
      </c>
      <c r="I60" s="2">
        <v>405</v>
      </c>
      <c r="J60" s="2">
        <v>170</v>
      </c>
      <c r="K60" s="2">
        <v>130</v>
      </c>
    </row>
    <row r="61" spans="1:11" x14ac:dyDescent="0.45">
      <c r="A61" s="2"/>
      <c r="B61" s="6" t="s">
        <v>44</v>
      </c>
      <c r="C61" s="2">
        <v>-66.408900000000003</v>
      </c>
      <c r="D61" s="2">
        <v>11.51</v>
      </c>
      <c r="E61" s="2">
        <v>1202</v>
      </c>
      <c r="F61" s="2">
        <f t="shared" si="7"/>
        <v>8.1768707482993204</v>
      </c>
      <c r="G61" s="2">
        <v>88</v>
      </c>
      <c r="H61" s="2">
        <v>436.2</v>
      </c>
      <c r="I61" s="2">
        <v>762.7</v>
      </c>
      <c r="J61" s="2">
        <v>393.7</v>
      </c>
      <c r="K61" s="2">
        <v>147</v>
      </c>
    </row>
    <row r="62" spans="1:11" x14ac:dyDescent="0.45">
      <c r="A62" s="2"/>
      <c r="B62" s="6" t="s">
        <v>45</v>
      </c>
      <c r="C62" s="2">
        <v>-56.976999999999997</v>
      </c>
      <c r="D62" s="2">
        <v>8.4390000000000001</v>
      </c>
      <c r="E62" s="2">
        <v>1148.5</v>
      </c>
      <c r="F62" s="2">
        <f>(E62/K62)</f>
        <v>6.141711229946524</v>
      </c>
      <c r="G62" s="2">
        <v>41.88</v>
      </c>
      <c r="H62" s="2">
        <v>320</v>
      </c>
      <c r="I62" s="2">
        <v>534.9</v>
      </c>
      <c r="J62" s="2">
        <v>446.8</v>
      </c>
      <c r="K62" s="2">
        <v>187</v>
      </c>
    </row>
    <row r="63" spans="1:1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5">
      <c r="A64" s="2"/>
      <c r="B64" s="2"/>
      <c r="C64" s="2">
        <f>AVERAGE(C56:C62)</f>
        <v>-65.900491428571428</v>
      </c>
      <c r="D64" s="2">
        <f t="shared" ref="D64:K64" si="8">AVERAGE(D56:D62)</f>
        <v>11.858271428571429</v>
      </c>
      <c r="E64" s="2">
        <f t="shared" si="8"/>
        <v>1483.2714285714287</v>
      </c>
      <c r="F64" s="2">
        <f t="shared" si="8"/>
        <v>12.552212513917024</v>
      </c>
      <c r="G64" s="2">
        <f t="shared" si="8"/>
        <v>72.398571428571429</v>
      </c>
      <c r="H64" s="2">
        <f t="shared" si="8"/>
        <v>375.7</v>
      </c>
      <c r="I64" s="2">
        <f t="shared" si="8"/>
        <v>918.4571428571428</v>
      </c>
      <c r="J64" s="2">
        <f t="shared" si="8"/>
        <v>502.81428571428575</v>
      </c>
      <c r="K64" s="2">
        <f t="shared" si="8"/>
        <v>123.86428571428571</v>
      </c>
    </row>
    <row r="65" spans="1:1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D49" sqref="D49"/>
    </sheetView>
  </sheetViews>
  <sheetFormatPr defaultColWidth="10.6640625" defaultRowHeight="14.25" x14ac:dyDescent="0.45"/>
  <cols>
    <col min="1" max="1" width="21.796875" customWidth="1"/>
    <col min="3" max="3" width="13.33203125" customWidth="1"/>
    <col min="4" max="4" width="15.796875" customWidth="1"/>
  </cols>
  <sheetData>
    <row r="1" spans="1:14" ht="15.75" x14ac:dyDescent="0.5">
      <c r="A1" s="8" t="s">
        <v>138</v>
      </c>
      <c r="B1" s="25" t="s">
        <v>46</v>
      </c>
      <c r="C1" s="25" t="s">
        <v>47</v>
      </c>
      <c r="D1" s="25" t="s">
        <v>48</v>
      </c>
      <c r="E1" s="25" t="s">
        <v>5</v>
      </c>
      <c r="F1" s="25" t="s">
        <v>6</v>
      </c>
      <c r="G1" s="25" t="s">
        <v>49</v>
      </c>
      <c r="H1" s="25" t="s">
        <v>50</v>
      </c>
      <c r="I1" s="27"/>
      <c r="J1" s="25" t="s">
        <v>51</v>
      </c>
      <c r="K1" s="25" t="s">
        <v>52</v>
      </c>
      <c r="L1" s="26" t="s">
        <v>53</v>
      </c>
      <c r="M1" s="26" t="s">
        <v>54</v>
      </c>
      <c r="N1" s="25" t="s">
        <v>55</v>
      </c>
    </row>
    <row r="2" spans="1:14" ht="15.75" x14ac:dyDescent="0.5">
      <c r="A2" s="9" t="s">
        <v>56</v>
      </c>
      <c r="B2" s="23">
        <v>-83.402559999999994</v>
      </c>
      <c r="C2" s="23">
        <v>408.4</v>
      </c>
      <c r="D2" s="23">
        <v>6.141</v>
      </c>
      <c r="E2" s="23">
        <v>124.5</v>
      </c>
      <c r="F2" s="23">
        <v>615.5</v>
      </c>
      <c r="G2" s="23">
        <v>-63</v>
      </c>
      <c r="H2" s="23">
        <v>66.503826738316235</v>
      </c>
      <c r="I2" s="28"/>
      <c r="J2" s="23">
        <f>C2/C12</f>
        <v>0.23589513204762058</v>
      </c>
      <c r="K2" s="23">
        <f>J2*1.5</f>
        <v>0.35384269807143087</v>
      </c>
      <c r="L2" s="23">
        <v>0.97299999999999998</v>
      </c>
      <c r="M2" s="23">
        <v>1.044E-2</v>
      </c>
      <c r="N2" s="23">
        <v>7.5365200000000003</v>
      </c>
    </row>
    <row r="3" spans="1:14" ht="15.75" x14ac:dyDescent="0.5">
      <c r="A3" s="9" t="s">
        <v>57</v>
      </c>
      <c r="B3" s="23">
        <v>-80.679680000000005</v>
      </c>
      <c r="C3" s="23">
        <v>845.3</v>
      </c>
      <c r="D3" s="23">
        <v>13.004</v>
      </c>
      <c r="E3" s="23">
        <v>106.1</v>
      </c>
      <c r="F3" s="23">
        <v>413.6</v>
      </c>
      <c r="G3" s="23">
        <v>-66</v>
      </c>
      <c r="H3" s="23">
        <v>65.003075976622583</v>
      </c>
      <c r="I3" s="23"/>
      <c r="J3" s="23">
        <f>C3/C12</f>
        <v>0.48825209382922058</v>
      </c>
      <c r="K3" s="23">
        <f t="shared" ref="K3:K10" si="0">J3*1.5</f>
        <v>0.7323781407438309</v>
      </c>
      <c r="L3" s="23">
        <v>0.97928999999999999</v>
      </c>
      <c r="M3" s="23">
        <v>-1.559E-2</v>
      </c>
      <c r="N3" s="23">
        <v>6.188847</v>
      </c>
    </row>
    <row r="4" spans="1:14" ht="15.75" x14ac:dyDescent="0.5">
      <c r="A4" s="9" t="s">
        <v>58</v>
      </c>
      <c r="B4" s="23">
        <v>-85.376800000000003</v>
      </c>
      <c r="C4" s="23">
        <v>1865.4</v>
      </c>
      <c r="D4" s="23">
        <v>14.305</v>
      </c>
      <c r="E4" s="23">
        <v>99.29</v>
      </c>
      <c r="F4" s="23">
        <v>545.5</v>
      </c>
      <c r="G4" s="23">
        <v>-68</v>
      </c>
      <c r="H4" s="23">
        <v>130.40195735756728</v>
      </c>
      <c r="I4" s="23"/>
      <c r="J4" s="23">
        <f>C4/C12</f>
        <v>1.0774700766935148</v>
      </c>
      <c r="K4" s="23">
        <f t="shared" si="0"/>
        <v>1.6162051150402723</v>
      </c>
      <c r="L4" s="23">
        <v>1.00261</v>
      </c>
      <c r="M4" s="23">
        <v>-2.5989999999999999E-2</v>
      </c>
      <c r="N4" s="23">
        <v>9.2645900000000001</v>
      </c>
    </row>
    <row r="5" spans="1:14" ht="15.75" x14ac:dyDescent="0.5">
      <c r="A5" s="9" t="s">
        <v>59</v>
      </c>
      <c r="B5" s="23">
        <v>-83.717619999999997</v>
      </c>
      <c r="C5" s="23">
        <v>3612.2</v>
      </c>
      <c r="D5" s="23">
        <v>25.8</v>
      </c>
      <c r="E5" s="23">
        <v>140.5</v>
      </c>
      <c r="F5" s="23">
        <v>707.3</v>
      </c>
      <c r="G5" s="23">
        <v>-68</v>
      </c>
      <c r="H5" s="23">
        <v>140.00775193798449</v>
      </c>
      <c r="I5" s="23"/>
      <c r="J5" s="23">
        <f>C5/C12</f>
        <v>2.0864358373712415</v>
      </c>
      <c r="K5" s="23">
        <f t="shared" si="0"/>
        <v>3.1296537560568622</v>
      </c>
      <c r="L5" s="23">
        <v>0.98219499999999993</v>
      </c>
      <c r="M5" s="23">
        <v>-2.5680000000000001E-2</v>
      </c>
      <c r="N5" s="23">
        <v>6.9779999999999998</v>
      </c>
    </row>
    <row r="6" spans="1:14" ht="15.75" x14ac:dyDescent="0.5">
      <c r="A6" s="9" t="s">
        <v>60</v>
      </c>
      <c r="B6" s="23">
        <v>-84.977689999999996</v>
      </c>
      <c r="C6" s="23">
        <v>2584.4</v>
      </c>
      <c r="D6" s="23">
        <v>26.984999999999999</v>
      </c>
      <c r="E6" s="23">
        <v>112.7</v>
      </c>
      <c r="F6" s="23">
        <v>465</v>
      </c>
      <c r="G6" s="23">
        <v>-67</v>
      </c>
      <c r="H6" s="23">
        <v>95.771725032425422</v>
      </c>
      <c r="I6" s="23"/>
      <c r="J6" s="23">
        <f>C6/C12</f>
        <v>1.4927702724384688</v>
      </c>
      <c r="K6" s="23">
        <f t="shared" si="0"/>
        <v>2.2391554086577035</v>
      </c>
      <c r="L6" s="23">
        <v>0.98833000000000004</v>
      </c>
      <c r="M6" s="23">
        <v>-2.589E-2</v>
      </c>
      <c r="N6" s="23">
        <v>9.2539099999999994</v>
      </c>
    </row>
    <row r="7" spans="1:14" ht="15.75" x14ac:dyDescent="0.5">
      <c r="A7" s="9" t="s">
        <v>61</v>
      </c>
      <c r="B7" s="23">
        <v>-85.233320000000006</v>
      </c>
      <c r="C7" s="23">
        <v>3274.7</v>
      </c>
      <c r="D7" s="23">
        <v>26.625</v>
      </c>
      <c r="E7" s="23">
        <v>125.7</v>
      </c>
      <c r="F7" s="23">
        <v>682.8</v>
      </c>
      <c r="G7" s="23">
        <v>-70</v>
      </c>
      <c r="H7" s="23">
        <v>122.99342723004695</v>
      </c>
      <c r="I7" s="23"/>
      <c r="J7" s="23">
        <f>C7/C12</f>
        <v>1.8914931168372751</v>
      </c>
      <c r="K7" s="23">
        <f t="shared" si="0"/>
        <v>2.8372396752559128</v>
      </c>
      <c r="L7" s="23">
        <v>0.98519999999999996</v>
      </c>
      <c r="M7" s="23">
        <v>-1.7440000000000001E-2</v>
      </c>
      <c r="N7" s="23">
        <v>8.0040999999999993</v>
      </c>
    </row>
    <row r="8" spans="1:14" ht="15.75" x14ac:dyDescent="0.5">
      <c r="A8" s="9" t="s">
        <v>62</v>
      </c>
      <c r="B8" s="23">
        <v>-85.633200000000002</v>
      </c>
      <c r="C8" s="23">
        <v>1064.8</v>
      </c>
      <c r="D8" s="23">
        <v>19.702999999999999</v>
      </c>
      <c r="E8" s="23">
        <v>135.30000000000001</v>
      </c>
      <c r="F8" s="23">
        <v>673.1</v>
      </c>
      <c r="G8" s="23">
        <v>-70</v>
      </c>
      <c r="H8" s="23">
        <v>54.042531594173475</v>
      </c>
      <c r="I8" s="23"/>
      <c r="J8" s="23">
        <f>C8/C12</f>
        <v>0.61503706318390405</v>
      </c>
      <c r="K8" s="23">
        <f t="shared" si="0"/>
        <v>0.92255559477585614</v>
      </c>
      <c r="L8" s="23">
        <v>0.98</v>
      </c>
      <c r="M8" s="23">
        <v>-2.12E-2</v>
      </c>
      <c r="N8" s="23">
        <v>6.9884500000000003</v>
      </c>
    </row>
    <row r="9" spans="1:14" ht="15.75" x14ac:dyDescent="0.5">
      <c r="A9" s="9" t="s">
        <v>63</v>
      </c>
      <c r="B9" s="23">
        <v>-83.792060000000006</v>
      </c>
      <c r="C9" s="23">
        <v>1251.5999999999999</v>
      </c>
      <c r="D9" s="23">
        <v>10.712</v>
      </c>
      <c r="E9" s="23">
        <v>130.6</v>
      </c>
      <c r="F9" s="23">
        <v>628.6</v>
      </c>
      <c r="G9" s="23">
        <v>-67</v>
      </c>
      <c r="H9" s="23">
        <v>116.84092606422703</v>
      </c>
      <c r="I9" s="23"/>
      <c r="J9" s="23">
        <f>C9/C12</f>
        <v>0.72293424894907421</v>
      </c>
      <c r="K9" s="23">
        <f t="shared" si="0"/>
        <v>1.0844013734236113</v>
      </c>
      <c r="L9" s="23">
        <v>0.98763999999999996</v>
      </c>
      <c r="M9" s="23">
        <v>-4.7559999999999998E-3</v>
      </c>
      <c r="N9" s="23">
        <v>6.55715</v>
      </c>
    </row>
    <row r="10" spans="1:14" ht="15.75" x14ac:dyDescent="0.5">
      <c r="A10" s="9" t="s">
        <v>64</v>
      </c>
      <c r="B10" s="23">
        <v>-89.541319999999999</v>
      </c>
      <c r="C10" s="23">
        <v>674.7</v>
      </c>
      <c r="D10" s="23">
        <v>7.2759999999999998</v>
      </c>
      <c r="E10" s="23">
        <v>119.1</v>
      </c>
      <c r="F10" s="23">
        <v>556.70000000000005</v>
      </c>
      <c r="G10" s="23">
        <v>-63</v>
      </c>
      <c r="H10" s="23">
        <v>92.729521715228159</v>
      </c>
      <c r="I10" s="23"/>
      <c r="J10" s="23">
        <f>C10/C12</f>
        <v>0.38971215864968078</v>
      </c>
      <c r="K10" s="23">
        <f t="shared" si="0"/>
        <v>0.58456823797452118</v>
      </c>
      <c r="L10" s="23">
        <v>0.99273</v>
      </c>
      <c r="M10" s="23">
        <v>1.636E-2</v>
      </c>
      <c r="N10" s="23">
        <v>6.7396000000000003</v>
      </c>
    </row>
    <row r="11" spans="1:14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2"/>
      <c r="C12" s="2">
        <f>AVERAGE(C2:C10)</f>
        <v>1731.2777777777776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5">
      <c r="A14" s="13" t="s">
        <v>65</v>
      </c>
      <c r="B14" s="12">
        <f>AVERAGE(B2:B10)</f>
        <v>-84.706027777777791</v>
      </c>
      <c r="C14" s="12">
        <f t="shared" ref="C14:N14" si="1">AVERAGE(C2:C10)</f>
        <v>1731.2777777777776</v>
      </c>
      <c r="D14" s="12">
        <f t="shared" si="1"/>
        <v>16.727888888888888</v>
      </c>
      <c r="E14" s="12">
        <f t="shared" si="1"/>
        <v>121.53222222222225</v>
      </c>
      <c r="F14" s="12">
        <f t="shared" si="1"/>
        <v>587.56666666666672</v>
      </c>
      <c r="G14" s="12">
        <f t="shared" si="1"/>
        <v>-66.888888888888886</v>
      </c>
      <c r="H14" s="12">
        <f t="shared" si="1"/>
        <v>98.254971516287966</v>
      </c>
      <c r="I14" s="12"/>
      <c r="J14" s="12"/>
      <c r="K14" s="12"/>
      <c r="L14" s="12">
        <f t="shared" si="1"/>
        <v>0.98566611111111113</v>
      </c>
      <c r="M14" s="12">
        <f t="shared" si="1"/>
        <v>-1.2194E-2</v>
      </c>
      <c r="N14" s="12">
        <f t="shared" si="1"/>
        <v>7.5012407777777774</v>
      </c>
    </row>
    <row r="15" spans="1:14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x14ac:dyDescent="0.5">
      <c r="A19" s="24" t="s">
        <v>74</v>
      </c>
      <c r="B19" s="25" t="s">
        <v>46</v>
      </c>
      <c r="C19" s="25" t="s">
        <v>47</v>
      </c>
      <c r="D19" s="25" t="s">
        <v>48</v>
      </c>
      <c r="E19" s="25" t="s">
        <v>5</v>
      </c>
      <c r="F19" s="25" t="s">
        <v>6</v>
      </c>
      <c r="G19" s="25" t="s">
        <v>50</v>
      </c>
      <c r="H19" s="2"/>
      <c r="I19" s="2"/>
      <c r="J19" s="25" t="s">
        <v>51</v>
      </c>
      <c r="K19" s="25" t="s">
        <v>52</v>
      </c>
      <c r="L19" s="26" t="s">
        <v>53</v>
      </c>
      <c r="M19" s="26" t="s">
        <v>54</v>
      </c>
      <c r="N19" s="25" t="s">
        <v>55</v>
      </c>
    </row>
    <row r="20" spans="1:14" ht="15.75" x14ac:dyDescent="0.5">
      <c r="A20" s="9" t="s">
        <v>66</v>
      </c>
      <c r="B20" s="2">
        <v>-89.867800000000003</v>
      </c>
      <c r="C20" s="2">
        <v>205.5</v>
      </c>
      <c r="D20" s="2">
        <v>1.6046</v>
      </c>
      <c r="E20" s="2">
        <v>118.5</v>
      </c>
      <c r="F20" s="2">
        <v>1347</v>
      </c>
      <c r="G20" s="2">
        <v>128</v>
      </c>
      <c r="H20" s="2"/>
      <c r="I20" s="2"/>
      <c r="J20" s="2">
        <f>C20/C29</f>
        <v>1.0234700865342712</v>
      </c>
      <c r="K20" s="2">
        <f>J20*1.5</f>
        <v>1.5352051298014069</v>
      </c>
      <c r="L20" s="2">
        <v>0.95399999999999996</v>
      </c>
      <c r="M20" s="2">
        <v>5.3E-3</v>
      </c>
      <c r="N20" s="2">
        <v>7.9</v>
      </c>
    </row>
    <row r="21" spans="1:14" ht="15.75" x14ac:dyDescent="0.5">
      <c r="A21" s="9" t="s">
        <v>67</v>
      </c>
      <c r="B21" s="2">
        <v>-89.867689999999996</v>
      </c>
      <c r="C21" s="2">
        <v>162.6</v>
      </c>
      <c r="D21" s="2">
        <v>2.71</v>
      </c>
      <c r="E21" s="2">
        <v>32.619999999999997</v>
      </c>
      <c r="F21" s="2">
        <v>260.7</v>
      </c>
      <c r="G21" s="2">
        <v>60</v>
      </c>
      <c r="H21" s="2"/>
      <c r="I21" s="2"/>
      <c r="J21" s="2">
        <f>C21/C29</f>
        <v>0.80981136773952545</v>
      </c>
      <c r="K21" s="2">
        <f t="shared" ref="K21:K27" si="2">J21*1.5</f>
        <v>1.2147170516092882</v>
      </c>
      <c r="L21" s="2">
        <v>0.95</v>
      </c>
      <c r="M21" s="2">
        <v>5.5999999999999999E-3</v>
      </c>
      <c r="N21" s="2">
        <v>7.5</v>
      </c>
    </row>
    <row r="22" spans="1:14" ht="15.75" x14ac:dyDescent="0.5">
      <c r="A22" s="9" t="s">
        <v>68</v>
      </c>
      <c r="B22" s="2">
        <v>-89.523600000000002</v>
      </c>
      <c r="C22" s="2">
        <v>126.8</v>
      </c>
      <c r="D22" s="2">
        <v>0.98767000000000005</v>
      </c>
      <c r="E22" s="2">
        <v>92.22</v>
      </c>
      <c r="F22" s="2">
        <v>886.8</v>
      </c>
      <c r="G22" s="2">
        <v>128.46</v>
      </c>
      <c r="H22" s="2"/>
      <c r="I22" s="2"/>
      <c r="J22" s="2">
        <f>C22/C29</f>
        <v>0.63151341592479604</v>
      </c>
      <c r="K22" s="2">
        <f t="shared" si="2"/>
        <v>0.94727012388719412</v>
      </c>
      <c r="L22" s="2">
        <v>0.97</v>
      </c>
      <c r="M22" s="2">
        <v>3.3500000000000002E-2</v>
      </c>
      <c r="N22" s="2">
        <v>6.25</v>
      </c>
    </row>
    <row r="23" spans="1:14" ht="15.75" x14ac:dyDescent="0.5">
      <c r="A23" s="9" t="s">
        <v>69</v>
      </c>
      <c r="B23" s="2">
        <v>-86.121359999999996</v>
      </c>
      <c r="C23" s="2">
        <v>118.4</v>
      </c>
      <c r="D23" s="2">
        <v>1.3879999999999999</v>
      </c>
      <c r="E23" s="2">
        <v>88.77</v>
      </c>
      <c r="F23" s="2">
        <v>843.5</v>
      </c>
      <c r="G23" s="2">
        <v>85</v>
      </c>
      <c r="H23" s="2"/>
      <c r="I23" s="2"/>
      <c r="J23" s="2">
        <f>C23/C29</f>
        <v>0.58967814231463611</v>
      </c>
      <c r="K23" s="2">
        <f t="shared" si="2"/>
        <v>0.88451721347195411</v>
      </c>
      <c r="L23" s="2">
        <v>0.95742000000000005</v>
      </c>
      <c r="M23" s="2">
        <v>2.4400000000000002E-2</v>
      </c>
      <c r="N23" s="2">
        <v>6.367</v>
      </c>
    </row>
    <row r="24" spans="1:14" ht="15.75" x14ac:dyDescent="0.5">
      <c r="A24" s="9" t="s">
        <v>70</v>
      </c>
      <c r="B24" s="2">
        <v>-91.125129999999999</v>
      </c>
      <c r="C24" s="2">
        <v>297</v>
      </c>
      <c r="D24" s="2">
        <v>4.423</v>
      </c>
      <c r="E24" s="2">
        <v>27.79</v>
      </c>
      <c r="F24" s="2">
        <v>627.5</v>
      </c>
      <c r="G24" s="2">
        <v>70</v>
      </c>
      <c r="H24" s="2"/>
      <c r="I24" s="2"/>
      <c r="J24" s="2">
        <f>C24/C29</f>
        <v>1.4791757455020853</v>
      </c>
      <c r="K24" s="2">
        <f t="shared" si="2"/>
        <v>2.2187636182531278</v>
      </c>
      <c r="L24" s="2">
        <v>1.0108999999999999</v>
      </c>
      <c r="M24" s="2">
        <v>1.26E-2</v>
      </c>
      <c r="N24" s="2">
        <v>11.641999999999999</v>
      </c>
    </row>
    <row r="25" spans="1:14" ht="15.75" x14ac:dyDescent="0.5">
      <c r="A25" s="9" t="s">
        <v>71</v>
      </c>
      <c r="B25" s="2">
        <v>-95.972290000000001</v>
      </c>
      <c r="C25" s="2">
        <v>161</v>
      </c>
      <c r="D25" s="2">
        <v>2.0125000000000002</v>
      </c>
      <c r="E25" s="2">
        <v>83.06</v>
      </c>
      <c r="F25" s="2">
        <v>625</v>
      </c>
      <c r="G25" s="2">
        <v>80</v>
      </c>
      <c r="H25" s="2"/>
      <c r="I25" s="2"/>
      <c r="J25" s="2">
        <f>C25/C29</f>
        <v>0.80184274419473311</v>
      </c>
      <c r="K25" s="2">
        <f t="shared" si="2"/>
        <v>1.2027641162920997</v>
      </c>
      <c r="L25" s="2">
        <v>0.98699999999999999</v>
      </c>
      <c r="M25" s="2">
        <v>3.1989999999999998E-2</v>
      </c>
      <c r="N25" s="2">
        <v>8.2899999999999991</v>
      </c>
    </row>
    <row r="26" spans="1:14" ht="15.75" x14ac:dyDescent="0.5">
      <c r="A26" s="9" t="s">
        <v>72</v>
      </c>
      <c r="B26" s="2">
        <v>-90.134529999999998</v>
      </c>
      <c r="C26" s="2">
        <v>284</v>
      </c>
      <c r="D26" s="2">
        <v>2.2362000000000002</v>
      </c>
      <c r="E26" s="2">
        <v>75.91</v>
      </c>
      <c r="F26" s="2">
        <v>195</v>
      </c>
      <c r="G26" s="2">
        <v>127</v>
      </c>
      <c r="H26" s="2"/>
      <c r="I26" s="2"/>
      <c r="J26" s="2">
        <f>C26/C29</f>
        <v>1.4144306792006474</v>
      </c>
      <c r="K26" s="2">
        <f t="shared" si="2"/>
        <v>2.1216460188009711</v>
      </c>
      <c r="L26" s="2">
        <v>1.0489999999999999</v>
      </c>
      <c r="M26" s="2">
        <v>-9.9000000000000008E-3</v>
      </c>
      <c r="N26" s="2">
        <v>10.268000000000001</v>
      </c>
    </row>
    <row r="27" spans="1:14" ht="15.75" x14ac:dyDescent="0.5">
      <c r="A27" s="9" t="s">
        <v>73</v>
      </c>
      <c r="B27" s="2">
        <v>-91.972290000000001</v>
      </c>
      <c r="C27" s="2">
        <v>251</v>
      </c>
      <c r="D27" s="2">
        <v>2.1</v>
      </c>
      <c r="E27" s="2">
        <v>54.28</v>
      </c>
      <c r="F27" s="2">
        <v>465</v>
      </c>
      <c r="G27" s="2">
        <v>120</v>
      </c>
      <c r="H27" s="2"/>
      <c r="I27" s="2"/>
      <c r="J27" s="2">
        <f>C27/C29</f>
        <v>1.2500778185893044</v>
      </c>
      <c r="K27" s="2">
        <f t="shared" si="2"/>
        <v>1.8751167278839567</v>
      </c>
      <c r="L27" s="2">
        <v>1.0169999999999999</v>
      </c>
      <c r="M27" s="2">
        <v>-9.7999999999999997E-3</v>
      </c>
      <c r="N27" s="2">
        <v>12.25</v>
      </c>
    </row>
    <row r="28" spans="1:14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5">
      <c r="A29" s="11" t="s">
        <v>65</v>
      </c>
      <c r="B29" s="12">
        <f>AVERAGE(B20:B27)</f>
        <v>-90.573086250000017</v>
      </c>
      <c r="C29" s="12">
        <f>AVERAGE(C20:C27)</f>
        <v>200.78750000000002</v>
      </c>
      <c r="D29" s="12">
        <f>AVERAGE(D20:D27)</f>
        <v>2.1827462500000001</v>
      </c>
      <c r="E29" s="12">
        <f t="shared" ref="E29:F29" si="3">AVERAGE(E20:E27)</f>
        <v>71.643749999999997</v>
      </c>
      <c r="F29" s="12">
        <f t="shared" si="3"/>
        <v>656.3125</v>
      </c>
      <c r="G29" s="12">
        <f>AVERAGE(G20:G27)</f>
        <v>99.807500000000005</v>
      </c>
      <c r="H29" s="12"/>
      <c r="I29" s="12"/>
      <c r="J29" s="12"/>
      <c r="K29" s="12"/>
      <c r="L29" s="12">
        <f t="shared" ref="L29:N29" si="4">AVERAGE(L20:L27)</f>
        <v>0.98691499999999976</v>
      </c>
      <c r="M29" s="12">
        <f t="shared" si="4"/>
        <v>1.1711249999999998E-2</v>
      </c>
      <c r="N29" s="12">
        <f t="shared" si="4"/>
        <v>8.8083749999999998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activeCell="F34" sqref="F34"/>
    </sheetView>
  </sheetViews>
  <sheetFormatPr defaultColWidth="10.6640625" defaultRowHeight="14.25" x14ac:dyDescent="0.45"/>
  <cols>
    <col min="1" max="1" width="18.1328125" customWidth="1"/>
    <col min="7" max="7" width="17.6640625" customWidth="1"/>
  </cols>
  <sheetData>
    <row r="1" spans="1:12" x14ac:dyDescent="0.45">
      <c r="A1" s="14" t="s">
        <v>83</v>
      </c>
      <c r="B1" s="2"/>
      <c r="C1" s="2"/>
      <c r="D1" s="14" t="s">
        <v>1</v>
      </c>
      <c r="E1" s="14" t="s">
        <v>55</v>
      </c>
      <c r="F1" s="14" t="s">
        <v>3</v>
      </c>
      <c r="G1" s="14" t="s">
        <v>48</v>
      </c>
      <c r="H1" s="14" t="s">
        <v>75</v>
      </c>
      <c r="I1" s="14" t="s">
        <v>76</v>
      </c>
      <c r="J1" s="14" t="s">
        <v>7</v>
      </c>
      <c r="K1" s="14" t="s">
        <v>8</v>
      </c>
      <c r="L1" s="14" t="s">
        <v>50</v>
      </c>
    </row>
    <row r="2" spans="1:12" x14ac:dyDescent="0.45">
      <c r="A2" s="2"/>
      <c r="B2" s="2"/>
      <c r="C2" s="6" t="s">
        <v>77</v>
      </c>
      <c r="D2" s="2">
        <v>-90.749369999999999</v>
      </c>
      <c r="E2" s="2">
        <v>9.9938000000000002</v>
      </c>
      <c r="F2" s="2">
        <v>2657.5</v>
      </c>
      <c r="G2" s="2">
        <f t="shared" ref="G2:G8" si="0">F2/L2</f>
        <v>15.011579958199174</v>
      </c>
      <c r="H2" s="2">
        <v>169.3</v>
      </c>
      <c r="I2" s="2">
        <v>610.5</v>
      </c>
      <c r="J2" s="2">
        <v>1587</v>
      </c>
      <c r="K2" s="2">
        <v>1609</v>
      </c>
      <c r="L2" s="2">
        <v>177.03</v>
      </c>
    </row>
    <row r="3" spans="1:12" x14ac:dyDescent="0.45">
      <c r="A3" s="2"/>
      <c r="B3" s="2"/>
      <c r="C3" s="6" t="s">
        <v>78</v>
      </c>
      <c r="D3" s="2">
        <v>-90.97636</v>
      </c>
      <c r="E3" s="2">
        <v>9.1079600000000003</v>
      </c>
      <c r="F3" s="2">
        <v>1487</v>
      </c>
      <c r="G3" s="2">
        <f t="shared" si="0"/>
        <v>10.563330255025928</v>
      </c>
      <c r="H3" s="2">
        <v>130.19999999999999</v>
      </c>
      <c r="I3" s="2">
        <v>557.1</v>
      </c>
      <c r="J3" s="2">
        <v>792.8</v>
      </c>
      <c r="K3" s="2">
        <v>652.1</v>
      </c>
      <c r="L3" s="2">
        <v>140.77000000000001</v>
      </c>
    </row>
    <row r="4" spans="1:12" x14ac:dyDescent="0.45">
      <c r="A4" s="2"/>
      <c r="B4" s="2"/>
      <c r="C4" s="6" t="s">
        <v>79</v>
      </c>
      <c r="D4" s="2">
        <v>-88.629000000000005</v>
      </c>
      <c r="E4" s="2">
        <v>9.2329299999999996</v>
      </c>
      <c r="F4" s="2">
        <v>1998.8</v>
      </c>
      <c r="G4" s="2">
        <f t="shared" si="0"/>
        <v>10.777526151191632</v>
      </c>
      <c r="H4" s="2">
        <v>118.9</v>
      </c>
      <c r="I4" s="2">
        <v>652.9</v>
      </c>
      <c r="J4" s="2">
        <v>1321</v>
      </c>
      <c r="K4" s="2">
        <v>643.9</v>
      </c>
      <c r="L4" s="2">
        <v>185.46</v>
      </c>
    </row>
    <row r="5" spans="1:12" x14ac:dyDescent="0.45">
      <c r="A5" s="2"/>
      <c r="B5" s="2"/>
      <c r="C5" s="6" t="s">
        <v>80</v>
      </c>
      <c r="D5" s="2">
        <v>-92.705299999999994</v>
      </c>
      <c r="E5" s="2">
        <v>8.5476399999999995</v>
      </c>
      <c r="F5" s="2">
        <v>2242</v>
      </c>
      <c r="G5" s="2">
        <f t="shared" si="0"/>
        <v>11.556701030927835</v>
      </c>
      <c r="H5" s="2">
        <v>147.69999999999999</v>
      </c>
      <c r="I5" s="2">
        <v>838.6</v>
      </c>
      <c r="J5" s="2">
        <v>1513</v>
      </c>
      <c r="K5" s="2">
        <v>755.2</v>
      </c>
      <c r="L5" s="2">
        <v>194</v>
      </c>
    </row>
    <row r="6" spans="1:12" x14ac:dyDescent="0.45">
      <c r="A6" s="2"/>
      <c r="B6" s="2"/>
      <c r="C6" s="6" t="s">
        <v>81</v>
      </c>
      <c r="D6" s="2">
        <v>-92.532499999999999</v>
      </c>
      <c r="E6" s="2">
        <v>11.99539</v>
      </c>
      <c r="F6" s="2">
        <v>1658</v>
      </c>
      <c r="G6" s="2">
        <f t="shared" si="0"/>
        <v>10.234567901234568</v>
      </c>
      <c r="H6" s="2">
        <v>125.1</v>
      </c>
      <c r="I6" s="2">
        <v>758.8</v>
      </c>
      <c r="J6" s="2">
        <v>1166</v>
      </c>
      <c r="K6" s="2">
        <v>415.7</v>
      </c>
      <c r="L6" s="2">
        <v>162</v>
      </c>
    </row>
    <row r="7" spans="1:12" x14ac:dyDescent="0.45">
      <c r="A7" s="2"/>
      <c r="B7" s="2"/>
      <c r="C7" s="6" t="s">
        <v>82</v>
      </c>
      <c r="D7" s="2">
        <v>-93.138080000000002</v>
      </c>
      <c r="E7" s="2">
        <v>9.0389999999999997</v>
      </c>
      <c r="F7" s="2">
        <v>2092</v>
      </c>
      <c r="G7" s="2">
        <f t="shared" si="0"/>
        <v>14.41764300482426</v>
      </c>
      <c r="H7" s="2">
        <v>148.19999999999999</v>
      </c>
      <c r="I7" s="2">
        <v>932.5</v>
      </c>
      <c r="J7" s="2">
        <v>1912</v>
      </c>
      <c r="K7" s="2">
        <v>966.4</v>
      </c>
      <c r="L7" s="2">
        <v>145.1</v>
      </c>
    </row>
    <row r="8" spans="1:12" x14ac:dyDescent="0.45">
      <c r="A8" s="2"/>
      <c r="B8" s="2"/>
      <c r="C8" s="6" t="s">
        <v>77</v>
      </c>
      <c r="D8" s="2">
        <v>-94.052000000000007</v>
      </c>
      <c r="E8" s="2">
        <v>10.6288</v>
      </c>
      <c r="F8" s="2">
        <v>2827.8</v>
      </c>
      <c r="G8" s="2">
        <f t="shared" si="0"/>
        <v>15.90170387448687</v>
      </c>
      <c r="H8" s="2">
        <v>124.5</v>
      </c>
      <c r="I8" s="2">
        <v>782.6</v>
      </c>
      <c r="J8" s="2">
        <v>1910</v>
      </c>
      <c r="K8" s="2">
        <v>829</v>
      </c>
      <c r="L8" s="2">
        <v>177.83</v>
      </c>
    </row>
    <row r="9" spans="1:12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45">
      <c r="A10" s="2"/>
      <c r="B10" s="2"/>
      <c r="C10" s="2"/>
      <c r="D10" s="2">
        <f t="shared" ref="D10:L10" si="1">AVERAGE(D2:D8)</f>
        <v>-91.826087142857162</v>
      </c>
      <c r="E10" s="2">
        <f t="shared" si="1"/>
        <v>9.7922171428571421</v>
      </c>
      <c r="F10" s="2">
        <f t="shared" si="1"/>
        <v>2137.5857142857139</v>
      </c>
      <c r="G10" s="2">
        <f t="shared" si="1"/>
        <v>12.637578882270038</v>
      </c>
      <c r="H10" s="2">
        <f t="shared" si="1"/>
        <v>137.69999999999999</v>
      </c>
      <c r="I10" s="2">
        <f t="shared" si="1"/>
        <v>733.28571428571433</v>
      </c>
      <c r="J10" s="2">
        <f t="shared" si="1"/>
        <v>1457.3999999999999</v>
      </c>
      <c r="K10" s="2">
        <f t="shared" si="1"/>
        <v>838.75714285714275</v>
      </c>
      <c r="L10" s="2">
        <f t="shared" si="1"/>
        <v>168.88428571428571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6"/>
  <sheetViews>
    <sheetView tabSelected="1" topLeftCell="S46" zoomScale="110" zoomScaleNormal="110" workbookViewId="0">
      <selection activeCell="W55" sqref="W55"/>
    </sheetView>
  </sheetViews>
  <sheetFormatPr defaultColWidth="10.6640625" defaultRowHeight="14.25" x14ac:dyDescent="0.45"/>
  <cols>
    <col min="1" max="1" width="18.6640625" customWidth="1"/>
    <col min="3" max="3" width="26.6640625" customWidth="1"/>
    <col min="4" max="4" width="17" customWidth="1"/>
    <col min="12" max="12" width="20" style="16" customWidth="1"/>
    <col min="13" max="13" width="13.33203125" style="16" customWidth="1"/>
    <col min="14" max="14" width="15.33203125" style="16" customWidth="1"/>
    <col min="15" max="17" width="13.33203125" style="16" customWidth="1"/>
    <col min="20" max="20" width="25.796875" customWidth="1"/>
    <col min="21" max="25" width="16.1328125" customWidth="1"/>
    <col min="28" max="28" width="25.796875" customWidth="1"/>
    <col min="30" max="30" width="19.1328125" customWidth="1"/>
    <col min="33" max="33" width="11.46484375" customWidth="1"/>
  </cols>
  <sheetData>
    <row r="1" spans="1:33" ht="15.75" x14ac:dyDescent="0.5">
      <c r="A1" s="2"/>
      <c r="B1" s="2"/>
      <c r="C1" s="2"/>
      <c r="D1" s="29" t="s">
        <v>139</v>
      </c>
      <c r="E1" s="2"/>
      <c r="F1" s="3" t="s">
        <v>84</v>
      </c>
      <c r="G1" s="2"/>
      <c r="L1" s="21" t="s">
        <v>117</v>
      </c>
      <c r="M1" s="10" t="s">
        <v>46</v>
      </c>
      <c r="N1" s="10" t="s">
        <v>48</v>
      </c>
      <c r="O1" s="10" t="s">
        <v>5</v>
      </c>
      <c r="P1" s="10" t="s">
        <v>6</v>
      </c>
      <c r="Q1" s="10" t="s">
        <v>2</v>
      </c>
      <c r="T1" s="21" t="s">
        <v>122</v>
      </c>
      <c r="U1" s="10" t="s">
        <v>46</v>
      </c>
      <c r="V1" s="10" t="s">
        <v>48</v>
      </c>
      <c r="W1" s="10" t="s">
        <v>5</v>
      </c>
      <c r="X1" s="10" t="s">
        <v>6</v>
      </c>
      <c r="Y1" s="10" t="s">
        <v>2</v>
      </c>
      <c r="AB1" s="21" t="s">
        <v>127</v>
      </c>
      <c r="AC1" s="10" t="s">
        <v>46</v>
      </c>
      <c r="AD1" s="10" t="s">
        <v>48</v>
      </c>
      <c r="AE1" s="10" t="s">
        <v>5</v>
      </c>
      <c r="AF1" s="10" t="s">
        <v>6</v>
      </c>
      <c r="AG1" s="10" t="s">
        <v>2</v>
      </c>
    </row>
    <row r="2" spans="1:33" x14ac:dyDescent="0.45">
      <c r="A2" s="2"/>
      <c r="B2" s="14" t="s">
        <v>46</v>
      </c>
      <c r="C2" s="14" t="s">
        <v>15</v>
      </c>
      <c r="D2" s="14" t="s">
        <v>85</v>
      </c>
      <c r="E2" s="14" t="s">
        <v>86</v>
      </c>
      <c r="F2" s="14" t="s">
        <v>87</v>
      </c>
      <c r="G2" s="14" t="s">
        <v>88</v>
      </c>
      <c r="L2" s="19" t="s">
        <v>110</v>
      </c>
      <c r="M2" s="16">
        <v>-89.978610000000003</v>
      </c>
      <c r="N2" s="16">
        <v>11.03</v>
      </c>
      <c r="O2" s="16">
        <v>135.5</v>
      </c>
      <c r="P2" s="16">
        <v>854.7</v>
      </c>
      <c r="Q2" s="16">
        <v>7.5107699999999999</v>
      </c>
      <c r="T2" s="19" t="s">
        <v>110</v>
      </c>
      <c r="U2">
        <v>-97.445989999999995</v>
      </c>
      <c r="V2">
        <v>9.34</v>
      </c>
      <c r="W2">
        <v>134.30000000000001</v>
      </c>
      <c r="X2">
        <v>996.2</v>
      </c>
      <c r="Y2">
        <v>8.5209100000000007</v>
      </c>
      <c r="AB2" s="19" t="s">
        <v>110</v>
      </c>
      <c r="AC2">
        <v>-88.957930000000005</v>
      </c>
      <c r="AD2">
        <v>12.3</v>
      </c>
      <c r="AE2">
        <v>110.9</v>
      </c>
      <c r="AF2">
        <v>600.9</v>
      </c>
      <c r="AG2">
        <v>7.57043</v>
      </c>
    </row>
    <row r="3" spans="1:33" s="23" customFormat="1" x14ac:dyDescent="0.45">
      <c r="A3" s="32" t="s">
        <v>89</v>
      </c>
      <c r="B3" s="22">
        <v>-90.510527142857129</v>
      </c>
      <c r="C3" s="22">
        <v>11.174285714285714</v>
      </c>
      <c r="D3" s="22">
        <v>3.15</v>
      </c>
      <c r="E3" s="22">
        <v>6.28</v>
      </c>
      <c r="F3" s="22">
        <v>5.5928571428571434</v>
      </c>
      <c r="G3" s="22">
        <v>7.3928571428571432</v>
      </c>
      <c r="L3" s="33" t="s">
        <v>111</v>
      </c>
      <c r="M3" s="33">
        <v>-90.481200000000001</v>
      </c>
      <c r="N3" s="33">
        <v>11.1</v>
      </c>
      <c r="O3" s="33">
        <v>119.2</v>
      </c>
      <c r="P3" s="33">
        <v>661.2</v>
      </c>
      <c r="Q3" s="33">
        <v>9.8530599999999993</v>
      </c>
      <c r="T3" s="33" t="s">
        <v>111</v>
      </c>
      <c r="U3" s="23">
        <v>-96.504409999999993</v>
      </c>
      <c r="V3" s="23">
        <v>9.6</v>
      </c>
      <c r="W3" s="23">
        <v>99.14</v>
      </c>
      <c r="X3" s="23">
        <v>860.7</v>
      </c>
      <c r="Y3" s="23">
        <v>9.6409099999999999</v>
      </c>
      <c r="AB3" s="33" t="s">
        <v>111</v>
      </c>
      <c r="AC3" s="23">
        <v>-87.591650000000001</v>
      </c>
      <c r="AD3" s="23">
        <v>10.4</v>
      </c>
      <c r="AE3" s="23">
        <v>106.5</v>
      </c>
      <c r="AF3" s="23">
        <v>677.8</v>
      </c>
      <c r="AG3" s="23">
        <v>8.3122299999999996</v>
      </c>
    </row>
    <row r="4" spans="1:33" s="23" customFormat="1" x14ac:dyDescent="0.45">
      <c r="A4" s="32" t="s">
        <v>90</v>
      </c>
      <c r="B4" s="22">
        <v>-88.063777142857148</v>
      </c>
      <c r="C4" s="22">
        <v>12.442857142857141</v>
      </c>
      <c r="D4" s="22">
        <v>4</v>
      </c>
      <c r="E4" s="22">
        <v>8.14</v>
      </c>
      <c r="F4" s="22">
        <v>6.8271428571428574</v>
      </c>
      <c r="G4" s="22">
        <v>11.6</v>
      </c>
      <c r="L4" s="33" t="s">
        <v>112</v>
      </c>
      <c r="M4" s="33">
        <v>-91.270380000000003</v>
      </c>
      <c r="N4" s="33">
        <v>12.08</v>
      </c>
      <c r="O4" s="33">
        <v>124.4</v>
      </c>
      <c r="P4" s="33">
        <v>739.6</v>
      </c>
      <c r="Q4" s="33">
        <v>8.7670999999999992</v>
      </c>
      <c r="T4" s="33" t="s">
        <v>112</v>
      </c>
      <c r="U4" s="23">
        <v>-92.76</v>
      </c>
      <c r="V4" s="23">
        <v>11.66</v>
      </c>
      <c r="W4" s="23">
        <v>120</v>
      </c>
      <c r="X4" s="23">
        <v>966.8</v>
      </c>
      <c r="Y4" s="23">
        <v>8.5746300000000009</v>
      </c>
      <c r="AB4" s="33" t="s">
        <v>112</v>
      </c>
      <c r="AC4" s="23">
        <v>-88.352789999999999</v>
      </c>
      <c r="AD4" s="23">
        <v>11.62</v>
      </c>
      <c r="AE4" s="23">
        <v>142</v>
      </c>
      <c r="AF4" s="23">
        <v>745.7</v>
      </c>
      <c r="AG4" s="23">
        <v>11.813499999999999</v>
      </c>
    </row>
    <row r="5" spans="1:33" x14ac:dyDescent="0.45">
      <c r="A5" s="32" t="s">
        <v>91</v>
      </c>
      <c r="B5" s="22">
        <v>-94.658158571428601</v>
      </c>
      <c r="C5" s="22">
        <v>7.9942857142857138</v>
      </c>
      <c r="D5" s="34">
        <v>1.81</v>
      </c>
      <c r="E5" s="22">
        <v>3</v>
      </c>
      <c r="F5" s="22">
        <v>2.9385714285714286</v>
      </c>
      <c r="G5" s="22">
        <v>4.6214285714285719</v>
      </c>
      <c r="L5" s="19" t="s">
        <v>113</v>
      </c>
      <c r="M5" s="16">
        <v>-90.717150000000004</v>
      </c>
      <c r="N5" s="16">
        <v>12.5</v>
      </c>
      <c r="O5" s="16">
        <v>110.2</v>
      </c>
      <c r="P5" s="16">
        <v>686.3</v>
      </c>
      <c r="Q5" s="16">
        <v>9.8752399999999998</v>
      </c>
      <c r="T5" s="19" t="s">
        <v>113</v>
      </c>
      <c r="U5">
        <v>-92.878510000000006</v>
      </c>
      <c r="V5">
        <v>10.6</v>
      </c>
      <c r="W5">
        <v>152.19999999999999</v>
      </c>
      <c r="X5">
        <v>962.9</v>
      </c>
      <c r="Y5">
        <v>9.1587499999999995</v>
      </c>
      <c r="AB5" s="19" t="s">
        <v>113</v>
      </c>
      <c r="AC5">
        <v>-90.377510000000001</v>
      </c>
      <c r="AD5">
        <v>13.83</v>
      </c>
      <c r="AE5">
        <v>149.30000000000001</v>
      </c>
      <c r="AF5">
        <v>778.5</v>
      </c>
      <c r="AG5">
        <v>7.6408199999999997</v>
      </c>
    </row>
    <row r="6" spans="1:33" x14ac:dyDescent="0.45">
      <c r="A6" s="32" t="s">
        <v>92</v>
      </c>
      <c r="B6" s="22">
        <v>-92.278571428571396</v>
      </c>
      <c r="C6" s="22">
        <v>9.19</v>
      </c>
      <c r="D6" s="22">
        <v>3.07</v>
      </c>
      <c r="E6" s="22">
        <v>3.3</v>
      </c>
      <c r="F6" s="22">
        <v>4.4099999999999993</v>
      </c>
      <c r="G6" s="22">
        <v>7.0285714285714294</v>
      </c>
      <c r="L6" s="19" t="s">
        <v>114</v>
      </c>
      <c r="M6" s="16">
        <v>-91.024429999999995</v>
      </c>
      <c r="N6" s="16">
        <v>10.01</v>
      </c>
      <c r="O6" s="16">
        <v>142.6</v>
      </c>
      <c r="P6" s="16">
        <v>862.1</v>
      </c>
      <c r="Q6" s="16">
        <v>10.451309999999999</v>
      </c>
      <c r="T6" s="19" t="s">
        <v>114</v>
      </c>
      <c r="U6">
        <v>-89.97</v>
      </c>
      <c r="V6">
        <v>5.97</v>
      </c>
      <c r="W6">
        <v>119.3</v>
      </c>
      <c r="X6">
        <v>826.3</v>
      </c>
      <c r="Y6">
        <v>7.5107699999999999</v>
      </c>
      <c r="AB6" s="19" t="s">
        <v>114</v>
      </c>
      <c r="AC6">
        <v>-90.288470000000004</v>
      </c>
      <c r="AD6">
        <v>11.02</v>
      </c>
      <c r="AE6">
        <v>118.4</v>
      </c>
      <c r="AF6">
        <v>659</v>
      </c>
      <c r="AG6">
        <v>8.6939299999999999</v>
      </c>
    </row>
    <row r="7" spans="1:33" x14ac:dyDescent="0.45">
      <c r="A7" s="32" t="s">
        <v>93</v>
      </c>
      <c r="B7" s="22">
        <v>-87.91431</v>
      </c>
      <c r="C7" s="22">
        <v>12.664285714285713</v>
      </c>
      <c r="D7" s="22">
        <v>4</v>
      </c>
      <c r="E7" s="22">
        <v>8.7100000000000009</v>
      </c>
      <c r="F7" s="22">
        <v>6.9971428571428573</v>
      </c>
      <c r="G7" s="22">
        <v>12.178571428571429</v>
      </c>
      <c r="L7" s="19" t="s">
        <v>115</v>
      </c>
      <c r="M7" s="16">
        <v>-90.411900000000003</v>
      </c>
      <c r="N7" s="16">
        <v>10.6</v>
      </c>
      <c r="O7" s="16">
        <v>124.9</v>
      </c>
      <c r="P7" s="16">
        <v>884.5</v>
      </c>
      <c r="Q7" s="16">
        <v>10.481339999999999</v>
      </c>
      <c r="T7" s="19" t="s">
        <v>115</v>
      </c>
      <c r="U7">
        <v>-96.483069999999998</v>
      </c>
      <c r="V7">
        <v>10.28</v>
      </c>
      <c r="W7">
        <v>129.4</v>
      </c>
      <c r="X7">
        <v>983.3</v>
      </c>
      <c r="Y7">
        <v>7.2005600000000003</v>
      </c>
      <c r="AB7" s="19" t="s">
        <v>115</v>
      </c>
      <c r="AC7">
        <v>-87.20478</v>
      </c>
      <c r="AD7">
        <v>10.83</v>
      </c>
      <c r="AE7">
        <v>135.4</v>
      </c>
      <c r="AF7">
        <v>884</v>
      </c>
      <c r="AG7">
        <v>9.3985599999999998</v>
      </c>
    </row>
    <row r="8" spans="1:33" x14ac:dyDescent="0.45">
      <c r="A8" s="15" t="s">
        <v>94</v>
      </c>
      <c r="B8" s="16">
        <v>-94.624015714285719</v>
      </c>
      <c r="C8" s="16">
        <v>9.5357142857142865</v>
      </c>
      <c r="D8" s="16">
        <v>2.86</v>
      </c>
      <c r="E8" s="16">
        <v>2.71</v>
      </c>
      <c r="F8" s="16">
        <v>4.0571428571428578</v>
      </c>
      <c r="G8" s="16">
        <v>3.8333330000000001</v>
      </c>
      <c r="L8" s="19" t="s">
        <v>116</v>
      </c>
      <c r="M8" s="16">
        <v>-89.690020000000004</v>
      </c>
      <c r="N8" s="16">
        <v>10.9</v>
      </c>
      <c r="O8" s="16">
        <v>130.69999999999999</v>
      </c>
      <c r="P8" s="16">
        <v>820.1</v>
      </c>
      <c r="Q8" s="16">
        <v>5.1433999999999997</v>
      </c>
      <c r="T8" s="19" t="s">
        <v>116</v>
      </c>
      <c r="U8" s="23">
        <v>-96.326130000000006</v>
      </c>
      <c r="V8" s="23">
        <v>9.3000000000000007</v>
      </c>
      <c r="W8" s="23"/>
      <c r="X8" s="23"/>
      <c r="Y8" s="23">
        <v>8.5648400000000002</v>
      </c>
      <c r="AB8" s="19" t="s">
        <v>116</v>
      </c>
      <c r="AC8" s="23">
        <v>-84.939809999999994</v>
      </c>
      <c r="AD8" s="23">
        <v>13.776</v>
      </c>
      <c r="AE8" s="23"/>
      <c r="AF8" s="23"/>
      <c r="AG8" s="23">
        <v>9.1178699999999999</v>
      </c>
    </row>
    <row r="9" spans="1:33" x14ac:dyDescent="0.45">
      <c r="A9" s="15" t="s">
        <v>95</v>
      </c>
      <c r="B9" s="16">
        <v>-88.244705714285715</v>
      </c>
      <c r="C9" s="16">
        <v>11.968</v>
      </c>
      <c r="D9" s="17">
        <v>4.0599999999999996</v>
      </c>
      <c r="E9" s="16">
        <v>7.43</v>
      </c>
      <c r="F9" s="16">
        <v>6.9857142857142867</v>
      </c>
      <c r="G9" s="16">
        <v>10.16667</v>
      </c>
      <c r="L9" s="18" t="s">
        <v>65</v>
      </c>
      <c r="M9" s="22">
        <f>AVERAGE(M2:M8)</f>
        <v>-90.510527142857129</v>
      </c>
      <c r="N9" s="22">
        <f>AVERAGE(N2:N8)</f>
        <v>11.174285714285714</v>
      </c>
      <c r="O9" s="22">
        <f>AVERAGE(O2:O8)</f>
        <v>126.78571428571429</v>
      </c>
      <c r="P9" s="22">
        <f>AVERAGE(P2:P8)</f>
        <v>786.92857142857144</v>
      </c>
      <c r="Q9" s="22">
        <f>AVERAGE(Q2:Q8)</f>
        <v>8.8688885714285703</v>
      </c>
      <c r="T9" s="18" t="s">
        <v>65</v>
      </c>
      <c r="U9" s="12">
        <f>AVERAGE(U2:U8)</f>
        <v>-94.624015714285719</v>
      </c>
      <c r="V9" s="12">
        <f>AVERAGE(V2:V8)</f>
        <v>9.5357142857142865</v>
      </c>
      <c r="W9" s="12">
        <f>AVERAGE(W2:W7)</f>
        <v>125.72333333333331</v>
      </c>
      <c r="X9" s="12">
        <f>AVERAGE(X2:X7)</f>
        <v>932.69999999999993</v>
      </c>
      <c r="Y9" s="12">
        <f>AVERAGE(Y2:Y8)</f>
        <v>8.4530528571428558</v>
      </c>
      <c r="AB9" s="18" t="s">
        <v>65</v>
      </c>
      <c r="AC9" s="12">
        <f>AVERAGE(AC2:AC8)</f>
        <v>-88.244705714285715</v>
      </c>
      <c r="AD9" s="12">
        <f>AVERAGE(AD2:AD8)</f>
        <v>11.968</v>
      </c>
      <c r="AE9" s="12">
        <f>AVERAGE(AE2:AE7)</f>
        <v>127.08333333333333</v>
      </c>
      <c r="AF9" s="12">
        <f>AVERAGE(AF2:AF7)</f>
        <v>724.31666666666661</v>
      </c>
      <c r="AG9" s="12">
        <f>AVERAGE(AG2:AG8)</f>
        <v>8.9353342857142852</v>
      </c>
    </row>
    <row r="10" spans="1:33" x14ac:dyDescent="0.45">
      <c r="A10" s="15" t="s">
        <v>96</v>
      </c>
      <c r="B10" s="16">
        <v>-93.438006666666652</v>
      </c>
      <c r="C10" s="16">
        <v>10.514999999999999</v>
      </c>
      <c r="D10" s="16">
        <v>3.08</v>
      </c>
      <c r="E10" s="16">
        <v>5.5</v>
      </c>
      <c r="F10" s="16">
        <v>5.6828571428571433</v>
      </c>
      <c r="G10" s="16">
        <v>7.8500000000000005</v>
      </c>
    </row>
    <row r="11" spans="1:33" x14ac:dyDescent="0.45">
      <c r="A11" s="15" t="s">
        <v>97</v>
      </c>
      <c r="B11" s="16">
        <v>-86.318618333333347</v>
      </c>
      <c r="C11" s="16">
        <v>13.153333333333334</v>
      </c>
      <c r="D11" s="16">
        <v>4.6100000000000003</v>
      </c>
      <c r="E11" s="16">
        <v>9.5</v>
      </c>
      <c r="F11" s="16">
        <v>9.9728571428571424</v>
      </c>
      <c r="G11" s="16">
        <v>13.566666666666668</v>
      </c>
    </row>
    <row r="12" spans="1:33" ht="15.75" x14ac:dyDescent="0.5">
      <c r="A12" s="15" t="s">
        <v>98</v>
      </c>
      <c r="B12" s="16">
        <v>-96.566999999999993</v>
      </c>
      <c r="C12" s="16">
        <v>6.373333333333334</v>
      </c>
      <c r="D12" s="17">
        <v>1.45</v>
      </c>
      <c r="E12" s="16">
        <v>2</v>
      </c>
      <c r="F12" s="16">
        <v>3.382857142857143</v>
      </c>
      <c r="G12" s="16">
        <v>2.7166666666666668</v>
      </c>
      <c r="L12" s="20" t="s">
        <v>118</v>
      </c>
      <c r="M12" s="10" t="s">
        <v>46</v>
      </c>
      <c r="N12" s="10" t="s">
        <v>48</v>
      </c>
      <c r="O12" s="10" t="s">
        <v>5</v>
      </c>
      <c r="P12" s="10" t="s">
        <v>6</v>
      </c>
      <c r="Q12" s="10" t="s">
        <v>2</v>
      </c>
      <c r="T12" s="20" t="s">
        <v>123</v>
      </c>
      <c r="U12" s="10" t="s">
        <v>46</v>
      </c>
      <c r="V12" s="10" t="s">
        <v>48</v>
      </c>
      <c r="W12" s="10" t="s">
        <v>5</v>
      </c>
      <c r="X12" s="10" t="s">
        <v>6</v>
      </c>
      <c r="Y12" s="10" t="s">
        <v>2</v>
      </c>
      <c r="AB12" s="20" t="s">
        <v>128</v>
      </c>
      <c r="AC12" s="10" t="s">
        <v>46</v>
      </c>
      <c r="AD12" s="10" t="s">
        <v>48</v>
      </c>
      <c r="AE12" s="10" t="s">
        <v>5</v>
      </c>
      <c r="AF12" s="10" t="s">
        <v>6</v>
      </c>
      <c r="AG12" s="10" t="s">
        <v>2</v>
      </c>
    </row>
    <row r="13" spans="1:33" x14ac:dyDescent="0.45">
      <c r="A13" s="15" t="s">
        <v>99</v>
      </c>
      <c r="B13" s="16">
        <v>-92.806666666666672</v>
      </c>
      <c r="C13" s="16">
        <v>9.4500000000000011</v>
      </c>
      <c r="D13" s="16">
        <v>2.92</v>
      </c>
      <c r="E13" s="16">
        <v>6</v>
      </c>
      <c r="F13" s="16">
        <v>3.7042857142857142</v>
      </c>
      <c r="G13" s="16">
        <v>4.5249999999999995</v>
      </c>
      <c r="L13" s="19" t="s">
        <v>110</v>
      </c>
      <c r="M13" s="16">
        <v>-89.725309999999993</v>
      </c>
      <c r="N13" s="16">
        <v>11.61</v>
      </c>
      <c r="O13" s="16">
        <v>129.19999999999999</v>
      </c>
      <c r="P13" s="16">
        <v>767.2</v>
      </c>
      <c r="Q13" s="16">
        <v>9.9784600000000001</v>
      </c>
      <c r="T13" s="19" t="s">
        <v>110</v>
      </c>
      <c r="U13">
        <v>-94.42877</v>
      </c>
      <c r="V13">
        <v>10.62</v>
      </c>
      <c r="W13">
        <v>135.5</v>
      </c>
      <c r="X13">
        <v>816.9</v>
      </c>
      <c r="Y13">
        <v>8.6910299999999996</v>
      </c>
      <c r="AB13" s="19" t="s">
        <v>110</v>
      </c>
      <c r="AC13" s="2">
        <v>-88.179220000000001</v>
      </c>
      <c r="AD13" s="2">
        <v>12.03</v>
      </c>
      <c r="AE13" s="2">
        <v>122.5</v>
      </c>
      <c r="AF13" s="2">
        <v>785.6</v>
      </c>
      <c r="AG13" s="2">
        <v>8.7180499999999999</v>
      </c>
    </row>
    <row r="14" spans="1:33" x14ac:dyDescent="0.45">
      <c r="A14" s="15" t="s">
        <v>100</v>
      </c>
      <c r="B14" s="16">
        <v>-95.38167833333334</v>
      </c>
      <c r="C14" s="16">
        <v>8.3266666666666662</v>
      </c>
      <c r="D14" s="16">
        <v>2.71</v>
      </c>
      <c r="E14" s="16">
        <v>3.5</v>
      </c>
      <c r="F14" s="16">
        <v>4.0842857142857145</v>
      </c>
      <c r="G14" s="16">
        <v>4.4666666666666668</v>
      </c>
      <c r="L14" s="19" t="s">
        <v>111</v>
      </c>
      <c r="M14" s="16">
        <v>-88.837800000000001</v>
      </c>
      <c r="N14" s="16">
        <v>12.2</v>
      </c>
      <c r="O14" s="16">
        <v>109.9</v>
      </c>
      <c r="P14" s="16">
        <v>637.79999999999995</v>
      </c>
      <c r="Q14" s="16">
        <v>6.0162000000000004</v>
      </c>
      <c r="T14" s="19" t="s">
        <v>111</v>
      </c>
      <c r="U14">
        <v>-92.381129999999999</v>
      </c>
      <c r="V14">
        <v>9.8000000000000007</v>
      </c>
      <c r="W14">
        <v>132.6</v>
      </c>
      <c r="X14">
        <v>937.5</v>
      </c>
      <c r="Y14">
        <v>9.9113299999999995</v>
      </c>
      <c r="AB14" s="19" t="s">
        <v>111</v>
      </c>
      <c r="AC14" s="2">
        <v>-81.661550000000005</v>
      </c>
      <c r="AD14" s="2">
        <v>16.37</v>
      </c>
      <c r="AE14" s="2">
        <v>118.8</v>
      </c>
      <c r="AF14" s="2">
        <v>740.2</v>
      </c>
      <c r="AG14" s="2">
        <v>9.7256800000000005</v>
      </c>
    </row>
    <row r="15" spans="1:33" x14ac:dyDescent="0.45">
      <c r="A15" s="15" t="s">
        <v>101</v>
      </c>
      <c r="B15" s="16">
        <v>-91.514814999999999</v>
      </c>
      <c r="C15" s="16">
        <v>9.76</v>
      </c>
      <c r="D15" s="17">
        <v>3.26</v>
      </c>
      <c r="E15" s="16">
        <v>5.7</v>
      </c>
      <c r="F15" s="16">
        <v>4.8885714285714288</v>
      </c>
      <c r="G15" s="16">
        <v>9.7416666666666671</v>
      </c>
      <c r="L15" s="19" t="s">
        <v>112</v>
      </c>
      <c r="M15" s="16">
        <v>-87.9482</v>
      </c>
      <c r="N15" s="16">
        <v>12.6</v>
      </c>
      <c r="O15" s="16">
        <v>104.2</v>
      </c>
      <c r="P15" s="16">
        <v>757.1</v>
      </c>
      <c r="Q15" s="16">
        <v>7.1043200000000004</v>
      </c>
      <c r="T15" s="19" t="s">
        <v>112</v>
      </c>
      <c r="U15">
        <v>-93.297929999999994</v>
      </c>
      <c r="V15">
        <v>11.8</v>
      </c>
      <c r="W15">
        <v>131.30000000000001</v>
      </c>
      <c r="X15">
        <v>901.5</v>
      </c>
      <c r="Y15">
        <v>10.62227</v>
      </c>
      <c r="AB15" s="19" t="s">
        <v>112</v>
      </c>
      <c r="AC15" s="2">
        <v>-89.23648</v>
      </c>
      <c r="AD15" s="2">
        <v>11.63</v>
      </c>
      <c r="AE15" s="2">
        <v>123</v>
      </c>
      <c r="AF15" s="2">
        <v>745.2</v>
      </c>
      <c r="AG15" s="2">
        <v>10.106590000000001</v>
      </c>
    </row>
    <row r="16" spans="1:33" x14ac:dyDescent="0.45">
      <c r="A16" s="15" t="s">
        <v>102</v>
      </c>
      <c r="B16" s="16">
        <v>-93.89984166666666</v>
      </c>
      <c r="C16" s="16">
        <v>10.018333333333333</v>
      </c>
      <c r="D16" s="17">
        <v>2.92</v>
      </c>
      <c r="E16" s="16">
        <v>3.8</v>
      </c>
      <c r="F16" s="16">
        <v>6.1657142857142864</v>
      </c>
      <c r="G16" s="16">
        <v>6.5166666666666666</v>
      </c>
      <c r="L16" s="19" t="s">
        <v>113</v>
      </c>
      <c r="M16" s="16">
        <v>-88.006770000000003</v>
      </c>
      <c r="N16" s="16">
        <v>13.3</v>
      </c>
      <c r="O16" s="16">
        <v>104.7</v>
      </c>
      <c r="P16" s="16">
        <v>750.9</v>
      </c>
      <c r="Q16" s="16">
        <v>6.6293300000000004</v>
      </c>
      <c r="T16" s="19" t="s">
        <v>113</v>
      </c>
      <c r="U16">
        <v>-93.080269999999999</v>
      </c>
      <c r="V16">
        <v>10.7</v>
      </c>
      <c r="W16">
        <v>97.06</v>
      </c>
      <c r="X16">
        <v>812.3</v>
      </c>
      <c r="Y16">
        <v>11.454050000000001</v>
      </c>
      <c r="AB16" s="19" t="s">
        <v>113</v>
      </c>
      <c r="AC16" s="2">
        <v>-86.019890000000004</v>
      </c>
      <c r="AD16" s="2">
        <v>13.42</v>
      </c>
      <c r="AE16" s="2">
        <v>120.9</v>
      </c>
      <c r="AF16" s="2">
        <v>755.8</v>
      </c>
      <c r="AG16" s="2">
        <v>8.9928799999999995</v>
      </c>
    </row>
    <row r="17" spans="1:33" x14ac:dyDescent="0.45">
      <c r="A17" s="15" t="s">
        <v>103</v>
      </c>
      <c r="B17" s="16">
        <v>-86.678346666666684</v>
      </c>
      <c r="C17" s="16">
        <v>14.196666666666667</v>
      </c>
      <c r="D17" s="17">
        <v>4.13</v>
      </c>
      <c r="E17" s="16">
        <v>9.33</v>
      </c>
      <c r="F17" s="16">
        <v>9.8714285714285719</v>
      </c>
      <c r="G17" s="16">
        <v>15.625</v>
      </c>
      <c r="L17" s="19" t="s">
        <v>114</v>
      </c>
      <c r="M17" s="16">
        <v>-88.421599999999998</v>
      </c>
      <c r="N17" s="16">
        <v>11.46</v>
      </c>
      <c r="O17" s="16">
        <v>105.8</v>
      </c>
      <c r="P17" s="16">
        <v>649.1</v>
      </c>
      <c r="Q17" s="16">
        <v>9.3881899999999998</v>
      </c>
      <c r="T17" s="19" t="s">
        <v>114</v>
      </c>
      <c r="U17">
        <v>-93.256519999999995</v>
      </c>
      <c r="V17">
        <v>11.77</v>
      </c>
      <c r="W17">
        <v>129.6</v>
      </c>
      <c r="X17">
        <v>819.1</v>
      </c>
      <c r="Y17">
        <v>10.733689999999999</v>
      </c>
      <c r="AB17" s="19" t="s">
        <v>114</v>
      </c>
      <c r="AC17" s="2">
        <v>-88.552589999999995</v>
      </c>
      <c r="AD17" s="2">
        <v>12.42</v>
      </c>
      <c r="AE17" s="2">
        <v>121.4</v>
      </c>
      <c r="AF17" s="2">
        <v>615.29999999999995</v>
      </c>
      <c r="AG17" s="2">
        <v>10.29457</v>
      </c>
    </row>
    <row r="18" spans="1:33" x14ac:dyDescent="0.45">
      <c r="A18" s="15" t="s">
        <v>104</v>
      </c>
      <c r="B18" s="16">
        <v>-102.54140000000002</v>
      </c>
      <c r="C18" s="16">
        <v>10.957780000000001</v>
      </c>
      <c r="D18" s="16">
        <v>0</v>
      </c>
      <c r="E18" s="16">
        <v>0</v>
      </c>
      <c r="F18" s="16"/>
      <c r="G18" s="16"/>
      <c r="L18" s="19" t="s">
        <v>115</v>
      </c>
      <c r="M18" s="16">
        <v>-84.583680000000001</v>
      </c>
      <c r="N18" s="16">
        <v>11.62</v>
      </c>
      <c r="O18" s="16">
        <v>100.3</v>
      </c>
      <c r="P18" s="16">
        <v>690.6</v>
      </c>
      <c r="Q18" s="16">
        <v>10.009930000000001</v>
      </c>
      <c r="T18" s="19" t="s">
        <v>115</v>
      </c>
      <c r="U18">
        <v>-94.183419999999998</v>
      </c>
      <c r="V18">
        <v>8.4</v>
      </c>
      <c r="W18">
        <v>138.9</v>
      </c>
      <c r="X18">
        <v>809.4</v>
      </c>
      <c r="Y18">
        <v>10.34637</v>
      </c>
      <c r="AB18" s="19" t="s">
        <v>115</v>
      </c>
      <c r="AC18" s="2">
        <v>-84.261979999999994</v>
      </c>
      <c r="AD18" s="2">
        <v>13.05</v>
      </c>
      <c r="AE18" s="2">
        <v>97.69</v>
      </c>
      <c r="AF18" s="2">
        <v>704.8</v>
      </c>
      <c r="AG18" s="2">
        <v>9.2516300000000005</v>
      </c>
    </row>
    <row r="19" spans="1:33" x14ac:dyDescent="0.45">
      <c r="A19" s="15" t="s">
        <v>105</v>
      </c>
      <c r="B19" s="17">
        <v>-79.301000000000002</v>
      </c>
      <c r="C19" s="17">
        <v>15.56947170197993</v>
      </c>
      <c r="D19" s="17">
        <v>4.93</v>
      </c>
      <c r="E19" s="16">
        <v>10.16</v>
      </c>
      <c r="F19" s="16"/>
      <c r="G19" s="16"/>
      <c r="L19" s="19" t="s">
        <v>116</v>
      </c>
      <c r="M19" s="16">
        <v>-88.923079999999999</v>
      </c>
      <c r="N19" s="16">
        <v>14.31</v>
      </c>
      <c r="O19" s="16">
        <v>105</v>
      </c>
      <c r="P19" s="16">
        <v>775.4</v>
      </c>
      <c r="Q19" s="16">
        <v>10.12018</v>
      </c>
      <c r="T19" s="18" t="s">
        <v>65</v>
      </c>
      <c r="U19" s="12">
        <f>AVERAGE(U13:U18)</f>
        <v>-93.438006666666652</v>
      </c>
      <c r="V19" s="12">
        <f t="shared" ref="V19:Y19" si="0">AVERAGE(V13:V18)</f>
        <v>10.514999999999999</v>
      </c>
      <c r="W19" s="12">
        <f t="shared" si="0"/>
        <v>127.49333333333334</v>
      </c>
      <c r="X19" s="12">
        <f t="shared" si="0"/>
        <v>849.44999999999993</v>
      </c>
      <c r="Y19" s="12">
        <f t="shared" si="0"/>
        <v>10.293123333333332</v>
      </c>
      <c r="AB19" s="18" t="s">
        <v>65</v>
      </c>
      <c r="AC19" s="12">
        <f>AVERAGE(AC13:AC18)</f>
        <v>-86.318618333333347</v>
      </c>
      <c r="AD19" s="12">
        <f t="shared" ref="AD19:AG19" si="1">AVERAGE(AD13:AD18)</f>
        <v>13.153333333333334</v>
      </c>
      <c r="AE19" s="12">
        <f t="shared" si="1"/>
        <v>117.38166666666666</v>
      </c>
      <c r="AF19" s="12">
        <f t="shared" si="1"/>
        <v>724.48333333333346</v>
      </c>
      <c r="AG19" s="12">
        <f t="shared" si="1"/>
        <v>9.514899999999999</v>
      </c>
    </row>
    <row r="20" spans="1:33" x14ac:dyDescent="0.45">
      <c r="A20" s="15" t="s">
        <v>106</v>
      </c>
      <c r="B20" s="17">
        <v>-76.100714999999994</v>
      </c>
      <c r="C20" s="17">
        <v>12.470238990558947</v>
      </c>
      <c r="D20" s="17">
        <v>5.07</v>
      </c>
      <c r="E20" s="16">
        <v>7.16</v>
      </c>
      <c r="F20" s="16"/>
      <c r="G20" s="16"/>
      <c r="L20" s="18" t="s">
        <v>65</v>
      </c>
      <c r="M20" s="22">
        <f>AVERAGE(M13:M19)</f>
        <v>-88.063777142857148</v>
      </c>
      <c r="N20" s="22">
        <f>AVERAGE(N13:N19)</f>
        <v>12.442857142857141</v>
      </c>
      <c r="O20" s="22">
        <f>AVERAGE(O13:O19)</f>
        <v>108.44285714285714</v>
      </c>
      <c r="P20" s="22">
        <f>AVERAGE(P13:P19)</f>
        <v>718.3</v>
      </c>
      <c r="Q20" s="22">
        <f>AVERAGE(Q13:Q19)</f>
        <v>8.4638014285714274</v>
      </c>
      <c r="AC20" s="2"/>
      <c r="AD20" s="2"/>
      <c r="AE20" s="2"/>
      <c r="AF20" s="2"/>
      <c r="AG20" s="2"/>
    </row>
    <row r="21" spans="1:33" x14ac:dyDescent="0.45">
      <c r="A21" s="15" t="s">
        <v>107</v>
      </c>
      <c r="B21" s="17">
        <v>-69.50059499999999</v>
      </c>
      <c r="C21" s="17">
        <v>10.147062338562028</v>
      </c>
      <c r="D21" s="16">
        <v>5.66</v>
      </c>
      <c r="E21" s="16">
        <v>5.16</v>
      </c>
      <c r="F21" s="16"/>
      <c r="G21" s="16"/>
      <c r="T21" s="16"/>
      <c r="AB21" s="16"/>
      <c r="AC21" s="2"/>
      <c r="AD21" s="2"/>
      <c r="AE21" s="2"/>
      <c r="AF21" s="2"/>
      <c r="AG21" s="2"/>
    </row>
    <row r="22" spans="1:33" x14ac:dyDescent="0.45">
      <c r="A22" s="15" t="s">
        <v>108</v>
      </c>
      <c r="B22" s="17">
        <v>-65.531869999999998</v>
      </c>
      <c r="C22" s="17">
        <v>9.2206846058835463</v>
      </c>
      <c r="D22" s="16">
        <v>5.2</v>
      </c>
      <c r="E22" s="16">
        <v>5</v>
      </c>
      <c r="F22" s="16"/>
      <c r="G22" s="16"/>
      <c r="T22" s="16"/>
      <c r="AB22" s="16"/>
      <c r="AC22" s="2"/>
      <c r="AD22" s="2"/>
      <c r="AE22" s="2"/>
      <c r="AF22" s="2"/>
      <c r="AG22" s="2"/>
    </row>
    <row r="23" spans="1:33" ht="15.75" x14ac:dyDescent="0.5">
      <c r="A23" s="15" t="s">
        <v>109</v>
      </c>
      <c r="B23" s="17">
        <v>-65.900491428571428</v>
      </c>
      <c r="C23" s="17">
        <v>12.552212513917024</v>
      </c>
      <c r="D23" s="16">
        <v>5.0999999999999996</v>
      </c>
      <c r="E23" s="16">
        <v>4.16</v>
      </c>
      <c r="F23" s="16"/>
      <c r="G23" s="16"/>
      <c r="L23" s="20" t="s">
        <v>119</v>
      </c>
      <c r="M23" s="10" t="s">
        <v>46</v>
      </c>
      <c r="N23" s="10" t="s">
        <v>48</v>
      </c>
      <c r="O23" s="10" t="s">
        <v>5</v>
      </c>
      <c r="P23" s="10" t="s">
        <v>6</v>
      </c>
      <c r="Q23" s="10" t="s">
        <v>2</v>
      </c>
      <c r="T23" s="20" t="s">
        <v>124</v>
      </c>
      <c r="U23" s="10" t="s">
        <v>46</v>
      </c>
      <c r="V23" s="10" t="s">
        <v>48</v>
      </c>
      <c r="W23" s="10" t="s">
        <v>5</v>
      </c>
      <c r="X23" s="10" t="s">
        <v>6</v>
      </c>
      <c r="Y23" s="10" t="s">
        <v>2</v>
      </c>
      <c r="AB23" s="20" t="s">
        <v>129</v>
      </c>
      <c r="AC23" s="10" t="s">
        <v>46</v>
      </c>
      <c r="AD23" s="10" t="s">
        <v>48</v>
      </c>
      <c r="AE23" s="10" t="s">
        <v>5</v>
      </c>
      <c r="AF23" s="10" t="s">
        <v>6</v>
      </c>
      <c r="AG23" s="10" t="s">
        <v>2</v>
      </c>
    </row>
    <row r="24" spans="1:33" x14ac:dyDescent="0.45">
      <c r="L24" s="19" t="s">
        <v>110</v>
      </c>
      <c r="M24" s="16">
        <v>-94.239199999999997</v>
      </c>
      <c r="N24" s="16">
        <v>9.48</v>
      </c>
      <c r="O24" s="16">
        <v>134.5</v>
      </c>
      <c r="P24" s="16">
        <v>698.9</v>
      </c>
      <c r="Q24" s="16">
        <v>9.2302199999999992</v>
      </c>
      <c r="T24" s="19" t="s">
        <v>110</v>
      </c>
      <c r="U24">
        <v>-97.823570000000004</v>
      </c>
      <c r="V24">
        <v>4.7</v>
      </c>
      <c r="W24">
        <v>144.5</v>
      </c>
      <c r="X24">
        <v>1124</v>
      </c>
      <c r="Y24">
        <v>9.3445099999999996</v>
      </c>
      <c r="AB24" s="19" t="s">
        <v>110</v>
      </c>
      <c r="AC24" s="2">
        <v>-90.56</v>
      </c>
      <c r="AD24">
        <v>9.08</v>
      </c>
      <c r="AE24" s="2">
        <v>114</v>
      </c>
      <c r="AF24" s="2">
        <v>686.8</v>
      </c>
      <c r="AG24" s="2">
        <v>8.3676499999999994</v>
      </c>
    </row>
    <row r="25" spans="1:33" x14ac:dyDescent="0.45">
      <c r="L25" s="19" t="s">
        <v>111</v>
      </c>
      <c r="M25" s="16">
        <v>-93.448740000000001</v>
      </c>
      <c r="N25" s="16">
        <v>8.5299999999999994</v>
      </c>
      <c r="O25" s="16">
        <v>142.4</v>
      </c>
      <c r="P25" s="16">
        <v>840.1</v>
      </c>
      <c r="Q25" s="16">
        <v>10.304639999999999</v>
      </c>
      <c r="T25" s="19" t="s">
        <v>111</v>
      </c>
      <c r="U25">
        <v>-91.224249999999998</v>
      </c>
      <c r="V25">
        <v>6.4</v>
      </c>
      <c r="W25">
        <v>163.6</v>
      </c>
      <c r="X25">
        <v>1151.5</v>
      </c>
      <c r="Y25">
        <v>9.4057399999999998</v>
      </c>
      <c r="AB25" s="19" t="s">
        <v>111</v>
      </c>
      <c r="AC25" s="2">
        <v>-95.5</v>
      </c>
      <c r="AD25">
        <v>11.42</v>
      </c>
      <c r="AE25" s="2">
        <v>107.6</v>
      </c>
      <c r="AF25" s="2">
        <v>699.1</v>
      </c>
      <c r="AG25" s="2">
        <v>9.6812000000000005</v>
      </c>
    </row>
    <row r="26" spans="1:33" x14ac:dyDescent="0.45">
      <c r="F26" s="30"/>
      <c r="L26" s="19" t="s">
        <v>112</v>
      </c>
      <c r="M26" s="16">
        <v>-96.135230000000007</v>
      </c>
      <c r="N26" s="16">
        <v>6.4</v>
      </c>
      <c r="O26" s="16">
        <v>144.69999999999999</v>
      </c>
      <c r="P26" s="16">
        <v>766.2</v>
      </c>
      <c r="Q26" s="16">
        <v>8.2251999999999992</v>
      </c>
      <c r="T26" s="19" t="s">
        <v>112</v>
      </c>
      <c r="U26">
        <v>-102.04814</v>
      </c>
      <c r="V26">
        <v>10.199999999999999</v>
      </c>
      <c r="W26">
        <v>161.30000000000001</v>
      </c>
      <c r="X26">
        <v>926.7</v>
      </c>
      <c r="Y26">
        <v>5.1854899999999997</v>
      </c>
      <c r="AB26" s="19" t="s">
        <v>112</v>
      </c>
      <c r="AC26" s="2">
        <v>-96.8</v>
      </c>
      <c r="AD26">
        <v>10.78</v>
      </c>
      <c r="AE26" s="2">
        <v>148</v>
      </c>
      <c r="AF26" s="2">
        <v>820.7</v>
      </c>
      <c r="AG26" s="2"/>
    </row>
    <row r="27" spans="1:33" x14ac:dyDescent="0.45">
      <c r="C27" t="s">
        <v>140</v>
      </c>
      <c r="F27" t="s">
        <v>144</v>
      </c>
      <c r="L27" s="19" t="s">
        <v>113</v>
      </c>
      <c r="M27" s="16">
        <v>-95.521479999999997</v>
      </c>
      <c r="N27" s="16">
        <v>7.6</v>
      </c>
      <c r="O27" s="16">
        <v>145.30000000000001</v>
      </c>
      <c r="P27" s="16">
        <v>1317</v>
      </c>
      <c r="Q27" s="16">
        <v>9.75108</v>
      </c>
      <c r="T27" s="19" t="s">
        <v>113</v>
      </c>
      <c r="U27">
        <v>-98.974050000000005</v>
      </c>
      <c r="V27">
        <v>5.66</v>
      </c>
      <c r="W27">
        <v>137.9</v>
      </c>
      <c r="X27">
        <v>1012</v>
      </c>
      <c r="Y27">
        <v>10.47715</v>
      </c>
      <c r="AB27" s="19" t="s">
        <v>113</v>
      </c>
      <c r="AC27" s="2">
        <v>-92.47</v>
      </c>
      <c r="AD27">
        <v>6.23</v>
      </c>
      <c r="AE27" s="2">
        <v>140.4</v>
      </c>
      <c r="AF27" s="2">
        <v>822.3</v>
      </c>
      <c r="AG27" s="2">
        <v>10.07328</v>
      </c>
    </row>
    <row r="28" spans="1:33" x14ac:dyDescent="0.45">
      <c r="C28" t="s">
        <v>142</v>
      </c>
      <c r="F28" t="s">
        <v>145</v>
      </c>
      <c r="L28" s="19" t="s">
        <v>114</v>
      </c>
      <c r="M28" s="16">
        <v>-94.689279999999997</v>
      </c>
      <c r="N28" s="16">
        <v>8.4499999999999993</v>
      </c>
      <c r="O28" s="16">
        <v>146.80000000000001</v>
      </c>
      <c r="P28" s="16">
        <v>841.6</v>
      </c>
      <c r="Q28" s="16">
        <v>10.03764</v>
      </c>
      <c r="T28" s="19" t="s">
        <v>114</v>
      </c>
      <c r="U28">
        <v>-93.174970000000002</v>
      </c>
      <c r="V28">
        <v>5.0599999999999996</v>
      </c>
      <c r="W28">
        <v>163.30000000000001</v>
      </c>
      <c r="X28">
        <v>1080</v>
      </c>
      <c r="Y28">
        <v>10.30461</v>
      </c>
      <c r="AB28" s="19" t="s">
        <v>114</v>
      </c>
      <c r="AC28" s="2">
        <v>-90.16</v>
      </c>
      <c r="AD28">
        <v>7.35</v>
      </c>
      <c r="AE28" s="2">
        <v>118</v>
      </c>
      <c r="AF28" s="2">
        <v>762.9</v>
      </c>
      <c r="AG28" s="2">
        <v>11.048360000000001</v>
      </c>
    </row>
    <row r="29" spans="1:33" x14ac:dyDescent="0.45">
      <c r="C29" t="s">
        <v>141</v>
      </c>
      <c r="F29" t="s">
        <v>146</v>
      </c>
      <c r="L29" s="19" t="s">
        <v>115</v>
      </c>
      <c r="M29" s="16">
        <v>-94.657420000000002</v>
      </c>
      <c r="N29" s="16">
        <v>8.16</v>
      </c>
      <c r="O29" s="16">
        <v>135</v>
      </c>
      <c r="P29" s="16">
        <v>801.3</v>
      </c>
      <c r="Q29" s="16">
        <v>9.3092299999999994</v>
      </c>
      <c r="T29" s="19" t="s">
        <v>115</v>
      </c>
      <c r="U29">
        <v>-96.157020000000003</v>
      </c>
      <c r="V29">
        <v>6.22</v>
      </c>
      <c r="W29">
        <v>148.30000000000001</v>
      </c>
      <c r="X29">
        <v>979.7</v>
      </c>
      <c r="Y29">
        <v>9.7085100000000004</v>
      </c>
      <c r="AB29" s="19" t="s">
        <v>115</v>
      </c>
      <c r="AC29" s="2">
        <v>-91.35</v>
      </c>
      <c r="AD29">
        <v>11.84</v>
      </c>
      <c r="AE29" s="2">
        <v>115.1</v>
      </c>
      <c r="AF29" s="2">
        <v>691.4</v>
      </c>
      <c r="AG29" s="2">
        <v>10.448650000000001</v>
      </c>
    </row>
    <row r="30" spans="1:33" x14ac:dyDescent="0.45">
      <c r="C30" t="s">
        <v>143</v>
      </c>
      <c r="L30" s="19" t="s">
        <v>116</v>
      </c>
      <c r="M30" s="16">
        <v>-93.915760000000006</v>
      </c>
      <c r="N30" s="16">
        <v>7.34</v>
      </c>
      <c r="O30" s="16">
        <v>143.69999999999999</v>
      </c>
      <c r="P30" s="16">
        <v>786.5</v>
      </c>
      <c r="Q30" s="16">
        <v>9.0907699999999991</v>
      </c>
      <c r="T30" s="18" t="s">
        <v>65</v>
      </c>
      <c r="U30" s="12">
        <f>AVERAGE(U24:U29)</f>
        <v>-96.567000000000007</v>
      </c>
      <c r="V30" s="12">
        <f t="shared" ref="V30:Y30" si="2">AVERAGE(V24:V29)</f>
        <v>6.373333333333334</v>
      </c>
      <c r="W30" s="12">
        <f t="shared" si="2"/>
        <v>153.15</v>
      </c>
      <c r="X30" s="12">
        <f t="shared" si="2"/>
        <v>1045.6499999999999</v>
      </c>
      <c r="Y30" s="12">
        <f t="shared" si="2"/>
        <v>9.0710016666666675</v>
      </c>
      <c r="AB30" s="18" t="s">
        <v>65</v>
      </c>
      <c r="AC30" s="12">
        <f>AVERAGE(AC24:AC29)</f>
        <v>-92.806666666666672</v>
      </c>
      <c r="AD30" s="12">
        <f t="shared" ref="AD30:AF30" si="3">AVERAGE(AD24:AD29)</f>
        <v>9.4500000000000011</v>
      </c>
      <c r="AE30" s="12">
        <f t="shared" si="3"/>
        <v>123.85000000000001</v>
      </c>
      <c r="AF30" s="12">
        <f t="shared" si="3"/>
        <v>747.20000000000016</v>
      </c>
      <c r="AG30" s="12">
        <f>AVERAGE(AG24,AG25,AG27,AG28,AG29)</f>
        <v>9.9238280000000003</v>
      </c>
    </row>
    <row r="31" spans="1:33" x14ac:dyDescent="0.45">
      <c r="L31" s="18" t="s">
        <v>65</v>
      </c>
      <c r="M31" s="22">
        <f>AVERAGE(M24:M30)</f>
        <v>-94.658158571428572</v>
      </c>
      <c r="N31" s="22">
        <f>AVERAGE(N24:N30)</f>
        <v>7.9942857142857138</v>
      </c>
      <c r="O31" s="22">
        <f>AVERAGE(O24:O30)</f>
        <v>141.77142857142857</v>
      </c>
      <c r="P31" s="22">
        <f>AVERAGE(P24:P30)</f>
        <v>864.51428571428573</v>
      </c>
      <c r="Q31" s="22">
        <f>AVERAGE(Q24:Q30)</f>
        <v>9.4212542857142854</v>
      </c>
      <c r="AC31" s="2"/>
      <c r="AD31" s="2"/>
      <c r="AE31" s="2"/>
      <c r="AF31" s="2"/>
      <c r="AG31" s="2"/>
    </row>
    <row r="32" spans="1:33" x14ac:dyDescent="0.45">
      <c r="T32" s="16"/>
      <c r="AB32" s="16"/>
      <c r="AC32" s="2"/>
      <c r="AD32" s="2"/>
      <c r="AE32" s="2"/>
      <c r="AF32" s="2"/>
      <c r="AG32" s="2"/>
    </row>
    <row r="33" spans="12:33" x14ac:dyDescent="0.45">
      <c r="T33" s="16"/>
      <c r="AB33" s="16"/>
      <c r="AC33" s="2"/>
      <c r="AD33" s="2"/>
      <c r="AE33" s="2"/>
      <c r="AF33" s="2"/>
      <c r="AG33" s="2"/>
    </row>
    <row r="34" spans="12:33" x14ac:dyDescent="0.45">
      <c r="T34" s="16"/>
      <c r="AB34" s="16"/>
      <c r="AC34" s="2"/>
      <c r="AD34" s="2"/>
      <c r="AE34" s="2"/>
      <c r="AF34" s="2"/>
      <c r="AG34" s="2"/>
    </row>
    <row r="35" spans="12:33" x14ac:dyDescent="0.45">
      <c r="T35" s="16"/>
      <c r="AB35" s="16"/>
      <c r="AC35" s="2"/>
      <c r="AD35" s="2"/>
      <c r="AE35" s="2"/>
      <c r="AF35" s="2"/>
      <c r="AG35" s="2"/>
    </row>
    <row r="36" spans="12:33" ht="15.75" x14ac:dyDescent="0.5">
      <c r="L36" s="20" t="s">
        <v>120</v>
      </c>
      <c r="M36" s="10" t="s">
        <v>46</v>
      </c>
      <c r="N36" s="10" t="s">
        <v>48</v>
      </c>
      <c r="O36" s="10" t="s">
        <v>5</v>
      </c>
      <c r="P36" s="10" t="s">
        <v>6</v>
      </c>
      <c r="Q36" s="10" t="s">
        <v>2</v>
      </c>
      <c r="T36" s="20" t="s">
        <v>125</v>
      </c>
      <c r="U36" s="10" t="s">
        <v>46</v>
      </c>
      <c r="V36" s="10" t="s">
        <v>48</v>
      </c>
      <c r="W36" s="10" t="s">
        <v>5</v>
      </c>
      <c r="X36" s="10" t="s">
        <v>6</v>
      </c>
      <c r="Y36" s="10" t="s">
        <v>2</v>
      </c>
      <c r="AB36" s="20" t="s">
        <v>130</v>
      </c>
      <c r="AC36" s="10" t="s">
        <v>46</v>
      </c>
      <c r="AD36" s="10" t="s">
        <v>48</v>
      </c>
      <c r="AE36" s="10" t="s">
        <v>5</v>
      </c>
      <c r="AF36" s="10" t="s">
        <v>6</v>
      </c>
      <c r="AG36" s="10" t="s">
        <v>2</v>
      </c>
    </row>
    <row r="37" spans="12:33" x14ac:dyDescent="0.45">
      <c r="L37" s="19" t="s">
        <v>110</v>
      </c>
      <c r="M37" s="16">
        <v>-96.42</v>
      </c>
      <c r="N37" s="16">
        <v>9.08</v>
      </c>
      <c r="O37" s="16">
        <v>145.80000000000001</v>
      </c>
      <c r="P37" s="16">
        <v>824.3</v>
      </c>
      <c r="Q37" s="16">
        <v>8.3409800000000001</v>
      </c>
      <c r="T37" s="19" t="s">
        <v>110</v>
      </c>
      <c r="U37">
        <v>-96.827699999999993</v>
      </c>
      <c r="V37">
        <v>7.8</v>
      </c>
      <c r="W37">
        <v>147</v>
      </c>
      <c r="X37">
        <v>967.4</v>
      </c>
      <c r="Y37">
        <v>9.7757799999999992</v>
      </c>
      <c r="AB37" s="19" t="s">
        <v>110</v>
      </c>
      <c r="AC37" s="2">
        <v>-91.41113</v>
      </c>
      <c r="AD37" s="2">
        <v>9.3699999999999992</v>
      </c>
      <c r="AE37" s="2">
        <v>140.9</v>
      </c>
      <c r="AF37" s="2">
        <v>812.8</v>
      </c>
      <c r="AG37" s="2">
        <v>9.1450399999999998</v>
      </c>
    </row>
    <row r="38" spans="12:33" x14ac:dyDescent="0.45">
      <c r="L38" s="19" t="s">
        <v>111</v>
      </c>
      <c r="M38" s="16">
        <v>-85.11</v>
      </c>
      <c r="N38" s="16">
        <v>11.44</v>
      </c>
      <c r="O38" s="16">
        <v>143</v>
      </c>
      <c r="P38" s="16">
        <v>820.4</v>
      </c>
      <c r="Q38" s="16">
        <v>9.9404500000000002</v>
      </c>
      <c r="T38" s="19" t="s">
        <v>111</v>
      </c>
      <c r="U38">
        <v>-95.13288</v>
      </c>
      <c r="V38">
        <v>8.07</v>
      </c>
      <c r="W38">
        <v>191.7</v>
      </c>
      <c r="X38">
        <v>1315</v>
      </c>
      <c r="Y38">
        <v>10.57452</v>
      </c>
      <c r="AB38" s="19" t="s">
        <v>111</v>
      </c>
      <c r="AC38" s="2">
        <v>-89.108019999999996</v>
      </c>
      <c r="AD38" s="2">
        <v>10.72</v>
      </c>
      <c r="AE38" s="2">
        <v>132.19999999999999</v>
      </c>
      <c r="AF38" s="2">
        <v>882.7</v>
      </c>
      <c r="AG38" s="2"/>
    </row>
    <row r="39" spans="12:33" x14ac:dyDescent="0.45">
      <c r="L39" s="19" t="s">
        <v>112</v>
      </c>
      <c r="M39" s="16">
        <v>-92.74</v>
      </c>
      <c r="N39" s="16">
        <v>8.14</v>
      </c>
      <c r="O39" s="16">
        <v>139</v>
      </c>
      <c r="P39" s="16">
        <v>874.6</v>
      </c>
      <c r="Q39" s="16">
        <v>8.25258</v>
      </c>
      <c r="T39" s="19" t="s">
        <v>112</v>
      </c>
      <c r="U39">
        <v>-101.07519000000001</v>
      </c>
      <c r="V39">
        <v>7.72</v>
      </c>
      <c r="W39">
        <v>101.4</v>
      </c>
      <c r="X39">
        <v>963</v>
      </c>
      <c r="Y39">
        <v>10.86234</v>
      </c>
      <c r="AB39" s="19" t="s">
        <v>112</v>
      </c>
      <c r="AC39" s="2">
        <v>-92.069990000000004</v>
      </c>
      <c r="AD39" s="2">
        <v>10.35</v>
      </c>
      <c r="AE39" s="2">
        <v>121</v>
      </c>
      <c r="AF39" s="2">
        <v>879.4</v>
      </c>
      <c r="AG39" s="2">
        <v>11.067869999999999</v>
      </c>
    </row>
    <row r="40" spans="12:33" x14ac:dyDescent="0.45">
      <c r="L40" s="19" t="s">
        <v>113</v>
      </c>
      <c r="M40" s="16">
        <v>-92.83</v>
      </c>
      <c r="N40" s="16">
        <v>9.14</v>
      </c>
      <c r="O40" s="16">
        <v>121.5</v>
      </c>
      <c r="P40" s="16">
        <v>819</v>
      </c>
      <c r="Q40" s="16">
        <v>10.201879999999999</v>
      </c>
      <c r="T40" s="19" t="s">
        <v>113</v>
      </c>
      <c r="U40">
        <v>-98.861419999999995</v>
      </c>
      <c r="V40">
        <v>7.9</v>
      </c>
      <c r="W40">
        <v>154.1</v>
      </c>
      <c r="X40">
        <v>1296</v>
      </c>
      <c r="Y40">
        <v>8.0703600000000009</v>
      </c>
      <c r="AB40" s="19" t="s">
        <v>113</v>
      </c>
      <c r="AC40" s="2">
        <v>-90.167779999999993</v>
      </c>
      <c r="AD40" s="2">
        <v>10.39</v>
      </c>
      <c r="AE40" s="2">
        <v>128.5</v>
      </c>
      <c r="AF40" s="2">
        <v>755.5</v>
      </c>
      <c r="AG40" s="2">
        <v>11.04815</v>
      </c>
    </row>
    <row r="41" spans="12:33" x14ac:dyDescent="0.45">
      <c r="L41" s="19" t="s">
        <v>114</v>
      </c>
      <c r="M41" s="16">
        <v>-90.62</v>
      </c>
      <c r="N41" s="16">
        <v>8.0500000000000007</v>
      </c>
      <c r="O41" s="16">
        <v>200</v>
      </c>
      <c r="P41" s="16">
        <v>1201</v>
      </c>
      <c r="Q41" s="16">
        <v>8.1864000000000008</v>
      </c>
      <c r="T41" s="19" t="s">
        <v>114</v>
      </c>
      <c r="U41">
        <v>-88.169880000000006</v>
      </c>
      <c r="V41">
        <v>9.6199999999999992</v>
      </c>
      <c r="W41">
        <v>164.2</v>
      </c>
      <c r="X41">
        <v>879.2</v>
      </c>
      <c r="Y41">
        <v>7.1735800000000003</v>
      </c>
      <c r="AB41" s="19" t="s">
        <v>114</v>
      </c>
      <c r="AC41" s="2">
        <v>-96.307969999999997</v>
      </c>
      <c r="AD41" s="2">
        <v>8.44</v>
      </c>
      <c r="AE41" s="2">
        <v>126.4</v>
      </c>
      <c r="AF41" s="2">
        <v>803.4</v>
      </c>
      <c r="AG41" s="2"/>
    </row>
    <row r="42" spans="12:33" x14ac:dyDescent="0.45">
      <c r="L42" s="19" t="s">
        <v>115</v>
      </c>
      <c r="M42" s="16">
        <v>-93.82</v>
      </c>
      <c r="N42" s="16">
        <v>10.35</v>
      </c>
      <c r="O42" s="16">
        <v>139.6</v>
      </c>
      <c r="P42" s="16">
        <v>749</v>
      </c>
      <c r="Q42" s="16">
        <v>6.9457899999999997</v>
      </c>
      <c r="T42" s="19" t="s">
        <v>115</v>
      </c>
      <c r="U42">
        <v>-92.222999999999999</v>
      </c>
      <c r="V42">
        <v>8.85</v>
      </c>
      <c r="W42">
        <v>123.7</v>
      </c>
      <c r="X42">
        <v>801</v>
      </c>
      <c r="Y42">
        <v>12.1501</v>
      </c>
      <c r="AB42" s="19" t="s">
        <v>115</v>
      </c>
      <c r="AC42" s="2">
        <v>-90.024000000000001</v>
      </c>
      <c r="AD42" s="2">
        <v>9.2899999999999991</v>
      </c>
      <c r="AE42" s="2">
        <v>127.4</v>
      </c>
      <c r="AF42" s="2">
        <v>698.2</v>
      </c>
      <c r="AG42" s="2">
        <v>11.061109999999999</v>
      </c>
    </row>
    <row r="43" spans="12:33" x14ac:dyDescent="0.45">
      <c r="L43" s="19" t="s">
        <v>116</v>
      </c>
      <c r="M43" s="16">
        <v>-94.41</v>
      </c>
      <c r="N43" s="16">
        <v>8.1300000000000008</v>
      </c>
      <c r="O43" s="16">
        <v>135.4</v>
      </c>
      <c r="P43" s="16">
        <v>749.5</v>
      </c>
      <c r="Q43" s="16">
        <v>7.24437</v>
      </c>
      <c r="T43" s="18" t="s">
        <v>65</v>
      </c>
      <c r="U43" s="12">
        <f>AVERAGE(U37:U42)</f>
        <v>-95.38167833333334</v>
      </c>
      <c r="V43" s="12">
        <f t="shared" ref="V43:Y43" si="4">AVERAGE(V37:V42)</f>
        <v>8.3266666666666662</v>
      </c>
      <c r="W43" s="12">
        <f t="shared" si="4"/>
        <v>147.01666666666668</v>
      </c>
      <c r="X43" s="12">
        <f t="shared" si="4"/>
        <v>1036.9333333333332</v>
      </c>
      <c r="Y43" s="12">
        <f t="shared" si="4"/>
        <v>9.7677800000000001</v>
      </c>
      <c r="AB43" s="18" t="s">
        <v>65</v>
      </c>
      <c r="AC43" s="12">
        <f>AVERAGE(AC37:AC42)</f>
        <v>-91.514814999999999</v>
      </c>
      <c r="AD43" s="12">
        <f t="shared" ref="AD43:AF43" si="5">AVERAGE(AD37:AD42)</f>
        <v>9.76</v>
      </c>
      <c r="AE43" s="12">
        <f t="shared" si="5"/>
        <v>129.4</v>
      </c>
      <c r="AF43" s="12">
        <f t="shared" si="5"/>
        <v>805.33333333333337</v>
      </c>
      <c r="AG43" s="12">
        <f>AVERAGE(AG37,AG39,AG40,AG42)</f>
        <v>10.5805425</v>
      </c>
    </row>
    <row r="44" spans="12:33" x14ac:dyDescent="0.45">
      <c r="L44" s="18" t="s">
        <v>65</v>
      </c>
      <c r="M44" s="22">
        <f>AVERAGE(M37:M43)</f>
        <v>-92.278571428571425</v>
      </c>
      <c r="N44" s="22">
        <f>AVERAGE(N37:N43)</f>
        <v>9.19</v>
      </c>
      <c r="O44" s="22">
        <f>AVERAGE(O37:O43)</f>
        <v>146.32857142857142</v>
      </c>
      <c r="P44" s="22">
        <f>AVERAGE(P37:P43)</f>
        <v>862.54285714285709</v>
      </c>
      <c r="Q44" s="22">
        <f>AVERAGE(Q37:Q43)</f>
        <v>8.4446357142857131</v>
      </c>
      <c r="AC44" s="2"/>
      <c r="AD44" s="2"/>
      <c r="AE44" s="2"/>
      <c r="AF44" s="2"/>
      <c r="AG44" s="2"/>
    </row>
    <row r="45" spans="12:33" x14ac:dyDescent="0.45">
      <c r="T45" s="16"/>
      <c r="AB45" s="16"/>
      <c r="AC45" s="2"/>
      <c r="AD45" s="2"/>
      <c r="AE45" s="2"/>
      <c r="AF45" s="2"/>
      <c r="AG45" s="2"/>
    </row>
    <row r="46" spans="12:33" x14ac:dyDescent="0.45">
      <c r="T46" s="16"/>
      <c r="AB46" s="16"/>
      <c r="AC46" s="2"/>
      <c r="AD46" s="2"/>
      <c r="AE46" s="2"/>
      <c r="AF46" s="2"/>
      <c r="AG46" s="2"/>
    </row>
    <row r="47" spans="12:33" x14ac:dyDescent="0.45">
      <c r="T47" s="16"/>
      <c r="AB47" s="16"/>
      <c r="AC47" s="2"/>
      <c r="AD47" s="2"/>
      <c r="AE47" s="2"/>
      <c r="AF47" s="2"/>
      <c r="AG47" s="2"/>
    </row>
    <row r="48" spans="12:33" ht="15.75" x14ac:dyDescent="0.5">
      <c r="L48" s="20" t="s">
        <v>121</v>
      </c>
      <c r="M48" s="10" t="s">
        <v>46</v>
      </c>
      <c r="N48" s="10" t="s">
        <v>48</v>
      </c>
      <c r="O48" s="10" t="s">
        <v>5</v>
      </c>
      <c r="P48" s="10" t="s">
        <v>6</v>
      </c>
      <c r="Q48" s="10" t="s">
        <v>2</v>
      </c>
      <c r="R48" s="2"/>
      <c r="T48" s="20" t="s">
        <v>126</v>
      </c>
      <c r="U48" s="10" t="s">
        <v>46</v>
      </c>
      <c r="V48" s="10" t="s">
        <v>48</v>
      </c>
      <c r="W48" s="10" t="s">
        <v>5</v>
      </c>
      <c r="X48" s="10" t="s">
        <v>6</v>
      </c>
      <c r="Y48" s="10" t="s">
        <v>2</v>
      </c>
      <c r="AB48" s="20" t="s">
        <v>131</v>
      </c>
      <c r="AC48" s="10" t="s">
        <v>46</v>
      </c>
      <c r="AD48" s="10" t="s">
        <v>48</v>
      </c>
      <c r="AE48" s="10" t="s">
        <v>5</v>
      </c>
      <c r="AF48" s="10" t="s">
        <v>6</v>
      </c>
      <c r="AG48" s="10" t="s">
        <v>2</v>
      </c>
    </row>
    <row r="49" spans="12:33" x14ac:dyDescent="0.45">
      <c r="L49" s="19" t="s">
        <v>110</v>
      </c>
      <c r="M49" s="16">
        <v>-83.521479999999997</v>
      </c>
      <c r="N49" s="16">
        <v>15.38</v>
      </c>
      <c r="O49" s="16">
        <v>95.44</v>
      </c>
      <c r="P49" s="16">
        <v>665</v>
      </c>
      <c r="Q49" s="16">
        <v>10.16352</v>
      </c>
      <c r="T49" s="19" t="s">
        <v>110</v>
      </c>
      <c r="U49">
        <v>-95.74</v>
      </c>
      <c r="V49">
        <v>8.4499999999999993</v>
      </c>
      <c r="W49">
        <v>116.1</v>
      </c>
      <c r="X49">
        <v>716.5</v>
      </c>
      <c r="Y49">
        <v>8.5575600000000005</v>
      </c>
      <c r="AB49" s="19" t="s">
        <v>110</v>
      </c>
      <c r="AC49" s="2">
        <v>-84.758290000000002</v>
      </c>
      <c r="AD49" s="2">
        <v>13.4</v>
      </c>
      <c r="AE49" s="2">
        <v>118.5</v>
      </c>
      <c r="AF49" s="2">
        <v>571.70000000000005</v>
      </c>
      <c r="AG49" s="2">
        <v>9.8704599999999996</v>
      </c>
    </row>
    <row r="50" spans="12:33" x14ac:dyDescent="0.45">
      <c r="L50" s="19" t="s">
        <v>111</v>
      </c>
      <c r="M50" s="16">
        <v>-88.65334</v>
      </c>
      <c r="N50" s="16">
        <v>13.74</v>
      </c>
      <c r="O50" s="16">
        <v>125.3</v>
      </c>
      <c r="P50" s="16">
        <v>792.5</v>
      </c>
      <c r="Q50" s="16">
        <v>10.28416</v>
      </c>
      <c r="T50" s="19" t="s">
        <v>111</v>
      </c>
      <c r="U50">
        <v>-97.36</v>
      </c>
      <c r="V50">
        <v>12.32</v>
      </c>
      <c r="W50">
        <v>138.30000000000001</v>
      </c>
      <c r="X50">
        <v>761.7</v>
      </c>
      <c r="Y50">
        <v>6.96746</v>
      </c>
      <c r="AB50" s="19" t="s">
        <v>111</v>
      </c>
      <c r="AC50" s="2">
        <v>-86.296549999999996</v>
      </c>
      <c r="AD50" s="2">
        <v>16.95</v>
      </c>
      <c r="AE50" s="2">
        <v>106.3</v>
      </c>
      <c r="AF50" s="2">
        <v>609.1</v>
      </c>
      <c r="AG50" s="2">
        <v>10.87121</v>
      </c>
    </row>
    <row r="51" spans="12:33" x14ac:dyDescent="0.45">
      <c r="L51" s="19" t="s">
        <v>112</v>
      </c>
      <c r="M51" s="16">
        <v>-89.138369999999995</v>
      </c>
      <c r="N51" s="16">
        <v>12.65</v>
      </c>
      <c r="O51" s="16">
        <v>103</v>
      </c>
      <c r="P51" s="16">
        <v>643.29999999999995</v>
      </c>
      <c r="Q51" s="16">
        <v>10.950839999999999</v>
      </c>
      <c r="T51" s="19" t="s">
        <v>112</v>
      </c>
      <c r="U51">
        <v>-91.04</v>
      </c>
      <c r="V51">
        <v>9.34</v>
      </c>
      <c r="W51">
        <v>116.5</v>
      </c>
      <c r="X51">
        <v>742.2</v>
      </c>
      <c r="Y51">
        <v>6.8397100000000002</v>
      </c>
      <c r="AB51" s="19" t="s">
        <v>112</v>
      </c>
      <c r="AC51" s="2">
        <v>-86.115530000000007</v>
      </c>
      <c r="AD51" s="2">
        <v>16.82</v>
      </c>
      <c r="AE51" s="2">
        <v>116.1</v>
      </c>
      <c r="AF51" s="2">
        <v>691.5</v>
      </c>
      <c r="AG51" s="2">
        <v>10.01388</v>
      </c>
    </row>
    <row r="52" spans="12:33" x14ac:dyDescent="0.45">
      <c r="L52" s="19" t="s">
        <v>113</v>
      </c>
      <c r="M52" s="16">
        <v>-88.058120000000002</v>
      </c>
      <c r="N52" s="16">
        <v>10.7</v>
      </c>
      <c r="O52" s="16">
        <v>108.6</v>
      </c>
      <c r="P52" s="16">
        <v>767.2</v>
      </c>
      <c r="Q52" s="16">
        <v>11.3508</v>
      </c>
      <c r="T52" s="19" t="s">
        <v>113</v>
      </c>
      <c r="U52">
        <v>-94.310090000000002</v>
      </c>
      <c r="V52">
        <v>8.5</v>
      </c>
      <c r="W52">
        <v>96</v>
      </c>
      <c r="X52">
        <v>715</v>
      </c>
      <c r="AB52" s="19" t="s">
        <v>113</v>
      </c>
      <c r="AC52" s="2">
        <v>-87.181820000000002</v>
      </c>
      <c r="AD52" s="2">
        <v>11.6</v>
      </c>
      <c r="AE52" s="2">
        <v>128.5</v>
      </c>
      <c r="AF52" s="2">
        <v>737.8</v>
      </c>
      <c r="AG52" s="2">
        <v>9.7724299999999999</v>
      </c>
    </row>
    <row r="53" spans="12:33" x14ac:dyDescent="0.45">
      <c r="L53" s="19" t="s">
        <v>114</v>
      </c>
      <c r="M53" s="16">
        <v>-90.203710000000001</v>
      </c>
      <c r="N53" s="16">
        <v>11.95</v>
      </c>
      <c r="O53" s="16">
        <v>116.1</v>
      </c>
      <c r="P53" s="16">
        <v>711.1</v>
      </c>
      <c r="Q53" s="16">
        <v>7.2192800000000004</v>
      </c>
      <c r="T53" s="19" t="s">
        <v>114</v>
      </c>
      <c r="U53">
        <v>-92.769559999999998</v>
      </c>
      <c r="V53">
        <v>8.67</v>
      </c>
      <c r="W53">
        <v>138</v>
      </c>
      <c r="X53">
        <v>659.2</v>
      </c>
      <c r="Y53">
        <v>10.8521</v>
      </c>
      <c r="AB53" s="19" t="s">
        <v>114</v>
      </c>
      <c r="AC53" s="2">
        <v>-87.706969999999998</v>
      </c>
      <c r="AD53" s="2">
        <v>15.3</v>
      </c>
      <c r="AE53" s="2">
        <v>130.9</v>
      </c>
      <c r="AF53" s="2">
        <v>691.5</v>
      </c>
      <c r="AG53" s="2">
        <v>8.8628099999999996</v>
      </c>
    </row>
    <row r="54" spans="12:33" x14ac:dyDescent="0.45">
      <c r="L54" s="19" t="s">
        <v>115</v>
      </c>
      <c r="M54" s="16">
        <v>-87.581890000000001</v>
      </c>
      <c r="N54" s="16">
        <v>13.6</v>
      </c>
      <c r="O54" s="16">
        <v>112</v>
      </c>
      <c r="P54" s="16">
        <v>706.1</v>
      </c>
      <c r="Q54" s="16">
        <v>7.1157599999999999</v>
      </c>
      <c r="T54" s="19" t="s">
        <v>115</v>
      </c>
      <c r="U54">
        <v>-92.179400000000001</v>
      </c>
      <c r="V54">
        <v>12.83</v>
      </c>
      <c r="W54">
        <v>147.30000000000001</v>
      </c>
      <c r="X54">
        <v>946.7</v>
      </c>
      <c r="Y54">
        <v>13.7532</v>
      </c>
      <c r="AB54" s="19" t="s">
        <v>115</v>
      </c>
      <c r="AC54" s="2">
        <v>-88.010919999999999</v>
      </c>
      <c r="AD54" s="2">
        <v>11.11</v>
      </c>
      <c r="AE54" s="2">
        <v>111</v>
      </c>
      <c r="AF54" s="2">
        <v>777.8</v>
      </c>
      <c r="AG54" s="2">
        <v>9.1250800000000005</v>
      </c>
    </row>
    <row r="55" spans="12:33" x14ac:dyDescent="0.45">
      <c r="L55" s="19" t="s">
        <v>116</v>
      </c>
      <c r="M55" s="16">
        <v>-88.243260000000006</v>
      </c>
      <c r="N55" s="16">
        <v>10.63</v>
      </c>
      <c r="O55" s="16">
        <v>104.2</v>
      </c>
      <c r="P55" s="16">
        <v>700.1</v>
      </c>
      <c r="Q55" s="16">
        <v>9.2698199999999993</v>
      </c>
      <c r="T55" s="18" t="s">
        <v>65</v>
      </c>
      <c r="U55" s="12">
        <f>AVERAGE(U49:U54)</f>
        <v>-93.89984166666666</v>
      </c>
      <c r="V55" s="12">
        <f t="shared" ref="V55:X55" si="6">AVERAGE(V49:V54)</f>
        <v>10.018333333333333</v>
      </c>
      <c r="W55" s="12">
        <f t="shared" si="6"/>
        <v>125.36666666666667</v>
      </c>
      <c r="X55" s="12">
        <f t="shared" si="6"/>
        <v>756.88333333333333</v>
      </c>
      <c r="Y55" s="12">
        <f>AVERAGE(Y49,Y50,Y51,Y53,Y54)</f>
        <v>9.394006000000001</v>
      </c>
      <c r="AB55" s="18" t="s">
        <v>65</v>
      </c>
      <c r="AC55" s="12">
        <f>AVERAGE(AC49:AC54)</f>
        <v>-86.678346666666684</v>
      </c>
      <c r="AD55" s="12">
        <f t="shared" ref="AD55:AG55" si="7">AVERAGE(AD49:AD54)</f>
        <v>14.196666666666667</v>
      </c>
      <c r="AE55" s="12">
        <f t="shared" si="7"/>
        <v>118.55</v>
      </c>
      <c r="AF55" s="12">
        <f t="shared" si="7"/>
        <v>679.90000000000009</v>
      </c>
      <c r="AG55" s="12">
        <f t="shared" si="7"/>
        <v>9.7526449999999993</v>
      </c>
    </row>
    <row r="56" spans="12:33" x14ac:dyDescent="0.45">
      <c r="L56" s="18" t="s">
        <v>65</v>
      </c>
      <c r="M56" s="22">
        <f>AVERAGE(M49:M55)</f>
        <v>-87.91431</v>
      </c>
      <c r="N56" s="22">
        <f>AVERAGE(N49:N55)</f>
        <v>12.664285714285713</v>
      </c>
      <c r="O56" s="22">
        <f>AVERAGE(O49:O55)</f>
        <v>109.23428571428573</v>
      </c>
      <c r="P56" s="22">
        <f>AVERAGE(P49:P55)</f>
        <v>712.18571428571431</v>
      </c>
      <c r="Q56" s="22">
        <f>AVERAGE(Q49:Q55)</f>
        <v>9.4791685714285716</v>
      </c>
      <c r="AC56" s="2"/>
      <c r="AD56" s="2"/>
      <c r="AE56" s="2"/>
      <c r="AF56" s="2"/>
      <c r="AG5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CCPA</vt:lpstr>
      <vt:lpstr>+cAMP</vt:lpstr>
      <vt:lpstr>Control-Ih</vt:lpstr>
      <vt:lpstr>+SQ</vt:lpstr>
      <vt:lpstr>4cell model-values-used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Mehrnoush Zobeiri</dc:creator>
  <cp:lastModifiedBy>Brandon Williams</cp:lastModifiedBy>
  <dcterms:created xsi:type="dcterms:W3CDTF">2021-06-22T11:49:32Z</dcterms:created>
  <dcterms:modified xsi:type="dcterms:W3CDTF">2021-09-14T20:02:02Z</dcterms:modified>
</cp:coreProperties>
</file>