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0640" windowHeight="11040" tabRatio="698" firstSheet="2" activeTab="12"/>
  </bookViews>
  <sheets>
    <sheet name="Menu" sheetId="25" r:id="rId1"/>
    <sheet name="Produtos" sheetId="17" r:id="rId2"/>
    <sheet name="Vendedores" sheetId="28" r:id="rId3"/>
    <sheet name="Vendas" sheetId="16" r:id="rId4"/>
    <sheet name="Vendas histórico" sheetId="41" r:id="rId5"/>
    <sheet name="Consultas" sheetId="24" state="hidden" r:id="rId6"/>
    <sheet name="DN_Produtos" sheetId="35" state="hidden" r:id="rId7"/>
    <sheet name="DN_Vendas" sheetId="37" state="hidden" r:id="rId8"/>
    <sheet name="Cadastros Auxiliares" sheetId="23" state="hidden" r:id="rId9"/>
    <sheet name="DN_Vendedores" sheetId="39" state="hidden" r:id="rId10"/>
    <sheet name="Dashboard" sheetId="18" r:id="rId11"/>
    <sheet name="DN_Desafio Vendas_Hist" sheetId="42" r:id="rId12"/>
    <sheet name="Dashboard Histórico" sheetId="40" r:id="rId13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MeteoraEcommerceFINALAULA5DESAFIORESOLVIDO.xlsxTB_Vendas_Hist1" hidden="1">TB_Vendas_Hist[]</definedName>
    <definedName name="_xlcn.WorksheetConnection_VendedoresA4D91" hidden="1">Vendedores!$A$4:$D$9</definedName>
    <definedName name="DadosExternos_1" localSheetId="4" hidden="1">'Vendas histórico'!$A$1:$H$253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  <definedName name="SegmentaçãodeDados_Data__Ano">#N/A</definedName>
    <definedName name="SegmentaçãodeDados_Data__Mês">#N/A</definedName>
  </definedName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</pivotCaches>
  <extLst>
    <ext xmlns:x14="http://schemas.microsoft.com/office/spreadsheetml/2009/9/main" uri="{876F7934-8845-4945-9796-88D515C7AA90}">
      <x14:pivotCaches>
        <pivotCache cacheId="7" r:id="rId21"/>
      </x14:pivotCaches>
    </ext>
    <ext xmlns:x14="http://schemas.microsoft.com/office/spreadsheetml/2009/9/main" uri="{BBE1A952-AA13-448e-AADC-164F8A28A991}">
      <x14:slicerCaches>
        <x14:slicerCache r:id="rId22"/>
        <x14:slicerCache r:id="rId23"/>
        <x14:slicerCache r:id="rId2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TB_Vendas_Hist" name="TB_Vendas_Hist" connection="WorksheetConnection_Meteora Ecommerce - FINAL AULA 5 - DESAFIO RESOLVIDO.xlsx!TB_Vendas_Hist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  <x15:modelRelationship fromTable="TB_Vendas_Hist" fromColumn="Vendedor" toTable="Intervalo" toColumn="Código"/>
          <x15:modelRelationship fromTable="TB_Vendas_Hist" fromColumn="Código" toTable="TB_Produto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Vendas_Hist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42" l="1"/>
  <c r="L5" i="42"/>
  <c r="L4" i="42"/>
  <c r="I6" i="37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J5" i="37"/>
  <c r="J4" i="37"/>
  <c r="J6" i="37"/>
  <c r="AQ4" i="18"/>
  <c r="K6" i="37"/>
  <c r="K5" i="37"/>
  <c r="BK4" i="18"/>
  <c r="K4" i="37"/>
  <c r="M5" i="42"/>
  <c r="N4" i="42"/>
  <c r="M4" i="42"/>
  <c r="M6" i="42"/>
  <c r="N6" i="42"/>
  <c r="N5" i="42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>
  <connection id="1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Meteora Ecommerce - FINAL AULA 5 - DESAFIO RESOLVIDO.xlsx!TB_Vendas_Hist" type="102" refreshedVersion="8" minRefreshableVersion="5">
    <extLst>
      <ext xmlns:x15="http://schemas.microsoft.com/office/spreadsheetml/2010/11/main" uri="{DE250136-89BD-433C-8126-D09CA5730AF9}">
        <x15:connection id="TB_Vendas_Hist" autoDelete="1">
          <x15:rangePr sourceName="_xlcn.WorksheetConnection_MeteoraEcommerceFINALAULA5DESAFIORESOLVIDO.xlsxTB_Vendas_Hist1"/>
        </x15:connection>
      </ext>
    </extLst>
  </connection>
  <connection id="4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5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6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<sst xmlns="http://schemas.openxmlformats.org/spreadsheetml/2006/main" count="1320" uniqueCount="184">
  <si>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</si>
  <si>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</si>
  <si>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</si>
  <si>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</si>
  <si>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</si>
  <si>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</si>
  <si>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</si>
  <si>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</si>
  <si>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</si>
  <si>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</si>
  <si>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</si>
  <si>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</si>
  <si>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</si>
  <si>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</si>
  <si>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</si>
  <si>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</si>
  <si>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</si>
  <si>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</si>
  <si>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</si>
  <si>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</si>
  <si>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</si>
  <si>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</si>
  <si>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</si>
  <si>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</si>
  <si>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</si>
  <si>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</si>
  <si>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</si>
  <si>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</si>
  <si>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</si>
  <si>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</si>
  <si>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</si>
  <si>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</si>
  <si>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</si>
  <si>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</si>
  <si>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</si>
  <si>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</si>
  <si>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</si>
  <si>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</si>
  <si>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</si>
  <si>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</si>
  <si>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</si>
  <si>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</si>
  <si>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</si>
  <si>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</si>
  <si>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</si>
  <si>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</si>
  <si>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</si>
  <si>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</si>
  <si>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</si>
  <si>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</si>
  <si>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</si>
  <si>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</si>
  <si>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</si>
  <si>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</si>
  <si>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</si>
  <si>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</si>
  <si>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</si>
  <si>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</si>
  <si>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</si>
  <si>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</si>
  <si>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</si>
  <si>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</si>
  <si>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</si>
  <si>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</si>
  <si>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</si>
  <si>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</si>
  <si>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</si>
  <si>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</si>
  <si>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</si>
  <si>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</si>
  <si>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</si>
  <si>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</si>
  <si>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</si>
  <si>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</si>
  <si>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</si>
  <si>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</si>
  <si>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</si>
  <si>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</si>
  <si>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</si>
  <si>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</si>
  <si>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</si>
  <si>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</si>
  <si>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</si>
  <si>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</si>
  <si>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</si>
  <si>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</si>
  <si>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</si>
  <si>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</si>
  <si>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</si>
  <si>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</si>
  <si>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</si>
  <si>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</si>
  <si>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</si>
  <si>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</si>
  <si>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</si>
  <si>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</si>
  <si>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</si>
  <si>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</si>
  <si>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</si>
  <si>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</si>
  <si>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</si>
  <si>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</si>
  <si>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</si>
  <si>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</si>
  <si>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</si>
  <si>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</si>
  <si>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</si>
  <si>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</si>
  <si>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</si>
  <si>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</si>
  <si>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</si>
  <si>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</si>
  <si>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</si>
  <si>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</si>
  <si>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</si>
  <si>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</si>
  <si>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</si>
  <si>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</si>
  <si>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</si>
  <si>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</si>
  <si>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</si>
  <si>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</si>
  <si>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</si>
  <si>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</si>
  <si>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</si>
  <si>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</si>
  <si>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</si>
  <si>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</si>
  <si>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</si>
  <si>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</si>
  <si>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</si>
  <si>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</si>
  <si>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</si>
  <si>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</si>
  <si>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</si>
  <si>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</si>
  <si>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</si>
  <si>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</si>
  <si>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</si>
  <si>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</si>
  <si>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</si>
  <si>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</si>
  <si>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</si>
  <si>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</si>
  <si>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</si>
  <si>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</si>
  <si>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</si>
  <si>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</si>
  <si>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</si>
  <si>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</si>
  <si>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</si>
  <si>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</si>
  <si>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</si>
  <si>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</si>
  <si>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</si>
  <si>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</si>
  <si>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</si>
  <si>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</si>
  <si>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</si>
  <si>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</si>
  <si>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</si>
  <si>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</si>
  <si>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</si>
  <si>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</si>
  <si>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</si>
  <si>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</si>
  <si>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</si>
  <si>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</si>
  <si>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</si>
  <si>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</si>
  <si>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</si>
  <si>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</si>
  <si>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</si>
  <si>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</si>
  <si>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</si>
  <si>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</si>
  <si>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</si>
  <si>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set</t>
  </si>
  <si>
    <t>out</t>
  </si>
  <si>
    <t>nov</t>
  </si>
  <si>
    <t>dez</t>
  </si>
  <si>
    <t>% Categoria_Hist</t>
  </si>
  <si>
    <t>% Restante_Hist</t>
  </si>
  <si>
    <t>Soma_Vendas 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</si>
</sst>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9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/>
  </cellStyles>
  <dxfs count="31"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connections" Target="connections.xml"/><Relationship Id="rId39" Type="http://schemas.openxmlformats.org/officeDocument/2006/relationships/customXml" Target="../customXml/item9.xml"/><Relationship Id="rId21" Type="http://schemas.openxmlformats.org/officeDocument/2006/relationships/pivotCacheDefinition" Target="pivotCache/pivotCacheDefinition8.xml"/><Relationship Id="rId34" Type="http://schemas.openxmlformats.org/officeDocument/2006/relationships/customXml" Target="../customXml/item4.xml"/><Relationship Id="rId42" Type="http://schemas.openxmlformats.org/officeDocument/2006/relationships/customXml" Target="../customXml/item12.xml"/><Relationship Id="rId47" Type="http://schemas.openxmlformats.org/officeDocument/2006/relationships/customXml" Target="../customXml/item17.xml"/><Relationship Id="rId50" Type="http://schemas.openxmlformats.org/officeDocument/2006/relationships/customXml" Target="../customXml/item20.xml"/><Relationship Id="rId55" Type="http://schemas.openxmlformats.org/officeDocument/2006/relationships/customXml" Target="../customXml/item2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9" Type="http://schemas.openxmlformats.org/officeDocument/2006/relationships/sheetMetadata" Target="metadata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3.xml"/><Relationship Id="rId32" Type="http://schemas.openxmlformats.org/officeDocument/2006/relationships/customXml" Target="../customXml/item2.xml"/><Relationship Id="rId37" Type="http://schemas.openxmlformats.org/officeDocument/2006/relationships/customXml" Target="../customXml/item7.xml"/><Relationship Id="rId40" Type="http://schemas.openxmlformats.org/officeDocument/2006/relationships/customXml" Target="../customXml/item10.xml"/><Relationship Id="rId45" Type="http://schemas.openxmlformats.org/officeDocument/2006/relationships/customXml" Target="../customXml/item15.xml"/><Relationship Id="rId53" Type="http://schemas.openxmlformats.org/officeDocument/2006/relationships/customXml" Target="../customXml/item23.xml"/><Relationship Id="rId58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1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35" Type="http://schemas.openxmlformats.org/officeDocument/2006/relationships/customXml" Target="../customXml/item5.xml"/><Relationship Id="rId43" Type="http://schemas.openxmlformats.org/officeDocument/2006/relationships/customXml" Target="../customXml/item13.xml"/><Relationship Id="rId48" Type="http://schemas.openxmlformats.org/officeDocument/2006/relationships/customXml" Target="../customXml/item18.xml"/><Relationship Id="rId56" Type="http://schemas.openxmlformats.org/officeDocument/2006/relationships/customXml" Target="../customXml/item26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38" Type="http://schemas.openxmlformats.org/officeDocument/2006/relationships/customXml" Target="../customXml/item8.xml"/><Relationship Id="rId46" Type="http://schemas.openxmlformats.org/officeDocument/2006/relationships/customXml" Target="../customXml/item16.xml"/><Relationship Id="rId20" Type="http://schemas.openxmlformats.org/officeDocument/2006/relationships/pivotCacheDefinition" Target="pivotCache/pivotCacheDefinition7.xml"/><Relationship Id="rId41" Type="http://schemas.openxmlformats.org/officeDocument/2006/relationships/customXml" Target="../customXml/item11.xml"/><Relationship Id="rId54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23" Type="http://schemas.microsoft.com/office/2007/relationships/slicerCache" Target="slicerCaches/slicerCache2.xml"/><Relationship Id="rId28" Type="http://schemas.openxmlformats.org/officeDocument/2006/relationships/sharedStrings" Target="sharedStrings.xml"/><Relationship Id="rId36" Type="http://schemas.openxmlformats.org/officeDocument/2006/relationships/customXml" Target="../customXml/item6.xml"/><Relationship Id="rId49" Type="http://schemas.openxmlformats.org/officeDocument/2006/relationships/customXml" Target="../customXml/item19.xml"/><Relationship Id="rId57" Type="http://schemas.openxmlformats.org/officeDocument/2006/relationships/customXml" Target="../customXml/item27.xml"/><Relationship Id="rId10" Type="http://schemas.openxmlformats.org/officeDocument/2006/relationships/worksheet" Target="worksheets/sheet10.xml"/><Relationship Id="rId31" Type="http://schemas.openxmlformats.org/officeDocument/2006/relationships/customXml" Target="../customXml/item1.xml"/><Relationship Id="rId44" Type="http://schemas.openxmlformats.org/officeDocument/2006/relationships/customXml" Target="../customXml/item14.xml"/><Relationship Id="rId52" Type="http://schemas.openxmlformats.org/officeDocument/2006/relationships/customXml" Target="../customXml/item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56795136"/>
        <c:axId val="224743936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795648"/>
        <c:axId val="224744512"/>
      </c:lineChart>
      <c:catAx>
        <c:axId val="25679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4743936"/>
        <c:crosses val="autoZero"/>
        <c:auto val="1"/>
        <c:lblAlgn val="ctr"/>
        <c:lblOffset val="100"/>
        <c:noMultiLvlLbl val="0"/>
      </c:catAx>
      <c:valAx>
        <c:axId val="2247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6795136"/>
        <c:crosses val="autoZero"/>
        <c:crossBetween val="between"/>
      </c:valAx>
      <c:valAx>
        <c:axId val="2247445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6795648"/>
        <c:crosses val="max"/>
        <c:crossBetween val="between"/>
      </c:valAx>
      <c:catAx>
        <c:axId val="256795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4744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RESOLVIDO.xlsx]DN_Vendedores!TBDN_Vendedores</c:name>
    <c:fmtId val="1"/>
  </c:pivotSource>
  <c:chart>
    <c:autoTitleDeleted val="1"/>
    <c:pivotFmts>
      <c:pivotFmt>
        <c:idx val="0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_(&quot;R$&quot;* #,##0.00_);_(&quot;R$&quot;* \(#,##0.00\);_(&quot;R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_(&quot;R$&quot;* #,##0.00_);_(&quot;R$&quot;* \(#,##0.00\);_(&quot;R$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56796160"/>
        <c:axId val="224746816"/>
      </c:barChart>
      <c:catAx>
        <c:axId val="256796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4746816"/>
        <c:crosses val="autoZero"/>
        <c:auto val="1"/>
        <c:lblAlgn val="ctr"/>
        <c:lblOffset val="100"/>
        <c:noMultiLvlLbl val="0"/>
      </c:catAx>
      <c:valAx>
        <c:axId val="22474681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5679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RESOLVIDO.xlsx]DN_Desafio Vendas_Hist!Tabela dinâmica1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315E-2"/>
              <c:y val="-0.15764810220640227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402E-2"/>
              <c:y val="-0.16525845228250577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'DN_Desafio Vendas_Hist'!$B$3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Vendas_Hist'!$B$4:$B$16</c:f>
              <c:numCache>
                <c:formatCode>_("R$"* #,##0.00_);_("R$"* \(#,##0.00\);_("R$"* "-"??_);_(@_)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7389568"/>
        <c:axId val="258514944"/>
      </c:barChart>
      <c:lineChart>
        <c:grouping val="standard"/>
        <c:varyColors val="0"/>
        <c:ser>
          <c:idx val="1"/>
          <c:order val="1"/>
          <c:tx>
            <c:strRef>
              <c:f>'DN_Desafio Vendas_Hist'!$C$3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523E-4919-AAEB-0D0CCCB118F5}"/>
              </c:ext>
            </c:extLst>
          </c:dPt>
          <c:dPt>
            <c:idx val="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523E-4919-AAEB-0D0CCCB118F5}"/>
              </c:ext>
            </c:extLst>
          </c:dPt>
          <c:dLbls>
            <c:dLbl>
              <c:idx val="0"/>
              <c:layout>
                <c:manualLayout>
                  <c:x val="-2.0045791351687315E-2"/>
                  <c:y val="-0.157648102206402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2.0045791351687402E-2"/>
                  <c:y val="-0.165258452282505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Vendas_Hist'!$C$4:$C$16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383360"/>
        <c:axId val="258515520"/>
      </c:lineChart>
      <c:catAx>
        <c:axId val="25738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514944"/>
        <c:crosses val="autoZero"/>
        <c:auto val="1"/>
        <c:lblAlgn val="ctr"/>
        <c:lblOffset val="100"/>
        <c:noMultiLvlLbl val="0"/>
      </c:catAx>
      <c:valAx>
        <c:axId val="25851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389568"/>
        <c:crosses val="autoZero"/>
        <c:crossBetween val="between"/>
      </c:valAx>
      <c:valAx>
        <c:axId val="258515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383360"/>
        <c:crosses val="max"/>
        <c:crossBetween val="between"/>
      </c:valAx>
      <c:catAx>
        <c:axId val="25838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8515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RESOLVIDO.xlsx]DN_Desafio Vendas_Hist!Tabela dinâmica4</c:name>
    <c:fmtId val="1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'DN_Desafio Vendas_Hist'!$F$3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'DN_Desafio Vendas_Hist'!$E$4:$E$9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'DN_Desafio Vendas_Hist'!$F$4:$F$9</c:f>
              <c:numCache>
                <c:formatCode>_("R$"* #,##0.00_);_("R$"* \(#,##0.00\);_("R$"* "-"??_);_(@_)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8E-44A0-8125-4C3F163455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57390080"/>
        <c:axId val="258517248"/>
      </c:barChart>
      <c:catAx>
        <c:axId val="257390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517248"/>
        <c:crosses val="autoZero"/>
        <c:auto val="1"/>
        <c:lblAlgn val="ctr"/>
        <c:lblOffset val="100"/>
        <c:noMultiLvlLbl val="0"/>
      </c:catAx>
      <c:valAx>
        <c:axId val="25851724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5739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4B1-40FA-AAD5-483A478AA9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4B1-40FA-AAD5-483A478AA908}"/>
              </c:ext>
            </c:extLst>
          </c:dPt>
          <c:dLbls>
            <c:delete val="1"/>
          </c:dLbls>
          <c:val>
            <c:numRef>
              <c:f>'DN_Desafio Vendas_Hist'!$M$4:$N$4</c:f>
              <c:numCache>
                <c:formatCode>0%</c:formatCode>
                <c:ptCount val="2"/>
                <c:pt idx="0">
                  <c:v>0.15173704728715764</c:v>
                </c:pt>
                <c:pt idx="1">
                  <c:v>0.84826295271284236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4B1-40FA-AAD5-483A478AA9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E1D-4DB3-8BE4-53218592F8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E1D-4DB3-8BE4-53218592F8B1}"/>
              </c:ext>
            </c:extLst>
          </c:dPt>
          <c:dLbls>
            <c:delete val="1"/>
          </c:dLbls>
          <c:val>
            <c:numRef>
              <c:f>'DN_Desafio Vendas_Hist'!$M$5:$N$5</c:f>
              <c:numCache>
                <c:formatCode>0%</c:formatCode>
                <c:ptCount val="2"/>
                <c:pt idx="0">
                  <c:v>0.19696868171254395</c:v>
                </c:pt>
                <c:pt idx="1">
                  <c:v>0.803031318287456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E1D-4DB3-8BE4-53218592F8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DFA-4BD2-94B6-BC3D90FFC6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DFA-4BD2-94B6-BC3D90FFC6D0}"/>
              </c:ext>
            </c:extLst>
          </c:dPt>
          <c:dLbls>
            <c:delete val="1"/>
          </c:dLbls>
          <c:val>
            <c:numRef>
              <c:f>'DN_Desafio Vendas_Hist'!$M$6:$N$6</c:f>
              <c:numCache>
                <c:formatCode>0%</c:formatCode>
                <c:ptCount val="2"/>
                <c:pt idx="0">
                  <c:v>0.65129427100029846</c:v>
                </c:pt>
                <c:pt idx="1">
                  <c:v>0.34870572899970154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DFA-4BD2-94B6-BC3D90FFC6D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xmlns="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xmlns="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xmlns="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xmlns="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xmlns="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xmlns="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xmlns="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xmlns="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xmlns="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129540</xdr:colOff>
      <xdr:row>10</xdr:row>
      <xdr:rowOff>7620</xdr:rowOff>
    </xdr:from>
    <xdr:to>
      <xdr:col>79</xdr:col>
      <xdr:colOff>114300</xdr:colOff>
      <xdr:row>23</xdr:row>
      <xdr:rowOff>91440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xmlns="" id="{606CC595-23D9-AA39-5E30-FEF9691C3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15240</xdr:colOff>
      <xdr:row>27</xdr:row>
      <xdr:rowOff>22860</xdr:rowOff>
    </xdr:from>
    <xdr:to>
      <xdr:col>79</xdr:col>
      <xdr:colOff>114300</xdr:colOff>
      <xdr:row>45</xdr:row>
      <xdr:rowOff>83820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xmlns="" id="{1C8E1D4F-E7D3-9417-21C9-19BA609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7620</xdr:colOff>
      <xdr:row>0</xdr:row>
      <xdr:rowOff>91440</xdr:rowOff>
    </xdr:from>
    <xdr:to>
      <xdr:col>39</xdr:col>
      <xdr:colOff>53340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ata (Ano)">
              <a:extLst>
                <a:ext uri="{FF2B5EF4-FFF2-40B4-BE49-F238E27FC236}">
                  <a16:creationId xmlns:a16="http://schemas.microsoft.com/office/drawing/2014/main" xmlns="" id="{55C8C2F2-EAD0-4D49-85BA-73D8CC9BE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An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91440"/>
              <a:ext cx="224028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39</xdr:col>
      <xdr:colOff>121920</xdr:colOff>
      <xdr:row>0</xdr:row>
      <xdr:rowOff>91440</xdr:rowOff>
    </xdr:from>
    <xdr:to>
      <xdr:col>79</xdr:col>
      <xdr:colOff>91440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ata (Mês)">
              <a:extLst>
                <a:ext uri="{FF2B5EF4-FFF2-40B4-BE49-F238E27FC236}">
                  <a16:creationId xmlns:a16="http://schemas.microsoft.com/office/drawing/2014/main" xmlns="" id="{2E04E5E5-0638-411E-A67C-B2E60EF97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91440"/>
              <a:ext cx="545592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22860</xdr:colOff>
      <xdr:row>27</xdr:row>
      <xdr:rowOff>30480</xdr:rowOff>
    </xdr:from>
    <xdr:to>
      <xdr:col>15</xdr:col>
      <xdr:colOff>18180</xdr:colOff>
      <xdr:row>45</xdr:row>
      <xdr:rowOff>78720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xmlns="" id="{A17060AB-F2CE-B793-A6B6-80CB9E621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121920</xdr:colOff>
      <xdr:row>27</xdr:row>
      <xdr:rowOff>30480</xdr:rowOff>
    </xdr:from>
    <xdr:to>
      <xdr:col>39</xdr:col>
      <xdr:colOff>117240</xdr:colOff>
      <xdr:row>45</xdr:row>
      <xdr:rowOff>78720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xmlns="" id="{26DC38C2-3815-84C2-0735-F2516A4CE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60960</xdr:colOff>
      <xdr:row>27</xdr:row>
      <xdr:rowOff>30480</xdr:rowOff>
    </xdr:from>
    <xdr:to>
      <xdr:col>27</xdr:col>
      <xdr:colOff>56280</xdr:colOff>
      <xdr:row>45</xdr:row>
      <xdr:rowOff>78720</xdr:rowOff>
    </xdr:to>
    <xdr:graphicFrame macro="">
      <xdr:nvGraphicFramePr>
        <xdr:cNvPr id="10" name="Gráfico 7">
          <a:extLst>
            <a:ext uri="{FF2B5EF4-FFF2-40B4-BE49-F238E27FC236}">
              <a16:creationId xmlns:a16="http://schemas.microsoft.com/office/drawing/2014/main" xmlns="" id="{75B6E8F8-D838-65E3-3763-C02736F9C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93863</xdr:colOff>
      <xdr:row>34</xdr:row>
      <xdr:rowOff>91440</xdr:rowOff>
    </xdr:from>
    <xdr:to>
      <xdr:col>11</xdr:col>
      <xdr:colOff>84338</xdr:colOff>
      <xdr:row>40</xdr:row>
      <xdr:rowOff>62865</xdr:rowOff>
    </xdr:to>
    <xdr:sp macro="" textlink="'DN_Desafio Vendas_Hist'!M4">
      <xdr:nvSpPr>
        <xdr:cNvPr id="11" name="CaixaDeTexto 10">
          <a:extLst>
            <a:ext uri="{FF2B5EF4-FFF2-40B4-BE49-F238E27FC236}">
              <a16:creationId xmlns:a16="http://schemas.microsoft.com/office/drawing/2014/main" xmlns="" id="{EDEE87F4-27C9-4CB7-8C2D-4D4D54EBE19E}"/>
            </a:ext>
          </a:extLst>
        </xdr:cNvPr>
        <xdr:cNvSpPr txBox="1"/>
      </xdr:nvSpPr>
      <xdr:spPr>
        <a:xfrm>
          <a:off x="779663" y="423672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44D4B8F-9EB6-43B2-8E94-6451B686EDDD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131963</xdr:colOff>
      <xdr:row>34</xdr:row>
      <xdr:rowOff>106680</xdr:rowOff>
    </xdr:from>
    <xdr:to>
      <xdr:col>23</xdr:col>
      <xdr:colOff>122438</xdr:colOff>
      <xdr:row>40</xdr:row>
      <xdr:rowOff>78105</xdr:rowOff>
    </xdr:to>
    <xdr:sp macro="" textlink="'DN_Desafio Vendas_Hist'!M6">
      <xdr:nvSpPr>
        <xdr:cNvPr id="12" name="CaixaDeTexto 11">
          <a:extLst>
            <a:ext uri="{FF2B5EF4-FFF2-40B4-BE49-F238E27FC236}">
              <a16:creationId xmlns:a16="http://schemas.microsoft.com/office/drawing/2014/main" xmlns="" id="{772F6B85-AB6E-449A-5325-A2D6E4E4D4D7}"/>
            </a:ext>
          </a:extLst>
        </xdr:cNvPr>
        <xdr:cNvSpPr txBox="1"/>
      </xdr:nvSpPr>
      <xdr:spPr>
        <a:xfrm>
          <a:off x="2463683" y="425196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9A4F7CA-C1B8-4BF6-9C06-84DE16AD0D55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65%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55763</xdr:colOff>
      <xdr:row>35</xdr:row>
      <xdr:rowOff>0</xdr:rowOff>
    </xdr:from>
    <xdr:to>
      <xdr:col>36</xdr:col>
      <xdr:colOff>46238</xdr:colOff>
      <xdr:row>40</xdr:row>
      <xdr:rowOff>93345</xdr:rowOff>
    </xdr:to>
    <xdr:sp macro="" textlink="'DN_Desafio Vendas_Hist'!M5">
      <xdr:nvSpPr>
        <xdr:cNvPr id="13" name="CaixaDeTexto 12">
          <a:extLst>
            <a:ext uri="{FF2B5EF4-FFF2-40B4-BE49-F238E27FC236}">
              <a16:creationId xmlns:a16="http://schemas.microsoft.com/office/drawing/2014/main" xmlns="" id="{8D38B9D9-E5D9-2A19-0334-8736E6480AE6}"/>
            </a:ext>
          </a:extLst>
        </xdr:cNvPr>
        <xdr:cNvSpPr txBox="1"/>
      </xdr:nvSpPr>
      <xdr:spPr>
        <a:xfrm>
          <a:off x="4170563" y="426720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769DB35-E15B-456F-9014-DC884828CCCA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20%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ffice Resolve Testes" refreshedDate="45168.766250231478" createdVersion="8" refreshedVersion="8" minRefreshableVersion="3" recordCount="60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Samantha" refreshedDate="45170.743553587963" backgroundQuery="1" createdVersion="8" refreshedVersion="8" minRefreshableVersion="3" recordCount="0" supportSubquery="1" supportAdvancedDrill="1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37" level="32767"/>
    <cacheField name="[Measures].[Soma de Total]" caption="Soma de Total" numFmtId="0" hierarchy="38" level="32767"/>
    <cacheField name="[TB_Vendas].[Data].[Data]" caption="Data" numFmtId="0" hierarchy="11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oneField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oneField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Samantha" refreshedDate="45170.74355486111" backgroundQuery="1" createdVersion="8" refreshedVersion="8" minRefreshableVersion="3" recordCount="0" supportSubquery="1" supportAdvancedDrill="1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45" level="32767"/>
    <cacheField name="[Measures].[% Restante]" caption="% Restante" numFmtId="0" hierarchy="46" level="32767"/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oneField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oneField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Samantha" refreshedDate="45170.74355648148" backgroundQuery="1" createdVersion="8" refreshedVersion="8" minRefreshableVersion="3" recordCount="0" supportSubquery="1" supportAdvancedDrill="1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oneField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oneField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Samantha" refreshedDate="45177.522303356483" backgroundQuery="1" createdVersion="8" refreshedVersion="8" minRefreshableVersion="3" recordCount="0" supportSubquery="1" supportAdvancedDrill="1">
  <cacheSource type="external" connectionId="2"/>
  <cacheFields count="4">
    <cacheField name="[TB_Vendas_Hist].[Data (Mês)].[Data (Mês)]" caption="Data (Mês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Total 2]" caption="Soma de Total 2" numFmtId="0" hierarchy="41" level="32767"/>
    <cacheField name="[Measures].[Soma de Qtd 2]" caption="Soma de Qtd 2" numFmtId="0" hierarchy="42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3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oneField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oneField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saveData="0" refreshedBy="Samantha" refreshedDate="45177.522304050923" backgroundQuery="1" createdVersion="8" refreshedVersion="8" minRefreshableVersion="3" recordCount="0" supportSubquery="1" supportAdvancedDrill="1">
  <cacheSource type="external" connectionId="2"/>
  <cacheFields count="3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 2]" caption="Soma de Total 2" numFmtId="0" hierarchy="41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2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oneField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oneField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saveData="0" refreshedBy="Samantha" refreshedDate="45177.522304629631" createdVersion="5" refreshedVersion="8" minRefreshableVersion="3" recordCount="0" supportSubquery="1" supportAdvancedDrill="1">
  <cacheSource type="external" connectionId="2"/>
  <cacheFields count="5">
    <cacheField name="[TB_Vendas_Hist].[Categoria].[Categoria]" caption="Categoria" numFmtId="0" hierarchy="26" level="1">
      <sharedItems count="3">
        <s v="Acessórios"/>
        <s v="Calçado"/>
        <s v="Vestuário"/>
      </sharedItems>
    </cacheField>
    <cacheField name="[Measures].[% Categoria_Hist]" caption="% Categoria_Hist" numFmtId="0" hierarchy="49" level="32767"/>
    <cacheField name="[Measures].[% Restante_Hist]" caption="% Restante_Hist" numFmtId="0" hierarchy="50" level="32767"/>
    <cacheField name="[Measures].[Soma_Vendas Hist]" caption="Soma_Vendas Hist" numFmtId="0" hierarchy="47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4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oneField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oneField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 oneField="1">
      <fieldsUsage count="1">
        <fieldUsage x="3"/>
      </fieldsUsage>
    </cacheHierarchy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 oneField="1">
      <fieldsUsage count="1">
        <fieldUsage x="1"/>
      </fieldsUsage>
    </cacheHierarchy>
    <cacheHierarchy uniqueName="[Measures].[% Restante_Hist]" caption="% Restante_Hist" measure="1" displayFolder="" measureGroup="TB_Vendas_Hist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saveData="0" refreshedBy="Samantha" refreshedDate="45170.743557291666" backgroundQuery="1" createdVersion="3" refreshedVersion="8" minRefreshableVersion="3" recordCount="0" supportSubquery="1" supportAdvancedDrill="1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oneField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oneField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579857198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5">
      <pivotArea collapsedLevelsAreSubtotals="1" fieldPosition="0">
        <references count="1">
          <reference field="3" count="0"/>
        </references>
      </pivotArea>
    </format>
    <format dxfId="4">
      <pivotArea dataOnly="0" labelOnly="1" fieldPosition="0">
        <references count="1">
          <reference field="3" count="0"/>
        </references>
      </pivotArea>
    </format>
    <format dxfId="3">
      <pivotArea outline="0" fieldPosition="0">
        <references count="1">
          <reference field="4294967294" count="1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2" cacheId="2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TBDN_Vendas" cacheId="1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TBDN_Vendedores" cacheId="3" applyNumberFormats="0" applyBorderFormats="0" applyFontFormats="0" applyPatternFormats="0" applyAlignmentFormats="0" applyWidthHeightFormats="1" dataCaption="Valores" tag="dcf589ae-5672-4650-a21a-b4d454948888" updatedVersion="8" minRefreshableVersion="3" itemPrintTitles="1" createdVersion="8" indent="0" outline="1" outlineData="1" multipleFieldFilters="0" chartFormat="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Tabela dinâmica6" cacheId="6" applyNumberFormats="0" applyBorderFormats="0" applyFontFormats="0" applyPatternFormats="0" applyAlignmentFormats="0" applyWidthHeightFormats="1" dataCaption="Valores" tag="5175d356-c610-499f-8a03-ecac2ba9fca0" updatedVersion="8" minRefreshableVersion="3" useAutoFormatting="1" itemPrintTitles="1" createdVersion="5" indent="0" outline="1" outlineData="1" multipleFieldFilters="0">
  <location ref="H3:K7" firstHeaderRow="0" firstDataRow="1" firstDataCol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 numFmtId="9"/>
    <dataField fld="2" subtotal="count" baseField="0" baseItem="0" numFmtId="9"/>
    <dataField fld="3" subtotal="count" baseField="0" baseItem="0" numFmtId="44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Tabela dinâmica4" cacheId="5" applyNumberFormats="0" applyBorderFormats="0" applyFontFormats="0" applyPatternFormats="0" applyAlignmentFormats="0" applyWidthHeightFormats="1" dataCaption="Valores" tag="b28019d9-a326-485f-9730-7abd77599ba1" updatedVersion="8" minRefreshableVersion="3" useAutoFormatting="1" itemPrintTitles="1" createdVersion="8" indent="0" outline="1" outlineData="1" multipleFieldFilters="0" chartFormat="2">
  <location ref="E3:F9" firstHeaderRow="1" firstDataRow="1" firstDataCol="1"/>
  <pivotFields count="3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oma de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tag="65d66300-0cfb-4913-ab39-f6807e6b0016" updatedVersion="8" minRefreshableVersion="3" useAutoFormatting="1" itemPrintTitles="1" createdVersion="8" indent="0" outline="1" outlineData="1" multipleFieldFilters="0" chartFormat="2">
  <location ref="A3:C16" firstHeaderRow="0" firstDataRow="1" firstDataCol="1"/>
  <pivotFields count="4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0" numFmtId="44"/>
    <dataField name="Soma de Qtd" fld="2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FINAL AULA 5 - DESAFIO RESOLVIDO.xlsx!TB_Vendas_Hist"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Categoria1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ata__Ano" sourceName="[TB_Vendas_Hist].[Data (Ano)]">
  <pivotTables>
    <pivotTable tabId="42" name="Tabela dinâmica1"/>
    <pivotTable tabId="42" name="Tabela dinâmica4"/>
    <pivotTable tabId="42" name="Tabela dinâmica6"/>
  </pivotTables>
  <data>
    <olap pivotCacheId="1579857198">
      <levels count="2">
        <level uniqueName="[TB_Vendas_Hist].[Data (Ano)].[(All)]" sourceCaption="(All)" count="0"/>
        <level uniqueName="[TB_Vendas_Hist].[Data (Ano)].[Data (Ano)]" sourceCaption="Data (Ano)" count="2">
          <ranges>
            <range startItem="0">
              <i n="[TB_Vendas_Hist].[Data (Ano)].&amp;[2021]" c="2021"/>
              <i n="[TB_Vendas_Hist].[Data (Ano)].&amp;[2022]" c="2022"/>
            </range>
          </ranges>
        </level>
      </levels>
      <selections count="1">
        <selection n="[TB_Vendas_Hist].[Data (Ano)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ata__Mês" sourceName="[TB_Vendas_Hist].[Data (Mês)]">
  <pivotTables>
    <pivotTable tabId="42" name="Tabela dinâmica1"/>
    <pivotTable tabId="42" name="Tabela dinâmica4"/>
  </pivotTables>
  <data>
    <olap pivotCacheId="1579857198">
      <levels count="2">
        <level uniqueName="[TB_Vendas_Hist].[Data (Mês)].[(All)]" sourceCaption="(All)" count="0"/>
        <level uniqueName="[TB_Vendas_Hist].[Data (Mês)].[Data (Mês)]" sourceCaption="Data (Mês)" count="12">
          <ranges>
            <range startItem="0">
              <i n="[TB_Vendas_Hist].[Data (Mês)].&amp;[jan]" c="jan"/>
              <i n="[TB_Vendas_Hist].[Data (Mês)].&amp;[fev]" c="fev"/>
              <i n="[TB_Vendas_Hist].[Data (Mês)].&amp;[mar]" c="mar"/>
              <i n="[TB_Vendas_Hist].[Data (Mês)].&amp;[abr]" c="abr"/>
              <i n="[TB_Vendas_Hist].[Data (Mês)].&amp;[mai]" c="mai"/>
              <i n="[TB_Vendas_Hist].[Data (Mês)].&amp;[jun]" c="jun"/>
              <i n="[TB_Vendas_Hist].[Data (Mês)].&amp;[jul]" c="jul"/>
              <i n="[TB_Vendas_Hist].[Data (Mês)].&amp;[ago]" c="ago"/>
              <i n="[TB_Vendas_Hist].[Data (Mês)].&amp;[set]" c="set"/>
              <i n="[TB_Vendas_Hist].[Data (Mês)].&amp;[out]" c="out"/>
              <i n="[TB_Vendas_Hist].[Data (Mês)].&amp;[nov]" c="nov"/>
              <i n="[TB_Vendas_Hist].[Data (Mês)].&amp;[dez]" c="dez"/>
            </range>
          </ranges>
        </level>
      </levels>
      <selections count="1">
        <selection n="[TB_Vendas_Hist].[Data (Mês)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tegoria 1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(Ano)" cache="SegmentaçãodeDados_Data__Ano" caption="Ano" columnCount="2" level="1" style="SlicerStyleLight2" rowHeight="234950"/>
  <slicer name="Data (Mês)" cache="SegmentaçãodeDados_Data__Mês" caption="Mês" columnCount="12" level="1" style="SlicerStyleLight2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B_Produtos" displayName="TB_Produtos" ref="B6:G66" totalsRowShown="0" headerRowDxfId="30">
  <autoFilter ref="B6:G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ódigo" dataDxfId="29"/>
    <tableColumn id="2" name="Produtos"/>
    <tableColumn id="3" name="Tamanho" dataDxfId="28"/>
    <tableColumn id="4" name="Categoria"/>
    <tableColumn id="6" name="Estoque" dataDxfId="27"/>
    <tableColumn id="5" name="Preço Unitário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B_Vendas" displayName="TB_Vendas" ref="A4:M86" totalsRowShown="0" headerRowDxfId="24" dataDxfId="23" headerRowCellStyle="Cabeçalho Meteora">
  <autoFilter ref="A4:M86"/>
  <tableColumns count="13">
    <tableColumn id="7" name="Nº" dataDxfId="22">
      <calculatedColumnFormula>MONTH(TB_Vendas[[#This Row],[Data]])</calculatedColumnFormula>
    </tableColumn>
    <tableColumn id="1" name="Data" dataDxfId="21"/>
    <tableColumn id="12" name="Código" dataDxfId="20"/>
    <tableColumn id="16" name="Categoria" dataDxfId="19">
      <calculatedColumnFormula>_xlfn.XLOOKUP(TB_Vendas[[#This Row],[Código]],TB_Produtos[Código],TB_Produtos[Categoria])</calculatedColumnFormula>
    </tableColumn>
    <tableColumn id="5" name="Qtd" dataDxfId="18"/>
    <tableColumn id="9" name="Preço Unitário" dataDxfId="17">
      <calculatedColumnFormula>VLOOKUP(TB_Vendas[[#This Row],[Código]],Produtos!$B$6:$G$66,6,0)</calculatedColumnFormula>
    </tableColumn>
    <tableColumn id="18" name="Indice" dataDxfId="16">
      <calculatedColumnFormula>_xlfn.XMATCH(TB_Vendas[[#This Row],[Categoria]],Desc_Categorias,0)</calculatedColumnFormula>
    </tableColumn>
    <tableColumn id="17" name="Desconto _x000a_(Passo a Passo)" dataDxfId="15" dataCellStyle="Porcentagem">
      <calculatedColumnFormula>VLOOKUP(TB_Vendas[[#This Row],[Qtd]],Desc_TabelaToda,TB_Vendas[[#This Row],[Indice]],TRUE)</calculatedColumnFormula>
    </tableColumn>
    <tableColumn id="2" name="Desconto _x000a_(Diretão)" dataDxfId="14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name="Desconto _x000a_(Vendedor)" dataDxfId="13" dataCellStyle="Porcentagem">
      <calculatedColumnFormula>_xlfn.XLOOKUP(TB_Vendas[[#This Row],[Vendedor]],Vendedores!$A$5:$A$9,Vendedores!$D$5:$D$9)</calculatedColumnFormula>
    </tableColumn>
    <tableColumn id="4" name="Desconto Final" dataDxfId="12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name="Total" dataDxfId="11">
      <calculatedColumnFormula>TB_Vendas[[#This Row],[Preço Unitário]]*TB_Vendas[[#This Row],[Qtd]]</calculatedColumnFormula>
    </tableColumn>
    <tableColumn id="8" name="Vendedor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TB_Vendas_Hist" displayName="TB_Vendas_Hist" ref="A1:H253" tableType="queryTable" totalsRowShown="0">
  <autoFilter ref="A1:H253"/>
  <tableColumns count="8">
    <tableColumn id="1" uniqueName="1" name="Data" queryTableFieldId="1" dataDxfId="9"/>
    <tableColumn id="2" uniqueName="2" name="Código" queryTableFieldId="2" dataDxfId="8"/>
    <tableColumn id="3" uniqueName="3" name="Categoria" queryTableFieldId="3" dataDxfId="7"/>
    <tableColumn id="4" uniqueName="4" name="Qtd" queryTableFieldId="4"/>
    <tableColumn id="5" uniqueName="5" name="Preço Unitário" queryTableFieldId="5"/>
    <tableColumn id="6" uniqueName="6" name="Desconto Final" queryTableFieldId="6"/>
    <tableColumn id="7" uniqueName="7" name="Total" queryTableFieldId="7"/>
    <tableColumn id="8" uniqueName="8" name="Vendedor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2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</row>
    <row r="6" spans="1:12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</row>
    <row r="7" spans="1:12" ht="14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14.4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14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4.4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4.4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4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4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4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4.4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4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showGridLines="0" zoomScale="120" zoomScaleNormal="120" workbookViewId="0">
      <pane ySplit="1" topLeftCell="A2" activePane="bottomLeft" state="frozen"/>
      <selection pane="bottomLeft" activeCell="C66" sqref="C6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5.75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77" t="s">
        <v>82</v>
      </c>
      <c r="C1" s="77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18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5"/>
  <cols>
    <col min="1" max="1" width="8.85546875" style="1" hidden="1" customWidth="1"/>
    <col min="2" max="2" width="11.5703125" style="1" bestFit="1" customWidth="1"/>
    <col min="3" max="3" width="11.5703125" style="1" customWidth="1"/>
    <col min="4" max="4" width="16.7109375" style="1" customWidth="1"/>
    <col min="5" max="5" width="10.140625" bestFit="1" customWidth="1"/>
    <col min="6" max="6" width="18.7109375" customWidth="1"/>
    <col min="7" max="7" width="13.140625" bestFit="1" customWidth="1"/>
    <col min="8" max="9" width="16" customWidth="1"/>
    <col min="10" max="11" width="17" customWidth="1"/>
    <col min="12" max="12" width="20.28515625" customWidth="1"/>
    <col min="13" max="13" width="17" bestFit="1" customWidth="1"/>
  </cols>
  <sheetData>
    <row r="1" spans="1:13" s="13" customFormat="1" ht="40.15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1.5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 ht="14.45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 ht="14.45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 ht="14.45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 ht="14.45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 ht="14.45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 ht="14.45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 ht="14.45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 ht="14.45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 ht="14.45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 ht="14.45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 ht="14.45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 ht="14.45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 ht="14.45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 ht="14.45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 ht="14.45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 ht="14.45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 ht="14.45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 ht="14.45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 ht="14.45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 ht="14.45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 ht="14.45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 ht="14.45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 ht="14.45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 ht="14.45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 ht="14.45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 ht="14.45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 ht="14.45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 ht="14.45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 ht="14.45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 ht="14.45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 ht="14.45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 ht="14.45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25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opLeftCell="A2" zoomScale="130" zoomScaleNormal="130" workbookViewId="0"/>
  </sheetViews>
  <sheetFormatPr defaultRowHeight="15"/>
  <cols>
    <col min="1" max="1" width="10.5703125" bestFit="1" customWidth="1"/>
    <col min="2" max="2" width="9.140625" bestFit="1" customWidth="1"/>
    <col min="3" max="3" width="11.28515625" bestFit="1" customWidth="1"/>
    <col min="4" max="4" width="6.28515625" bestFit="1" customWidth="1"/>
    <col min="5" max="5" width="15.28515625" bestFit="1" customWidth="1"/>
    <col min="6" max="6" width="15.5703125" bestFit="1" customWidth="1"/>
    <col min="7" max="7" width="7.42578125" bestFit="1" customWidth="1"/>
    <col min="8" max="8" width="11.5703125" bestFit="1" customWidth="1"/>
  </cols>
  <sheetData>
    <row r="1" spans="1:8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>
      <c r="A2" s="74">
        <v>44566</v>
      </c>
      <c r="B2" t="s">
        <v>61</v>
      </c>
      <c r="C2" t="s">
        <v>14</v>
      </c>
      <c r="D2">
        <v>2</v>
      </c>
      <c r="E2">
        <v>245</v>
      </c>
      <c r="F2">
        <v>0.1</v>
      </c>
      <c r="G2">
        <v>490</v>
      </c>
      <c r="H2" t="s">
        <v>116</v>
      </c>
    </row>
    <row r="3" spans="1:8">
      <c r="A3" s="74">
        <v>44567</v>
      </c>
      <c r="B3" t="s">
        <v>59</v>
      </c>
      <c r="C3" t="s">
        <v>14</v>
      </c>
      <c r="D3">
        <v>10</v>
      </c>
      <c r="E3">
        <v>255</v>
      </c>
      <c r="F3">
        <v>0.15</v>
      </c>
      <c r="G3">
        <v>2550</v>
      </c>
      <c r="H3" t="s">
        <v>117</v>
      </c>
    </row>
    <row r="4" spans="1:8">
      <c r="A4" s="74">
        <v>44568</v>
      </c>
      <c r="B4" t="s">
        <v>93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">
        <v>115</v>
      </c>
    </row>
    <row r="5" spans="1:8">
      <c r="A5" s="74">
        <v>44573</v>
      </c>
      <c r="B5" t="s">
        <v>106</v>
      </c>
      <c r="C5" t="s">
        <v>12</v>
      </c>
      <c r="D5">
        <v>11</v>
      </c>
      <c r="E5">
        <v>180</v>
      </c>
      <c r="F5">
        <v>0.2</v>
      </c>
      <c r="G5">
        <v>1980</v>
      </c>
      <c r="H5" t="s">
        <v>113</v>
      </c>
    </row>
    <row r="6" spans="1:8">
      <c r="A6" s="74">
        <v>44574</v>
      </c>
      <c r="B6" t="s">
        <v>110</v>
      </c>
      <c r="C6" t="s">
        <v>12</v>
      </c>
      <c r="D6">
        <v>10</v>
      </c>
      <c r="E6">
        <v>180</v>
      </c>
      <c r="F6">
        <v>0.1</v>
      </c>
      <c r="G6">
        <v>1800</v>
      </c>
      <c r="H6" t="s">
        <v>115</v>
      </c>
    </row>
    <row r="7" spans="1:8">
      <c r="A7" s="74">
        <v>44578</v>
      </c>
      <c r="B7" t="s">
        <v>33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">
        <v>114</v>
      </c>
    </row>
    <row r="8" spans="1:8">
      <c r="A8" s="74">
        <v>44584</v>
      </c>
      <c r="B8" t="s">
        <v>59</v>
      </c>
      <c r="C8" t="s">
        <v>14</v>
      </c>
      <c r="D8">
        <v>2</v>
      </c>
      <c r="E8">
        <v>255</v>
      </c>
      <c r="F8">
        <v>0.1</v>
      </c>
      <c r="G8">
        <v>510</v>
      </c>
      <c r="H8" t="s">
        <v>116</v>
      </c>
    </row>
    <row r="9" spans="1:8">
      <c r="A9" s="74">
        <v>44587</v>
      </c>
      <c r="B9" t="s">
        <v>88</v>
      </c>
      <c r="C9" t="s">
        <v>12</v>
      </c>
      <c r="D9">
        <v>2</v>
      </c>
      <c r="E9">
        <v>72.5</v>
      </c>
      <c r="F9">
        <v>0.15</v>
      </c>
      <c r="G9">
        <v>145</v>
      </c>
      <c r="H9" t="s">
        <v>117</v>
      </c>
    </row>
    <row r="10" spans="1:8">
      <c r="A10" s="74">
        <v>44589</v>
      </c>
      <c r="B10" t="s">
        <v>90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">
        <v>116</v>
      </c>
    </row>
    <row r="11" spans="1:8">
      <c r="A11" s="74">
        <v>44590</v>
      </c>
      <c r="B11" t="s">
        <v>90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">
        <v>117</v>
      </c>
    </row>
    <row r="12" spans="1:8">
      <c r="A12" s="74">
        <v>44591</v>
      </c>
      <c r="B12" t="s">
        <v>109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">
        <v>113</v>
      </c>
    </row>
    <row r="13" spans="1:8">
      <c r="A13" s="74">
        <v>44595</v>
      </c>
      <c r="B13" t="s">
        <v>33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">
        <v>113</v>
      </c>
    </row>
    <row r="14" spans="1:8">
      <c r="A14" s="74">
        <v>44597</v>
      </c>
      <c r="B14" t="s">
        <v>57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">
        <v>116</v>
      </c>
    </row>
    <row r="15" spans="1:8">
      <c r="A15" s="74">
        <v>44610</v>
      </c>
      <c r="B15" t="s">
        <v>53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">
        <v>113</v>
      </c>
    </row>
    <row r="16" spans="1:8">
      <c r="A16" s="74">
        <v>44613</v>
      </c>
      <c r="B16" t="s">
        <v>44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">
        <v>115</v>
      </c>
    </row>
    <row r="17" spans="1:8">
      <c r="A17" s="74">
        <v>44616</v>
      </c>
      <c r="B17" t="s">
        <v>83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">
        <v>117</v>
      </c>
    </row>
    <row r="18" spans="1:8">
      <c r="A18" s="74">
        <v>44617</v>
      </c>
      <c r="B18" t="s">
        <v>39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">
        <v>117</v>
      </c>
    </row>
    <row r="19" spans="1:8">
      <c r="A19" s="74">
        <v>44618</v>
      </c>
      <c r="B19" t="s">
        <v>52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">
        <v>113</v>
      </c>
    </row>
    <row r="20" spans="1:8">
      <c r="A20" s="74">
        <v>44621</v>
      </c>
      <c r="B20" t="s">
        <v>31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">
        <v>113</v>
      </c>
    </row>
    <row r="21" spans="1:8">
      <c r="A21" s="74">
        <v>44621</v>
      </c>
      <c r="B21" t="s">
        <v>43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">
        <v>116</v>
      </c>
    </row>
    <row r="22" spans="1:8">
      <c r="A22" s="74">
        <v>44622</v>
      </c>
      <c r="B22" t="s">
        <v>43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">
        <v>116</v>
      </c>
    </row>
    <row r="23" spans="1:8">
      <c r="A23" s="74">
        <v>44623</v>
      </c>
      <c r="B23" t="s">
        <v>37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">
        <v>114</v>
      </c>
    </row>
    <row r="24" spans="1:8">
      <c r="A24" s="74">
        <v>44624</v>
      </c>
      <c r="B24" t="s">
        <v>97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">
        <v>113</v>
      </c>
    </row>
    <row r="25" spans="1:8">
      <c r="A25" s="74">
        <v>44629</v>
      </c>
      <c r="B25" t="s">
        <v>84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">
        <v>113</v>
      </c>
    </row>
    <row r="26" spans="1:8">
      <c r="A26" s="74">
        <v>44634</v>
      </c>
      <c r="B26" t="s">
        <v>45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">
        <v>113</v>
      </c>
    </row>
    <row r="27" spans="1:8">
      <c r="A27" s="74">
        <v>44639</v>
      </c>
      <c r="B27" t="s">
        <v>64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">
        <v>116</v>
      </c>
    </row>
    <row r="28" spans="1:8">
      <c r="A28" s="74">
        <v>44641</v>
      </c>
      <c r="B28" t="s">
        <v>63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">
        <v>116</v>
      </c>
    </row>
    <row r="29" spans="1:8">
      <c r="A29" s="74">
        <v>44645</v>
      </c>
      <c r="B29" t="s">
        <v>48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">
        <v>117</v>
      </c>
    </row>
    <row r="30" spans="1:8">
      <c r="A30" s="74">
        <v>44653</v>
      </c>
      <c r="B30" t="s">
        <v>49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">
        <v>114</v>
      </c>
    </row>
    <row r="31" spans="1:8">
      <c r="A31" s="74">
        <v>44655</v>
      </c>
      <c r="B31" t="s">
        <v>35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">
        <v>115</v>
      </c>
    </row>
    <row r="32" spans="1:8">
      <c r="A32" s="74">
        <v>44659</v>
      </c>
      <c r="B32" t="s">
        <v>56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">
        <v>114</v>
      </c>
    </row>
    <row r="33" spans="1:8">
      <c r="A33" s="74">
        <v>44662</v>
      </c>
      <c r="B33" t="s">
        <v>101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">
        <v>116</v>
      </c>
    </row>
    <row r="34" spans="1:8">
      <c r="A34" s="74">
        <v>44663</v>
      </c>
      <c r="B34" t="s">
        <v>83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">
        <v>116</v>
      </c>
    </row>
    <row r="35" spans="1:8">
      <c r="A35" s="74">
        <v>44664</v>
      </c>
      <c r="B35" t="s">
        <v>69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">
        <v>117</v>
      </c>
    </row>
    <row r="36" spans="1:8">
      <c r="A36" s="74">
        <v>44666</v>
      </c>
      <c r="B36" t="s">
        <v>102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">
        <v>117</v>
      </c>
    </row>
    <row r="37" spans="1:8">
      <c r="A37" s="74">
        <v>44673</v>
      </c>
      <c r="B37" t="s">
        <v>57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">
        <v>114</v>
      </c>
    </row>
    <row r="38" spans="1:8">
      <c r="A38" s="74">
        <v>44674</v>
      </c>
      <c r="B38" t="s">
        <v>60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">
        <v>115</v>
      </c>
    </row>
    <row r="39" spans="1:8">
      <c r="A39" s="74">
        <v>44677</v>
      </c>
      <c r="B39" t="s">
        <v>50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">
        <v>115</v>
      </c>
    </row>
    <row r="40" spans="1:8">
      <c r="A40" s="74">
        <v>44678</v>
      </c>
      <c r="B40" t="s">
        <v>109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">
        <v>117</v>
      </c>
    </row>
    <row r="41" spans="1:8">
      <c r="A41" s="74">
        <v>44689</v>
      </c>
      <c r="B41" t="s">
        <v>55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">
        <v>114</v>
      </c>
    </row>
    <row r="42" spans="1:8">
      <c r="A42" s="74">
        <v>44690</v>
      </c>
      <c r="B42" t="s">
        <v>106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">
        <v>114</v>
      </c>
    </row>
    <row r="43" spans="1:8">
      <c r="A43" s="74">
        <v>44691</v>
      </c>
      <c r="B43" t="s">
        <v>57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">
        <v>117</v>
      </c>
    </row>
    <row r="44" spans="1:8">
      <c r="A44" s="74">
        <v>44692</v>
      </c>
      <c r="B44" t="s">
        <v>55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">
        <v>114</v>
      </c>
    </row>
    <row r="45" spans="1:8">
      <c r="A45" s="74">
        <v>44693</v>
      </c>
      <c r="B45" t="s">
        <v>66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">
        <v>115</v>
      </c>
    </row>
    <row r="46" spans="1:8">
      <c r="A46" s="74">
        <v>44696</v>
      </c>
      <c r="B46" t="s">
        <v>93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">
        <v>113</v>
      </c>
    </row>
    <row r="47" spans="1:8">
      <c r="A47" s="74">
        <v>44699</v>
      </c>
      <c r="B47" t="s">
        <v>32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">
        <v>115</v>
      </c>
    </row>
    <row r="48" spans="1:8">
      <c r="A48" s="74">
        <v>44719</v>
      </c>
      <c r="B48" t="s">
        <v>65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">
        <v>117</v>
      </c>
    </row>
    <row r="49" spans="1:8">
      <c r="A49" s="74">
        <v>44719</v>
      </c>
      <c r="B49" t="s">
        <v>88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">
        <v>117</v>
      </c>
    </row>
    <row r="50" spans="1:8">
      <c r="A50" s="74">
        <v>44721</v>
      </c>
      <c r="B50" t="s">
        <v>100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">
        <v>113</v>
      </c>
    </row>
    <row r="51" spans="1:8">
      <c r="A51" s="74">
        <v>44721</v>
      </c>
      <c r="B51" t="s">
        <v>34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">
        <v>113</v>
      </c>
    </row>
    <row r="52" spans="1:8">
      <c r="A52" s="74">
        <v>44723</v>
      </c>
      <c r="B52" t="s">
        <v>41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">
        <v>115</v>
      </c>
    </row>
    <row r="53" spans="1:8">
      <c r="A53" s="74">
        <v>44725</v>
      </c>
      <c r="B53" t="s">
        <v>56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">
        <v>117</v>
      </c>
    </row>
    <row r="54" spans="1:8">
      <c r="A54" s="74">
        <v>44728</v>
      </c>
      <c r="B54" t="s">
        <v>46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">
        <v>116</v>
      </c>
    </row>
    <row r="55" spans="1:8">
      <c r="A55" s="74">
        <v>44728</v>
      </c>
      <c r="B55" t="s">
        <v>110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">
        <v>117</v>
      </c>
    </row>
    <row r="56" spans="1:8">
      <c r="A56" s="74">
        <v>44729</v>
      </c>
      <c r="B56" t="s">
        <v>60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">
        <v>115</v>
      </c>
    </row>
    <row r="57" spans="1:8">
      <c r="A57" s="74">
        <v>44732</v>
      </c>
      <c r="B57" t="s">
        <v>67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">
        <v>116</v>
      </c>
    </row>
    <row r="58" spans="1:8">
      <c r="A58" s="74">
        <v>44740</v>
      </c>
      <c r="B58" t="s">
        <v>34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">
        <v>116</v>
      </c>
    </row>
    <row r="59" spans="1:8">
      <c r="A59" s="74">
        <v>44740</v>
      </c>
      <c r="B59" t="s">
        <v>59</v>
      </c>
      <c r="C59" t="s">
        <v>14</v>
      </c>
      <c r="D59">
        <v>1</v>
      </c>
      <c r="E59">
        <v>255</v>
      </c>
      <c r="F59">
        <v>0</v>
      </c>
      <c r="G59">
        <v>255</v>
      </c>
      <c r="H59" t="s">
        <v>116</v>
      </c>
    </row>
    <row r="60" spans="1:8">
      <c r="A60" s="74">
        <v>44741</v>
      </c>
      <c r="B60" t="s">
        <v>63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">
        <v>115</v>
      </c>
    </row>
    <row r="61" spans="1:8">
      <c r="A61" s="74">
        <v>44742</v>
      </c>
      <c r="B61" t="s">
        <v>96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">
        <v>116</v>
      </c>
    </row>
    <row r="62" spans="1:8">
      <c r="A62" s="74">
        <v>44747</v>
      </c>
      <c r="B62" t="s">
        <v>39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">
        <v>115</v>
      </c>
    </row>
    <row r="63" spans="1:8">
      <c r="A63" s="74">
        <v>44748</v>
      </c>
      <c r="B63" t="s">
        <v>56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">
        <v>113</v>
      </c>
    </row>
    <row r="64" spans="1:8">
      <c r="A64" s="74">
        <v>44749</v>
      </c>
      <c r="B64" t="s">
        <v>44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">
        <v>113</v>
      </c>
    </row>
    <row r="65" spans="1:8">
      <c r="A65" s="74">
        <v>44754</v>
      </c>
      <c r="B65" t="s">
        <v>40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">
        <v>117</v>
      </c>
    </row>
    <row r="66" spans="1:8">
      <c r="A66" s="74">
        <v>44755</v>
      </c>
      <c r="B66" t="s">
        <v>62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">
        <v>114</v>
      </c>
    </row>
    <row r="67" spans="1:8">
      <c r="A67" s="74">
        <v>44759</v>
      </c>
      <c r="B67" t="s">
        <v>69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">
        <v>114</v>
      </c>
    </row>
    <row r="68" spans="1:8">
      <c r="A68" s="74">
        <v>44765</v>
      </c>
      <c r="B68" t="s">
        <v>55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">
        <v>113</v>
      </c>
    </row>
    <row r="69" spans="1:8">
      <c r="A69" s="74">
        <v>44768</v>
      </c>
      <c r="B69" t="s">
        <v>97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">
        <v>113</v>
      </c>
    </row>
    <row r="70" spans="1:8">
      <c r="A70" s="74">
        <v>44770</v>
      </c>
      <c r="B70" t="s">
        <v>100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">
        <v>113</v>
      </c>
    </row>
    <row r="71" spans="1:8">
      <c r="A71" s="74">
        <v>44771</v>
      </c>
      <c r="B71" t="s">
        <v>88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">
        <v>116</v>
      </c>
    </row>
    <row r="72" spans="1:8">
      <c r="A72" s="74">
        <v>44772</v>
      </c>
      <c r="B72" t="s">
        <v>67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">
        <v>116</v>
      </c>
    </row>
    <row r="73" spans="1:8">
      <c r="A73" s="74">
        <v>44778</v>
      </c>
      <c r="B73" t="s">
        <v>63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">
        <v>114</v>
      </c>
    </row>
    <row r="74" spans="1:8">
      <c r="A74" s="74">
        <v>44779</v>
      </c>
      <c r="B74" t="s">
        <v>33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">
        <v>115</v>
      </c>
    </row>
    <row r="75" spans="1:8">
      <c r="A75" s="74">
        <v>44780</v>
      </c>
      <c r="B75" t="s">
        <v>106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">
        <v>116</v>
      </c>
    </row>
    <row r="76" spans="1:8">
      <c r="A76" s="74">
        <v>44781</v>
      </c>
      <c r="B76" t="s">
        <v>97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">
        <v>117</v>
      </c>
    </row>
    <row r="77" spans="1:8">
      <c r="A77" s="74">
        <v>44782</v>
      </c>
      <c r="B77" t="s">
        <v>88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">
        <v>117</v>
      </c>
    </row>
    <row r="78" spans="1:8">
      <c r="A78" s="74">
        <v>44783</v>
      </c>
      <c r="B78" t="s">
        <v>49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">
        <v>117</v>
      </c>
    </row>
    <row r="79" spans="1:8">
      <c r="A79" s="74">
        <v>44784</v>
      </c>
      <c r="B79" t="s">
        <v>66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">
        <v>115</v>
      </c>
    </row>
    <row r="80" spans="1:8">
      <c r="A80" s="74">
        <v>44785</v>
      </c>
      <c r="B80" t="s">
        <v>59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">
        <v>114</v>
      </c>
    </row>
    <row r="81" spans="1:8">
      <c r="A81" s="74">
        <v>44786</v>
      </c>
      <c r="B81" t="s">
        <v>56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">
        <v>117</v>
      </c>
    </row>
    <row r="82" spans="1:8">
      <c r="A82" s="74">
        <v>44787</v>
      </c>
      <c r="B82" t="s">
        <v>85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">
        <v>116</v>
      </c>
    </row>
    <row r="83" spans="1:8">
      <c r="A83" s="74">
        <v>44788</v>
      </c>
      <c r="B83" t="s">
        <v>41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">
        <v>116</v>
      </c>
    </row>
    <row r="84" spans="1:8">
      <c r="A84" s="74">
        <v>44809</v>
      </c>
      <c r="B84" t="s">
        <v>97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">
        <v>117</v>
      </c>
    </row>
    <row r="85" spans="1:8">
      <c r="A85" s="74">
        <v>44810</v>
      </c>
      <c r="B85" t="s">
        <v>41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">
        <v>113</v>
      </c>
    </row>
    <row r="86" spans="1:8">
      <c r="A86" s="74">
        <v>44811</v>
      </c>
      <c r="B86" t="s">
        <v>50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">
        <v>114</v>
      </c>
    </row>
    <row r="87" spans="1:8">
      <c r="A87" s="74">
        <v>44812</v>
      </c>
      <c r="B87" t="s">
        <v>90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">
        <v>115</v>
      </c>
    </row>
    <row r="88" spans="1:8">
      <c r="A88" s="74">
        <v>44813</v>
      </c>
      <c r="B88" t="s">
        <v>52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">
        <v>117</v>
      </c>
    </row>
    <row r="89" spans="1:8">
      <c r="A89" s="74">
        <v>44814</v>
      </c>
      <c r="B89" t="s">
        <v>63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">
        <v>115</v>
      </c>
    </row>
    <row r="90" spans="1:8">
      <c r="A90" s="74">
        <v>44815</v>
      </c>
      <c r="B90" t="s">
        <v>37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">
        <v>116</v>
      </c>
    </row>
    <row r="91" spans="1:8">
      <c r="A91" s="74">
        <v>44816</v>
      </c>
      <c r="B91" t="s">
        <v>89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">
        <v>113</v>
      </c>
    </row>
    <row r="92" spans="1:8">
      <c r="A92" s="74">
        <v>44817</v>
      </c>
      <c r="B92" t="s">
        <v>105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">
        <v>116</v>
      </c>
    </row>
    <row r="93" spans="1:8">
      <c r="A93" s="74">
        <v>44818</v>
      </c>
      <c r="B93" t="s">
        <v>51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">
        <v>117</v>
      </c>
    </row>
    <row r="94" spans="1:8">
      <c r="A94" s="74">
        <v>44819</v>
      </c>
      <c r="B94" t="s">
        <v>48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">
        <v>113</v>
      </c>
    </row>
    <row r="95" spans="1:8">
      <c r="A95" s="74">
        <v>44839</v>
      </c>
      <c r="B95" t="s">
        <v>83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">
        <v>117</v>
      </c>
    </row>
    <row r="96" spans="1:8">
      <c r="A96" s="74">
        <v>44840</v>
      </c>
      <c r="B96" t="s">
        <v>43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">
        <v>113</v>
      </c>
    </row>
    <row r="97" spans="1:8">
      <c r="A97" s="74">
        <v>44841</v>
      </c>
      <c r="B97" t="s">
        <v>33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">
        <v>114</v>
      </c>
    </row>
    <row r="98" spans="1:8">
      <c r="A98" s="74">
        <v>44842</v>
      </c>
      <c r="B98" t="s">
        <v>35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">
        <v>116</v>
      </c>
    </row>
    <row r="99" spans="1:8">
      <c r="A99" s="74">
        <v>44843</v>
      </c>
      <c r="B99" t="s">
        <v>92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">
        <v>116</v>
      </c>
    </row>
    <row r="100" spans="1:8">
      <c r="A100" s="74">
        <v>44844</v>
      </c>
      <c r="B100" t="s">
        <v>56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">
        <v>113</v>
      </c>
    </row>
    <row r="101" spans="1:8">
      <c r="A101" s="74">
        <v>44845</v>
      </c>
      <c r="B101" t="s">
        <v>98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">
        <v>115</v>
      </c>
    </row>
    <row r="102" spans="1:8">
      <c r="A102" s="74">
        <v>44846</v>
      </c>
      <c r="B102" t="s">
        <v>45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">
        <v>116</v>
      </c>
    </row>
    <row r="103" spans="1:8">
      <c r="A103" s="74">
        <v>44847</v>
      </c>
      <c r="B103" t="s">
        <v>96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">
        <v>117</v>
      </c>
    </row>
    <row r="104" spans="1:8">
      <c r="A104" s="74">
        <v>44848</v>
      </c>
      <c r="B104" t="s">
        <v>89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">
        <v>117</v>
      </c>
    </row>
    <row r="105" spans="1:8">
      <c r="A105" s="74">
        <v>44849</v>
      </c>
      <c r="B105" t="s">
        <v>62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">
        <v>114</v>
      </c>
    </row>
    <row r="106" spans="1:8">
      <c r="A106" s="74">
        <v>44870</v>
      </c>
      <c r="B106" t="s">
        <v>69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">
        <v>114</v>
      </c>
    </row>
    <row r="107" spans="1:8">
      <c r="A107" s="74">
        <v>44871</v>
      </c>
      <c r="B107" t="s">
        <v>47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">
        <v>117</v>
      </c>
    </row>
    <row r="108" spans="1:8">
      <c r="A108" s="74">
        <v>44872</v>
      </c>
      <c r="B108" t="s">
        <v>46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">
        <v>115</v>
      </c>
    </row>
    <row r="109" spans="1:8">
      <c r="A109" s="74">
        <v>44873</v>
      </c>
      <c r="B109" t="s">
        <v>88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">
        <v>114</v>
      </c>
    </row>
    <row r="110" spans="1:8">
      <c r="A110" s="74">
        <v>44874</v>
      </c>
      <c r="B110" t="s">
        <v>102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">
        <v>115</v>
      </c>
    </row>
    <row r="111" spans="1:8">
      <c r="A111" s="74">
        <v>44875</v>
      </c>
      <c r="B111" t="s">
        <v>69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">
        <v>115</v>
      </c>
    </row>
    <row r="112" spans="1:8">
      <c r="A112" s="74">
        <v>44876</v>
      </c>
      <c r="B112" t="s">
        <v>103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">
        <v>116</v>
      </c>
    </row>
    <row r="113" spans="1:8">
      <c r="A113" s="74">
        <v>44877</v>
      </c>
      <c r="B113" t="s">
        <v>49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">
        <v>116</v>
      </c>
    </row>
    <row r="114" spans="1:8">
      <c r="A114" s="74">
        <v>44878</v>
      </c>
      <c r="B114" t="s">
        <v>58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">
        <v>115</v>
      </c>
    </row>
    <row r="115" spans="1:8">
      <c r="A115" s="74">
        <v>44879</v>
      </c>
      <c r="B115" t="s">
        <v>44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">
        <v>114</v>
      </c>
    </row>
    <row r="116" spans="1:8">
      <c r="A116" s="74">
        <v>44880</v>
      </c>
      <c r="B116" t="s">
        <v>100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">
        <v>114</v>
      </c>
    </row>
    <row r="117" spans="1:8">
      <c r="A117" s="74">
        <v>44900</v>
      </c>
      <c r="B117" t="s">
        <v>89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">
        <v>116</v>
      </c>
    </row>
    <row r="118" spans="1:8">
      <c r="A118" s="74">
        <v>44901</v>
      </c>
      <c r="B118" t="s">
        <v>46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">
        <v>115</v>
      </c>
    </row>
    <row r="119" spans="1:8">
      <c r="A119" s="74">
        <v>44902</v>
      </c>
      <c r="B119" t="s">
        <v>62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">
        <v>114</v>
      </c>
    </row>
    <row r="120" spans="1:8">
      <c r="A120" s="74">
        <v>44903</v>
      </c>
      <c r="B120" t="s">
        <v>35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">
        <v>117</v>
      </c>
    </row>
    <row r="121" spans="1:8">
      <c r="A121" s="74">
        <v>44904</v>
      </c>
      <c r="B121" t="s">
        <v>90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">
        <v>113</v>
      </c>
    </row>
    <row r="122" spans="1:8">
      <c r="A122" s="74">
        <v>44905</v>
      </c>
      <c r="B122" t="s">
        <v>51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">
        <v>117</v>
      </c>
    </row>
    <row r="123" spans="1:8">
      <c r="A123" s="74">
        <v>44906</v>
      </c>
      <c r="B123" t="s">
        <v>109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">
        <v>117</v>
      </c>
    </row>
    <row r="124" spans="1:8">
      <c r="A124" s="74">
        <v>44907</v>
      </c>
      <c r="B124" t="s">
        <v>31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">
        <v>114</v>
      </c>
    </row>
    <row r="125" spans="1:8">
      <c r="A125" s="74">
        <v>44908</v>
      </c>
      <c r="B125" t="s">
        <v>42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">
        <v>115</v>
      </c>
    </row>
    <row r="126" spans="1:8">
      <c r="A126" s="74">
        <v>44909</v>
      </c>
      <c r="B126" t="s">
        <v>90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">
        <v>114</v>
      </c>
    </row>
    <row r="127" spans="1:8">
      <c r="A127" s="74">
        <v>44910</v>
      </c>
      <c r="B127" t="s">
        <v>64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">
        <v>116</v>
      </c>
    </row>
    <row r="128" spans="1:8">
      <c r="A128" s="74">
        <v>44201</v>
      </c>
      <c r="B128" t="s">
        <v>106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">
        <v>113</v>
      </c>
    </row>
    <row r="129" spans="1:8">
      <c r="A129" s="74">
        <v>44202</v>
      </c>
      <c r="B129" t="s">
        <v>84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">
        <v>113</v>
      </c>
    </row>
    <row r="130" spans="1:8">
      <c r="A130" s="74">
        <v>44203</v>
      </c>
      <c r="B130" t="s">
        <v>65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">
        <v>117</v>
      </c>
    </row>
    <row r="131" spans="1:8">
      <c r="A131" s="74">
        <v>44208</v>
      </c>
      <c r="B131" t="s">
        <v>92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">
        <v>115</v>
      </c>
    </row>
    <row r="132" spans="1:8">
      <c r="A132" s="74">
        <v>44209</v>
      </c>
      <c r="B132" t="s">
        <v>42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">
        <v>116</v>
      </c>
    </row>
    <row r="133" spans="1:8">
      <c r="A133" s="74">
        <v>44213</v>
      </c>
      <c r="B133" t="s">
        <v>35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">
        <v>113</v>
      </c>
    </row>
    <row r="134" spans="1:8">
      <c r="A134" s="74">
        <v>44219</v>
      </c>
      <c r="B134" t="s">
        <v>65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">
        <v>115</v>
      </c>
    </row>
    <row r="135" spans="1:8">
      <c r="A135" s="74">
        <v>44222</v>
      </c>
      <c r="B135" t="s">
        <v>103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">
        <v>115</v>
      </c>
    </row>
    <row r="136" spans="1:8">
      <c r="A136" s="74">
        <v>44224</v>
      </c>
      <c r="B136" t="s">
        <v>36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">
        <v>114</v>
      </c>
    </row>
    <row r="137" spans="1:8">
      <c r="A137" s="74">
        <v>44225</v>
      </c>
      <c r="B137" t="s">
        <v>49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">
        <v>117</v>
      </c>
    </row>
    <row r="138" spans="1:8">
      <c r="A138" s="74">
        <v>44226</v>
      </c>
      <c r="B138" t="s">
        <v>54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">
        <v>116</v>
      </c>
    </row>
    <row r="139" spans="1:8">
      <c r="A139" s="74">
        <v>44230</v>
      </c>
      <c r="B139" t="s">
        <v>44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">
        <v>114</v>
      </c>
    </row>
    <row r="140" spans="1:8">
      <c r="A140" s="74">
        <v>44232</v>
      </c>
      <c r="B140" t="s">
        <v>53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">
        <v>116</v>
      </c>
    </row>
    <row r="141" spans="1:8">
      <c r="A141" s="74">
        <v>44245</v>
      </c>
      <c r="B141" t="s">
        <v>42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">
        <v>117</v>
      </c>
    </row>
    <row r="142" spans="1:8">
      <c r="A142" s="74">
        <v>44248</v>
      </c>
      <c r="B142" t="s">
        <v>50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">
        <v>116</v>
      </c>
    </row>
    <row r="143" spans="1:8">
      <c r="A143" s="74">
        <v>44251</v>
      </c>
      <c r="B143" t="s">
        <v>46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">
        <v>116</v>
      </c>
    </row>
    <row r="144" spans="1:8">
      <c r="A144" s="74">
        <v>44252</v>
      </c>
      <c r="B144" t="s">
        <v>97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">
        <v>116</v>
      </c>
    </row>
    <row r="145" spans="1:8">
      <c r="A145" s="74">
        <v>44253</v>
      </c>
      <c r="B145" t="s">
        <v>43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">
        <v>117</v>
      </c>
    </row>
    <row r="146" spans="1:8">
      <c r="A146" s="74">
        <v>44256</v>
      </c>
      <c r="B146" t="s">
        <v>32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">
        <v>114</v>
      </c>
    </row>
    <row r="147" spans="1:8">
      <c r="A147" s="74">
        <v>44256</v>
      </c>
      <c r="B147" t="s">
        <v>35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">
        <v>116</v>
      </c>
    </row>
    <row r="148" spans="1:8">
      <c r="A148" s="74">
        <v>44257</v>
      </c>
      <c r="B148" t="s">
        <v>37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">
        <v>115</v>
      </c>
    </row>
    <row r="149" spans="1:8">
      <c r="A149" s="74">
        <v>44258</v>
      </c>
      <c r="B149" t="s">
        <v>100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">
        <v>113</v>
      </c>
    </row>
    <row r="150" spans="1:8">
      <c r="A150" s="74">
        <v>44259</v>
      </c>
      <c r="B150" t="s">
        <v>43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">
        <v>115</v>
      </c>
    </row>
    <row r="151" spans="1:8">
      <c r="A151" s="74">
        <v>44264</v>
      </c>
      <c r="B151" t="s">
        <v>97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">
        <v>113</v>
      </c>
    </row>
    <row r="152" spans="1:8">
      <c r="A152" s="74">
        <v>44269</v>
      </c>
      <c r="B152" t="s">
        <v>39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">
        <v>113</v>
      </c>
    </row>
    <row r="153" spans="1:8">
      <c r="A153" s="74">
        <v>44274</v>
      </c>
      <c r="B153" t="s">
        <v>43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">
        <v>116</v>
      </c>
    </row>
    <row r="154" spans="1:8">
      <c r="A154" s="74">
        <v>44276</v>
      </c>
      <c r="B154" t="s">
        <v>42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">
        <v>115</v>
      </c>
    </row>
    <row r="155" spans="1:8">
      <c r="A155" s="74">
        <v>44280</v>
      </c>
      <c r="B155" t="s">
        <v>53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">
        <v>117</v>
      </c>
    </row>
    <row r="156" spans="1:8">
      <c r="A156" s="74">
        <v>44288</v>
      </c>
      <c r="B156" t="s">
        <v>53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">
        <v>114</v>
      </c>
    </row>
    <row r="157" spans="1:8">
      <c r="A157" s="74">
        <v>44290</v>
      </c>
      <c r="B157" t="s">
        <v>47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">
        <v>117</v>
      </c>
    </row>
    <row r="158" spans="1:8">
      <c r="A158" s="74">
        <v>44294</v>
      </c>
      <c r="B158" t="s">
        <v>86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">
        <v>114</v>
      </c>
    </row>
    <row r="159" spans="1:8">
      <c r="A159" s="74">
        <v>44297</v>
      </c>
      <c r="B159" t="s">
        <v>69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">
        <v>117</v>
      </c>
    </row>
    <row r="160" spans="1:8">
      <c r="A160" s="74">
        <v>44298</v>
      </c>
      <c r="B160" t="s">
        <v>33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">
        <v>114</v>
      </c>
    </row>
    <row r="161" spans="1:8">
      <c r="A161" s="74">
        <v>44299</v>
      </c>
      <c r="B161" t="s">
        <v>102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">
        <v>113</v>
      </c>
    </row>
    <row r="162" spans="1:8">
      <c r="A162" s="74">
        <v>44301</v>
      </c>
      <c r="B162" t="s">
        <v>37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">
        <v>117</v>
      </c>
    </row>
    <row r="163" spans="1:8">
      <c r="A163" s="74">
        <v>44308</v>
      </c>
      <c r="B163" t="s">
        <v>67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">
        <v>115</v>
      </c>
    </row>
    <row r="164" spans="1:8">
      <c r="A164" s="74">
        <v>44309</v>
      </c>
      <c r="B164" t="s">
        <v>88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">
        <v>114</v>
      </c>
    </row>
    <row r="165" spans="1:8">
      <c r="A165" s="74">
        <v>44312</v>
      </c>
      <c r="B165" t="s">
        <v>100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">
        <v>114</v>
      </c>
    </row>
    <row r="166" spans="1:8">
      <c r="A166" s="74">
        <v>44313</v>
      </c>
      <c r="B166" t="s">
        <v>43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">
        <v>117</v>
      </c>
    </row>
    <row r="167" spans="1:8">
      <c r="A167" s="74">
        <v>44324</v>
      </c>
      <c r="B167" t="s">
        <v>101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">
        <v>114</v>
      </c>
    </row>
    <row r="168" spans="1:8">
      <c r="A168" s="74">
        <v>44325</v>
      </c>
      <c r="B168" t="s">
        <v>65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">
        <v>116</v>
      </c>
    </row>
    <row r="169" spans="1:8">
      <c r="A169" s="74">
        <v>44326</v>
      </c>
      <c r="B169" t="s">
        <v>35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">
        <v>116</v>
      </c>
    </row>
    <row r="170" spans="1:8">
      <c r="A170" s="74">
        <v>44327</v>
      </c>
      <c r="B170" t="s">
        <v>69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">
        <v>117</v>
      </c>
    </row>
    <row r="171" spans="1:8">
      <c r="A171" s="74">
        <v>44328</v>
      </c>
      <c r="B171" t="s">
        <v>94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">
        <v>117</v>
      </c>
    </row>
    <row r="172" spans="1:8">
      <c r="A172" s="74">
        <v>44331</v>
      </c>
      <c r="B172" t="s">
        <v>55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">
        <v>114</v>
      </c>
    </row>
    <row r="173" spans="1:8">
      <c r="A173" s="74">
        <v>44334</v>
      </c>
      <c r="B173" t="s">
        <v>61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">
        <v>116</v>
      </c>
    </row>
    <row r="174" spans="1:8">
      <c r="A174" s="74">
        <v>44354</v>
      </c>
      <c r="B174" t="s">
        <v>62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">
        <v>114</v>
      </c>
    </row>
    <row r="175" spans="1:8">
      <c r="A175" s="74">
        <v>44354</v>
      </c>
      <c r="B175" t="s">
        <v>41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">
        <v>113</v>
      </c>
    </row>
    <row r="176" spans="1:8">
      <c r="A176" s="74">
        <v>44356</v>
      </c>
      <c r="B176" t="s">
        <v>67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">
        <v>116</v>
      </c>
    </row>
    <row r="177" spans="1:8">
      <c r="A177" s="74">
        <v>44356</v>
      </c>
      <c r="B177" t="s">
        <v>101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">
        <v>116</v>
      </c>
    </row>
    <row r="178" spans="1:8">
      <c r="A178" s="74">
        <v>44358</v>
      </c>
      <c r="B178" t="s">
        <v>103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">
        <v>114</v>
      </c>
    </row>
    <row r="179" spans="1:8">
      <c r="A179" s="74">
        <v>44360</v>
      </c>
      <c r="B179" t="s">
        <v>65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">
        <v>114</v>
      </c>
    </row>
    <row r="180" spans="1:8">
      <c r="A180" s="74">
        <v>44363</v>
      </c>
      <c r="B180" t="s">
        <v>47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">
        <v>116</v>
      </c>
    </row>
    <row r="181" spans="1:8">
      <c r="A181" s="74">
        <v>44363</v>
      </c>
      <c r="B181" t="s">
        <v>98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">
        <v>114</v>
      </c>
    </row>
    <row r="182" spans="1:8">
      <c r="A182" s="74">
        <v>44364</v>
      </c>
      <c r="B182" t="s">
        <v>56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">
        <v>113</v>
      </c>
    </row>
    <row r="183" spans="1:8">
      <c r="A183" s="74">
        <v>44367</v>
      </c>
      <c r="B183" t="s">
        <v>100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">
        <v>114</v>
      </c>
    </row>
    <row r="184" spans="1:8">
      <c r="A184" s="74">
        <v>44375</v>
      </c>
      <c r="B184" t="s">
        <v>110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">
        <v>113</v>
      </c>
    </row>
    <row r="185" spans="1:8">
      <c r="A185" s="74">
        <v>44375</v>
      </c>
      <c r="B185" t="s">
        <v>47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">
        <v>113</v>
      </c>
    </row>
    <row r="186" spans="1:8">
      <c r="A186" s="74">
        <v>44376</v>
      </c>
      <c r="B186" t="s">
        <v>36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">
        <v>116</v>
      </c>
    </row>
    <row r="187" spans="1:8">
      <c r="A187" s="74">
        <v>44377</v>
      </c>
      <c r="B187" t="s">
        <v>69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">
        <v>117</v>
      </c>
    </row>
    <row r="188" spans="1:8">
      <c r="A188" s="74">
        <v>44382</v>
      </c>
      <c r="B188" t="s">
        <v>92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">
        <v>113</v>
      </c>
    </row>
    <row r="189" spans="1:8">
      <c r="A189" s="74">
        <v>44383</v>
      </c>
      <c r="B189" t="s">
        <v>36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">
        <v>114</v>
      </c>
    </row>
    <row r="190" spans="1:8">
      <c r="A190" s="74">
        <v>44384</v>
      </c>
      <c r="B190" t="s">
        <v>65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">
        <v>115</v>
      </c>
    </row>
    <row r="191" spans="1:8">
      <c r="A191" s="74">
        <v>44389</v>
      </c>
      <c r="B191" t="s">
        <v>86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">
        <v>117</v>
      </c>
    </row>
    <row r="192" spans="1:8">
      <c r="A192" s="74">
        <v>44390</v>
      </c>
      <c r="B192" t="s">
        <v>69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">
        <v>117</v>
      </c>
    </row>
    <row r="193" spans="1:8">
      <c r="A193" s="74">
        <v>44394</v>
      </c>
      <c r="B193" t="s">
        <v>62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">
        <v>114</v>
      </c>
    </row>
    <row r="194" spans="1:8">
      <c r="A194" s="74">
        <v>44400</v>
      </c>
      <c r="B194" t="s">
        <v>54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">
        <v>115</v>
      </c>
    </row>
    <row r="195" spans="1:8">
      <c r="A195" s="74">
        <v>44403</v>
      </c>
      <c r="B195" t="s">
        <v>96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">
        <v>117</v>
      </c>
    </row>
    <row r="196" spans="1:8">
      <c r="A196" s="74">
        <v>44405</v>
      </c>
      <c r="B196" t="s">
        <v>102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">
        <v>113</v>
      </c>
    </row>
    <row r="197" spans="1:8">
      <c r="A197" s="74">
        <v>44406</v>
      </c>
      <c r="B197" t="s">
        <v>62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">
        <v>115</v>
      </c>
    </row>
    <row r="198" spans="1:8">
      <c r="A198" s="74">
        <v>44407</v>
      </c>
      <c r="B198" t="s">
        <v>100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">
        <v>114</v>
      </c>
    </row>
    <row r="199" spans="1:8">
      <c r="A199" s="74">
        <v>44413</v>
      </c>
      <c r="B199" t="s">
        <v>65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">
        <v>115</v>
      </c>
    </row>
    <row r="200" spans="1:8">
      <c r="A200" s="74">
        <v>44414</v>
      </c>
      <c r="B200" t="s">
        <v>92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">
        <v>114</v>
      </c>
    </row>
    <row r="201" spans="1:8">
      <c r="A201" s="74">
        <v>44415</v>
      </c>
      <c r="B201" t="s">
        <v>58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">
        <v>117</v>
      </c>
    </row>
    <row r="202" spans="1:8">
      <c r="A202" s="74">
        <v>44416</v>
      </c>
      <c r="B202" t="s">
        <v>109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">
        <v>117</v>
      </c>
    </row>
    <row r="203" spans="1:8">
      <c r="A203" s="74">
        <v>44417</v>
      </c>
      <c r="B203" t="s">
        <v>43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">
        <v>113</v>
      </c>
    </row>
    <row r="204" spans="1:8">
      <c r="A204" s="74">
        <v>44418</v>
      </c>
      <c r="B204" t="s">
        <v>92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">
        <v>115</v>
      </c>
    </row>
    <row r="205" spans="1:8">
      <c r="A205" s="74">
        <v>44419</v>
      </c>
      <c r="B205" t="s">
        <v>65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">
        <v>114</v>
      </c>
    </row>
    <row r="206" spans="1:8">
      <c r="A206" s="74">
        <v>44420</v>
      </c>
      <c r="B206" t="s">
        <v>103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">
        <v>117</v>
      </c>
    </row>
    <row r="207" spans="1:8">
      <c r="A207" s="74">
        <v>44421</v>
      </c>
      <c r="B207" t="s">
        <v>94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">
        <v>113</v>
      </c>
    </row>
    <row r="208" spans="1:8">
      <c r="A208" s="74">
        <v>44422</v>
      </c>
      <c r="B208" t="s">
        <v>61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">
        <v>117</v>
      </c>
    </row>
    <row r="209" spans="1:8">
      <c r="A209" s="74">
        <v>44423</v>
      </c>
      <c r="B209" t="s">
        <v>38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">
        <v>115</v>
      </c>
    </row>
    <row r="210" spans="1:8">
      <c r="A210" s="74">
        <v>44444</v>
      </c>
      <c r="B210" t="s">
        <v>45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">
        <v>117</v>
      </c>
    </row>
    <row r="211" spans="1:8">
      <c r="A211" s="74">
        <v>44445</v>
      </c>
      <c r="B211" t="s">
        <v>89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">
        <v>117</v>
      </c>
    </row>
    <row r="212" spans="1:8">
      <c r="A212" s="74">
        <v>44446</v>
      </c>
      <c r="B212" t="s">
        <v>66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">
        <v>114</v>
      </c>
    </row>
    <row r="213" spans="1:8">
      <c r="A213" s="74">
        <v>44447</v>
      </c>
      <c r="B213" t="s">
        <v>62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">
        <v>117</v>
      </c>
    </row>
    <row r="214" spans="1:8">
      <c r="A214" s="74">
        <v>44448</v>
      </c>
      <c r="B214" t="s">
        <v>94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">
        <v>116</v>
      </c>
    </row>
    <row r="215" spans="1:8">
      <c r="A215" s="74">
        <v>44449</v>
      </c>
      <c r="B215" t="s">
        <v>50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">
        <v>117</v>
      </c>
    </row>
    <row r="216" spans="1:8">
      <c r="A216" s="74">
        <v>44450</v>
      </c>
      <c r="B216" t="s">
        <v>33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">
        <v>116</v>
      </c>
    </row>
    <row r="217" spans="1:8">
      <c r="A217" s="74">
        <v>44451</v>
      </c>
      <c r="B217" t="s">
        <v>97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">
        <v>113</v>
      </c>
    </row>
    <row r="218" spans="1:8">
      <c r="A218" s="74">
        <v>44452</v>
      </c>
      <c r="B218" t="s">
        <v>32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">
        <v>113</v>
      </c>
    </row>
    <row r="219" spans="1:8">
      <c r="A219" s="74">
        <v>44453</v>
      </c>
      <c r="B219" t="s">
        <v>68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">
        <v>117</v>
      </c>
    </row>
    <row r="220" spans="1:8">
      <c r="A220" s="74">
        <v>44454</v>
      </c>
      <c r="B220" t="s">
        <v>35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">
        <v>115</v>
      </c>
    </row>
    <row r="221" spans="1:8">
      <c r="A221" s="74">
        <v>44474</v>
      </c>
      <c r="B221" t="s">
        <v>100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">
        <v>115</v>
      </c>
    </row>
    <row r="222" spans="1:8">
      <c r="A222" s="74">
        <v>44475</v>
      </c>
      <c r="B222" t="s">
        <v>90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">
        <v>115</v>
      </c>
    </row>
    <row r="223" spans="1:8">
      <c r="A223" s="74">
        <v>44476</v>
      </c>
      <c r="B223" t="s">
        <v>31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">
        <v>116</v>
      </c>
    </row>
    <row r="224" spans="1:8">
      <c r="A224" s="74">
        <v>44477</v>
      </c>
      <c r="B224" t="s">
        <v>54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">
        <v>115</v>
      </c>
    </row>
    <row r="225" spans="1:8">
      <c r="A225" s="74">
        <v>44478</v>
      </c>
      <c r="B225" t="s">
        <v>41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">
        <v>113</v>
      </c>
    </row>
    <row r="226" spans="1:8">
      <c r="A226" s="74">
        <v>44479</v>
      </c>
      <c r="B226" t="s">
        <v>105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">
        <v>115</v>
      </c>
    </row>
    <row r="227" spans="1:8">
      <c r="A227" s="74">
        <v>44480</v>
      </c>
      <c r="B227" t="s">
        <v>68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">
        <v>113</v>
      </c>
    </row>
    <row r="228" spans="1:8">
      <c r="A228" s="74">
        <v>44481</v>
      </c>
      <c r="B228" t="s">
        <v>88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">
        <v>115</v>
      </c>
    </row>
    <row r="229" spans="1:8">
      <c r="A229" s="74">
        <v>44482</v>
      </c>
      <c r="B229" t="s">
        <v>32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">
        <v>113</v>
      </c>
    </row>
    <row r="230" spans="1:8">
      <c r="A230" s="74">
        <v>44483</v>
      </c>
      <c r="B230" t="s">
        <v>40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">
        <v>113</v>
      </c>
    </row>
    <row r="231" spans="1:8">
      <c r="A231" s="74">
        <v>44484</v>
      </c>
      <c r="B231" t="s">
        <v>44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">
        <v>113</v>
      </c>
    </row>
    <row r="232" spans="1:8">
      <c r="A232" s="74">
        <v>44505</v>
      </c>
      <c r="B232" t="s">
        <v>89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">
        <v>113</v>
      </c>
    </row>
    <row r="233" spans="1:8">
      <c r="A233" s="74">
        <v>44506</v>
      </c>
      <c r="B233" t="s">
        <v>84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">
        <v>117</v>
      </c>
    </row>
    <row r="234" spans="1:8">
      <c r="A234" s="74">
        <v>44507</v>
      </c>
      <c r="B234" t="s">
        <v>89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">
        <v>116</v>
      </c>
    </row>
    <row r="235" spans="1:8">
      <c r="A235" s="74">
        <v>44508</v>
      </c>
      <c r="B235" t="s">
        <v>89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">
        <v>113</v>
      </c>
    </row>
    <row r="236" spans="1:8">
      <c r="A236" s="74">
        <v>44509</v>
      </c>
      <c r="B236" t="s">
        <v>38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">
        <v>117</v>
      </c>
    </row>
    <row r="237" spans="1:8">
      <c r="A237" s="74">
        <v>44510</v>
      </c>
      <c r="B237" t="s">
        <v>103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">
        <v>116</v>
      </c>
    </row>
    <row r="238" spans="1:8">
      <c r="A238" s="74">
        <v>44511</v>
      </c>
      <c r="B238" t="s">
        <v>83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">
        <v>114</v>
      </c>
    </row>
    <row r="239" spans="1:8">
      <c r="A239" s="74">
        <v>44512</v>
      </c>
      <c r="B239" t="s">
        <v>33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">
        <v>113</v>
      </c>
    </row>
    <row r="240" spans="1:8">
      <c r="A240" s="74">
        <v>44513</v>
      </c>
      <c r="B240" t="s">
        <v>38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">
        <v>114</v>
      </c>
    </row>
    <row r="241" spans="1:8">
      <c r="A241" s="74">
        <v>44514</v>
      </c>
      <c r="B241" t="s">
        <v>51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">
        <v>117</v>
      </c>
    </row>
    <row r="242" spans="1:8">
      <c r="A242" s="74">
        <v>44515</v>
      </c>
      <c r="B242" t="s">
        <v>97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">
        <v>115</v>
      </c>
    </row>
    <row r="243" spans="1:8">
      <c r="A243" s="74">
        <v>44535</v>
      </c>
      <c r="B243" t="s">
        <v>110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">
        <v>115</v>
      </c>
    </row>
    <row r="244" spans="1:8">
      <c r="A244" s="74">
        <v>44536</v>
      </c>
      <c r="B244" t="s">
        <v>94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">
        <v>114</v>
      </c>
    </row>
    <row r="245" spans="1:8">
      <c r="A245" s="74">
        <v>44537</v>
      </c>
      <c r="B245" t="s">
        <v>64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">
        <v>116</v>
      </c>
    </row>
    <row r="246" spans="1:8">
      <c r="A246" s="74">
        <v>44538</v>
      </c>
      <c r="B246" t="s">
        <v>62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">
        <v>117</v>
      </c>
    </row>
    <row r="247" spans="1:8">
      <c r="A247" s="74">
        <v>44539</v>
      </c>
      <c r="B247" t="s">
        <v>63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">
        <v>116</v>
      </c>
    </row>
    <row r="248" spans="1:8">
      <c r="A248" s="74">
        <v>44540</v>
      </c>
      <c r="B248" t="s">
        <v>32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">
        <v>117</v>
      </c>
    </row>
    <row r="249" spans="1:8">
      <c r="A249" s="74">
        <v>44541</v>
      </c>
      <c r="B249" t="s">
        <v>38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">
        <v>113</v>
      </c>
    </row>
    <row r="250" spans="1:8">
      <c r="A250" s="74">
        <v>44542</v>
      </c>
      <c r="B250" t="s">
        <v>105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">
        <v>113</v>
      </c>
    </row>
    <row r="251" spans="1:8">
      <c r="A251" s="74">
        <v>44543</v>
      </c>
      <c r="B251" t="s">
        <v>88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">
        <v>114</v>
      </c>
    </row>
    <row r="252" spans="1:8">
      <c r="A252" s="74">
        <v>44544</v>
      </c>
      <c r="B252" t="s">
        <v>32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">
        <v>116</v>
      </c>
    </row>
    <row r="253" spans="1:8">
      <c r="A253" s="74">
        <v>44545</v>
      </c>
      <c r="B253" t="s">
        <v>90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8" t="s">
        <v>140</v>
      </c>
      <c r="C4" s="78"/>
      <c r="D4" s="15"/>
      <c r="E4" s="78" t="s">
        <v>147</v>
      </c>
      <c r="F4" s="78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69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68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2.5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 ht="14.45"/>
    <row r="15" spans="1:9" ht="14.45"/>
    <row r="16" spans="1:9" ht="14.45"/>
    <row r="17" ht="14.45"/>
    <row r="18" ht="14.45"/>
    <row r="19" ht="14.45"/>
    <row r="20" ht="14.45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Vendas!$B:$B</xm:f>
          </x14:formula1>
          <xm:sqref>F6</xm:sqref>
        </x14:dataValidation>
        <x14:dataValidation type="list" allowBlank="1" showInputMessage="1" showErrorMessage="1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7"/>
  <sheetViews>
    <sheetView zoomScaleNormal="100" workbookViewId="0">
      <selection activeCell="F7" sqref="F7"/>
    </sheetView>
  </sheetViews>
  <sheetFormatPr defaultRowHeight="15"/>
  <cols>
    <col min="1" max="1" width="22.5703125" customWidth="1"/>
    <col min="2" max="2" width="25" customWidth="1"/>
    <col min="3" max="3" width="27.28515625" customWidth="1"/>
    <col min="4" max="4" width="3" customWidth="1"/>
    <col min="5" max="5" width="18" bestFit="1" customWidth="1"/>
    <col min="6" max="6" width="21.5703125" bestFit="1" customWidth="1"/>
    <col min="7" max="14" width="17.85546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75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75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75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 ht="14.45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K12"/>
  <sheetViews>
    <sheetView topLeftCell="B1" workbookViewId="0">
      <selection activeCell="J4" sqref="J4"/>
    </sheetView>
  </sheetViews>
  <sheetFormatPr defaultRowHeight="15"/>
  <cols>
    <col min="1" max="1" width="17.28515625" bestFit="1" customWidth="1"/>
    <col min="2" max="2" width="13.140625" bestFit="1" customWidth="1"/>
    <col min="3" max="3" width="11.85546875" bestFit="1" customWidth="1"/>
    <col min="4" max="4" width="4.85546875" customWidth="1"/>
    <col min="5" max="5" width="17.28515625" bestFit="1" customWidth="1"/>
    <col min="6" max="6" width="10.85546875" style="1" bestFit="1" customWidth="1"/>
    <col min="7" max="7" width="10.28515625" style="1" bestFit="1" customWidth="1"/>
    <col min="8" max="8" width="13.140625" bestFit="1" customWidth="1"/>
    <col min="9" max="9" width="13.28515625" bestFit="1" customWidth="1"/>
    <col min="10" max="77" width="19.5703125" bestFit="1" customWidth="1"/>
    <col min="78" max="78" width="10.710937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>
      <c r="A4" s="64" t="s">
        <v>166</v>
      </c>
      <c r="B4" s="2">
        <v>1750.9</v>
      </c>
      <c r="C4">
        <v>14</v>
      </c>
      <c r="E4" s="64" t="s">
        <v>13</v>
      </c>
      <c r="F4" s="70">
        <v>0.15879092503182729</v>
      </c>
      <c r="G4" s="70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167</v>
      </c>
      <c r="B5" s="2">
        <v>2974.9</v>
      </c>
      <c r="C5">
        <v>15</v>
      </c>
      <c r="E5" s="64" t="s">
        <v>14</v>
      </c>
      <c r="F5" s="70">
        <v>0.10835675338089411</v>
      </c>
      <c r="G5" s="70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168</v>
      </c>
      <c r="B6" s="2">
        <v>3698.1</v>
      </c>
      <c r="C6">
        <v>26</v>
      </c>
      <c r="E6" s="64" t="s">
        <v>12</v>
      </c>
      <c r="F6" s="70">
        <v>0.73285232158727887</v>
      </c>
      <c r="G6" s="70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 ht="14.45">
      <c r="A7" s="64" t="s">
        <v>169</v>
      </c>
      <c r="B7" s="2">
        <v>3651.0999999999995</v>
      </c>
      <c r="C7">
        <v>28</v>
      </c>
      <c r="E7" s="64" t="s">
        <v>161</v>
      </c>
      <c r="F7" s="70">
        <v>1</v>
      </c>
      <c r="G7" s="70">
        <v>0</v>
      </c>
      <c r="H7" s="2">
        <v>33304.799999999988</v>
      </c>
    </row>
    <row r="8" spans="1:11" ht="14.45">
      <c r="A8" s="64" t="s">
        <v>170</v>
      </c>
      <c r="B8" s="2">
        <v>2776.2999999999997</v>
      </c>
      <c r="C8">
        <v>17</v>
      </c>
    </row>
    <row r="9" spans="1:11" ht="14.45">
      <c r="A9" s="64" t="s">
        <v>171</v>
      </c>
      <c r="B9" s="2">
        <v>3477.7000000000007</v>
      </c>
      <c r="C9">
        <v>41</v>
      </c>
    </row>
    <row r="10" spans="1:11" ht="14.45">
      <c r="A10" s="64" t="s">
        <v>172</v>
      </c>
      <c r="B10" s="2">
        <v>8602.0999999999985</v>
      </c>
      <c r="C10">
        <v>53</v>
      </c>
    </row>
    <row r="11" spans="1:11" ht="14.45">
      <c r="A11" s="64" t="s">
        <v>173</v>
      </c>
      <c r="B11" s="2">
        <v>6373.7</v>
      </c>
      <c r="C11">
        <v>56</v>
      </c>
    </row>
    <row r="12" spans="1:11" ht="14.45">
      <c r="A12" s="64" t="s">
        <v>161</v>
      </c>
      <c r="B12" s="2">
        <v>33304.799999999988</v>
      </c>
      <c r="C12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18.7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18.75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thickBot="1"/>
    <row r="8" spans="2:10" ht="36.75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5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5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5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4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4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5">
      <c r="B15" s="52"/>
      <c r="C15" s="52"/>
      <c r="D15" s="52"/>
      <c r="E15" s="52"/>
      <c r="F15" s="52"/>
    </row>
    <row r="16" spans="2:10" ht="23.45">
      <c r="B16" s="52"/>
      <c r="C16" s="52"/>
      <c r="D16" s="52"/>
      <c r="E16" s="52"/>
      <c r="F16" s="52"/>
    </row>
    <row r="17" spans="2:6" ht="23.45">
      <c r="B17" s="52"/>
      <c r="C17" s="52"/>
      <c r="D17" s="62"/>
      <c r="E17" s="52"/>
      <c r="F17" s="52"/>
    </row>
    <row r="18" spans="2:6" ht="23.45">
      <c r="B18" s="52"/>
      <c r="C18" s="52"/>
      <c r="D18" s="52"/>
      <c r="E18" s="52"/>
      <c r="F18" s="62"/>
    </row>
    <row r="19" spans="2:6" ht="23.45">
      <c r="B19" s="52"/>
      <c r="C19" s="52"/>
      <c r="D19" s="52"/>
      <c r="E19" s="52"/>
      <c r="F19" s="52"/>
    </row>
    <row r="20" spans="2:6" ht="23.4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B9"/>
  <sheetViews>
    <sheetView zoomScale="160" zoomScaleNormal="160" workbookViewId="0">
      <selection activeCell="F7" sqref="F7"/>
    </sheetView>
  </sheetViews>
  <sheetFormatPr defaultRowHeight="15"/>
  <cols>
    <col min="1" max="1" width="18" bestFit="1" customWidth="1"/>
    <col min="2" max="2" width="21.7109375" customWidth="1"/>
  </cols>
  <sheetData>
    <row r="3" spans="1:2">
      <c r="A3" s="63" t="s">
        <v>160</v>
      </c>
      <c r="B3" t="s">
        <v>174</v>
      </c>
    </row>
    <row r="4" spans="1:2" ht="14.45">
      <c r="A4" s="64" t="s">
        <v>70</v>
      </c>
      <c r="B4" s="2">
        <v>3259.7000000000003</v>
      </c>
    </row>
    <row r="5" spans="1:2" ht="14.45">
      <c r="A5" s="64" t="s">
        <v>119</v>
      </c>
      <c r="B5" s="2">
        <v>6552.6</v>
      </c>
    </row>
    <row r="6" spans="1:2" ht="14.45">
      <c r="A6" s="64" t="s">
        <v>118</v>
      </c>
      <c r="B6" s="2">
        <v>6811.2</v>
      </c>
    </row>
    <row r="7" spans="1:2" ht="14.45">
      <c r="A7" s="64" t="s">
        <v>73</v>
      </c>
      <c r="B7" s="2">
        <v>8079.7</v>
      </c>
    </row>
    <row r="8" spans="1:2">
      <c r="A8" s="64" t="s">
        <v>71</v>
      </c>
      <c r="B8" s="2">
        <v>8601.5999999999985</v>
      </c>
    </row>
    <row r="9" spans="1:2" ht="14.45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B46"/>
  <sheetViews>
    <sheetView showGridLines="0" showRowColHeaders="0" zoomScaleNormal="100" workbookViewId="0">
      <selection activeCell="CL14" sqref="CL14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9" t="s">
        <v>76</v>
      </c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1"/>
      <c r="AQ2" s="79" t="s">
        <v>77</v>
      </c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1"/>
      <c r="BK2" s="79" t="s">
        <v>78</v>
      </c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1"/>
    </row>
    <row r="3" spans="3:80" ht="9.75" customHeight="1" thickBot="1">
      <c r="W3" s="82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Q3" s="82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4"/>
      <c r="BK3" s="82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4"/>
    </row>
    <row r="4" spans="3:80" ht="9.75" customHeight="1">
      <c r="W4" s="85">
        <f>GETPIVOTDATA("Produtos",DN_Produtos!$E$3)</f>
        <v>60</v>
      </c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7"/>
      <c r="AQ4" s="85">
        <f>GETPIVOTDATA("[Measures].[Soma de Qtd]",DN_Vendas!$A$3)</f>
        <v>250</v>
      </c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7"/>
      <c r="BK4" s="94">
        <f>GETPIVOTDATA("[Measures].[Soma de Total]",DN_Vendas!$A$3)</f>
        <v>33304.799999999988</v>
      </c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6"/>
    </row>
    <row r="5" spans="3:80" ht="9.75" customHeight="1">
      <c r="W5" s="88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90"/>
      <c r="AQ5" s="88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90"/>
      <c r="BK5" s="97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9"/>
    </row>
    <row r="6" spans="3:80" ht="9.75" customHeight="1">
      <c r="W6" s="88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90"/>
      <c r="AQ6" s="88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90"/>
      <c r="BK6" s="97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9"/>
    </row>
    <row r="7" spans="3:80" ht="9.75" customHeight="1" thickBot="1">
      <c r="W7" s="91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3"/>
      <c r="AQ7" s="91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3"/>
      <c r="BK7" s="100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2"/>
    </row>
    <row r="8" spans="3:80" ht="9.75" customHeight="1" thickBot="1"/>
    <row r="9" spans="3:80" ht="9.75" customHeight="1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103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5"/>
    </row>
    <row r="12" spans="3:80" ht="9.75" customHeight="1">
      <c r="C12" s="106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8"/>
    </row>
    <row r="13" spans="3:80" ht="9.75" customHeight="1">
      <c r="C13" s="106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8"/>
    </row>
    <row r="14" spans="3:80" ht="9.75" customHeight="1">
      <c r="C14" s="106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8"/>
    </row>
    <row r="15" spans="3:80" ht="9.75" customHeight="1">
      <c r="C15" s="106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8"/>
    </row>
    <row r="16" spans="3:80" ht="9.75" customHeight="1">
      <c r="C16" s="106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8"/>
    </row>
    <row r="17" spans="3:80" ht="9.75" customHeight="1">
      <c r="C17" s="106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8"/>
    </row>
    <row r="18" spans="3:80" ht="9.75" customHeight="1">
      <c r="C18" s="106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8"/>
    </row>
    <row r="19" spans="3:80" ht="9.75" customHeight="1">
      <c r="C19" s="106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8"/>
    </row>
    <row r="20" spans="3:80" ht="9.75" customHeight="1">
      <c r="C20" s="106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8"/>
    </row>
    <row r="21" spans="3:80" ht="9.75" customHeight="1">
      <c r="C21" s="106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8"/>
    </row>
    <row r="22" spans="3:80" ht="9.75" customHeight="1">
      <c r="C22" s="106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8"/>
    </row>
    <row r="23" spans="3:80" ht="9.75" customHeight="1">
      <c r="C23" s="106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8"/>
    </row>
    <row r="24" spans="3:80" ht="9.75" customHeight="1" thickBot="1">
      <c r="C24" s="109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1"/>
    </row>
    <row r="25" spans="3:80" ht="9.75" customHeight="1" thickBot="1"/>
    <row r="26" spans="3:80" ht="9.75" customHeight="1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5"/>
      <c r="AQ28" s="103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5"/>
    </row>
    <row r="29" spans="3:80" ht="9.75" customHeight="1"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8"/>
      <c r="AQ29" s="106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8"/>
    </row>
    <row r="30" spans="3:80" ht="9.75" customHeight="1">
      <c r="C30" s="106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8"/>
      <c r="AQ30" s="106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8"/>
    </row>
    <row r="31" spans="3:80" ht="9.75" customHeight="1">
      <c r="C31" s="106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8"/>
      <c r="AQ31" s="106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8"/>
    </row>
    <row r="32" spans="3:80" ht="9.75" customHeight="1">
      <c r="C32" s="106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8"/>
      <c r="AQ32" s="106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8"/>
    </row>
    <row r="33" spans="3:80" ht="9.75" customHeight="1">
      <c r="C33" s="106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Q33" s="106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8"/>
    </row>
    <row r="34" spans="3:80" ht="9.75" customHeight="1">
      <c r="C34" s="106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Q34" s="106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8"/>
    </row>
    <row r="35" spans="3:80" ht="9.75" customHeight="1">
      <c r="C35" s="106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Q35" s="106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8"/>
    </row>
    <row r="36" spans="3:80" ht="9.75" customHeight="1">
      <c r="C36" s="106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Q36" s="106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8"/>
    </row>
    <row r="37" spans="3:80" ht="9.75" customHeight="1">
      <c r="C37" s="106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Q37" s="106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8"/>
    </row>
    <row r="38" spans="3:80" ht="9.75" customHeight="1">
      <c r="C38" s="106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Q38" s="106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8"/>
    </row>
    <row r="39" spans="3:80" ht="9.75" customHeight="1">
      <c r="C39" s="106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Q39" s="106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8"/>
    </row>
    <row r="40" spans="3:80" ht="9.75" customHeight="1">
      <c r="C40" s="106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Q40" s="106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8"/>
    </row>
    <row r="41" spans="3:80" ht="9.75" customHeight="1">
      <c r="C41" s="106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Q41" s="106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8"/>
    </row>
    <row r="42" spans="3:80" ht="9.75" customHeight="1">
      <c r="C42" s="106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Q42" s="106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8"/>
    </row>
    <row r="43" spans="3:80" ht="9.75" customHeight="1">
      <c r="C43" s="106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Q43" s="106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8"/>
    </row>
    <row r="44" spans="3:80" ht="9.75" customHeight="1">
      <c r="C44" s="106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Q44" s="106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8"/>
    </row>
    <row r="45" spans="3:80" ht="9.75" customHeight="1">
      <c r="C45" s="106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8"/>
      <c r="AQ45" s="106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8"/>
    </row>
    <row r="46" spans="3:80" ht="9.75" customHeight="1" thickBot="1">
      <c r="C46" s="109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1"/>
      <c r="AQ46" s="109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1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N16"/>
  <sheetViews>
    <sheetView topLeftCell="C1" workbookViewId="0">
      <selection activeCell="H15" sqref="H15"/>
    </sheetView>
  </sheetViews>
  <sheetFormatPr defaultRowHeight="15"/>
  <cols>
    <col min="1" max="1" width="17.28515625" bestFit="1" customWidth="1"/>
    <col min="2" max="2" width="14.140625" bestFit="1" customWidth="1"/>
    <col min="3" max="3" width="11.85546875" bestFit="1" customWidth="1"/>
    <col min="4" max="4" width="8.140625" customWidth="1"/>
    <col min="5" max="5" width="17.28515625" bestFit="1" customWidth="1"/>
    <col min="6" max="6" width="14.140625" bestFit="1" customWidth="1"/>
    <col min="7" max="7" width="6.5703125" customWidth="1"/>
    <col min="8" max="8" width="17.28515625" bestFit="1" customWidth="1"/>
    <col min="9" max="9" width="15.140625" bestFit="1" customWidth="1"/>
    <col min="10" max="10" width="14.42578125" bestFit="1" customWidth="1"/>
    <col min="11" max="11" width="16.7109375" bestFit="1" customWidth="1"/>
    <col min="12" max="12" width="18.5703125" bestFit="1" customWidth="1"/>
    <col min="13" max="13" width="10" bestFit="1" customWidth="1"/>
    <col min="14" max="242" width="18.5703125" bestFit="1" customWidth="1"/>
    <col min="243" max="243" width="10" bestFit="1" customWidth="1"/>
  </cols>
  <sheetData>
    <row r="2" spans="1:14" ht="14.45">
      <c r="A2" t="s">
        <v>79</v>
      </c>
      <c r="E2" t="s">
        <v>81</v>
      </c>
      <c r="H2" t="s">
        <v>80</v>
      </c>
    </row>
    <row r="3" spans="1:14">
      <c r="A3" s="63" t="s">
        <v>160</v>
      </c>
      <c r="B3" t="s">
        <v>174</v>
      </c>
      <c r="C3" t="s">
        <v>164</v>
      </c>
      <c r="E3" s="63" t="s">
        <v>160</v>
      </c>
      <c r="F3" t="s">
        <v>174</v>
      </c>
      <c r="H3" s="63" t="s">
        <v>160</v>
      </c>
      <c r="I3" t="s">
        <v>181</v>
      </c>
      <c r="J3" t="s">
        <v>182</v>
      </c>
      <c r="K3" t="s">
        <v>183</v>
      </c>
    </row>
    <row r="4" spans="1:14">
      <c r="A4" s="64" t="s">
        <v>166</v>
      </c>
      <c r="B4" s="8">
        <v>27065.5</v>
      </c>
      <c r="C4">
        <v>154</v>
      </c>
      <c r="E4" s="64" t="s">
        <v>70</v>
      </c>
      <c r="F4" s="8">
        <v>36204.6</v>
      </c>
      <c r="H4" s="64" t="s">
        <v>13</v>
      </c>
      <c r="I4" s="75">
        <v>0.15173704728715764</v>
      </c>
      <c r="J4" s="75">
        <v>0.84826295271284236</v>
      </c>
      <c r="K4" s="8">
        <v>31476.5</v>
      </c>
      <c r="L4" t="str">
        <f>H4</f>
        <v>Acessórios</v>
      </c>
      <c r="M4" s="43">
        <f>GETPIVOTDATA("[Measures].[% Categoria_Hist]",$H$3,"[TB_Vendas_Hist].[Categoria]","[TB_Vendas_Hist].[Categoria].&amp;[Acessórios]")</f>
        <v>0.15173704728715764</v>
      </c>
      <c r="N4" s="43">
        <f>GETPIVOTDATA("[Measures].[% Restante_Hist]",$H$3,"[TB_Vendas_Hist].[Categoria]","[TB_Vendas_Hist].[Categoria].&amp;[Acessórios]")</f>
        <v>0.84826295271284236</v>
      </c>
    </row>
    <row r="5" spans="1:14">
      <c r="A5" s="64" t="s">
        <v>167</v>
      </c>
      <c r="B5" s="8">
        <v>7502.6</v>
      </c>
      <c r="C5">
        <v>83</v>
      </c>
      <c r="E5" s="64" t="s">
        <v>71</v>
      </c>
      <c r="F5" s="8">
        <v>36468.6</v>
      </c>
      <c r="H5" s="64" t="s">
        <v>14</v>
      </c>
      <c r="I5" s="75">
        <v>0.19696868171254395</v>
      </c>
      <c r="J5" s="75">
        <v>0.803031318287456</v>
      </c>
      <c r="K5" s="8">
        <v>40859.4</v>
      </c>
      <c r="L5" t="str">
        <f>H5</f>
        <v>Calçado</v>
      </c>
      <c r="M5" s="43">
        <f>GETPIVOTDATA("[Measures].[% Categoria_Hist]",$H$3,"[TB_Vendas_Hist].[Categoria]","[TB_Vendas_Hist].[Categoria].&amp;[Calçado]")</f>
        <v>0.19696868171254395</v>
      </c>
      <c r="N5" s="43">
        <f>GETPIVOTDATA("[Measures].[% Restante_Hist]",$H$3,"[TB_Vendas_Hist].[Categoria]","[TB_Vendas_Hist].[Categoria].&amp;[Calçado]")</f>
        <v>0.803031318287456</v>
      </c>
    </row>
    <row r="6" spans="1:14">
      <c r="A6" s="64" t="s">
        <v>168</v>
      </c>
      <c r="B6" s="8">
        <v>7197.4</v>
      </c>
      <c r="C6">
        <v>114</v>
      </c>
      <c r="E6" s="64" t="s">
        <v>118</v>
      </c>
      <c r="F6" s="8">
        <v>37864</v>
      </c>
      <c r="H6" s="64" t="s">
        <v>12</v>
      </c>
      <c r="I6" s="75">
        <v>0.65129427100029846</v>
      </c>
      <c r="J6" s="75">
        <v>0.34870572899970154</v>
      </c>
      <c r="K6" s="8">
        <v>135105.20000000001</v>
      </c>
      <c r="L6" t="str">
        <f>H6</f>
        <v>Vestuário</v>
      </c>
      <c r="M6" s="43">
        <f>GETPIVOTDATA("[Measures].[% Categoria_Hist]",$H$3,"[TB_Vendas_Hist].[Categoria]","[TB_Vendas_Hist].[Categoria].&amp;[Vestuário]")</f>
        <v>0.65129427100029846</v>
      </c>
      <c r="N6" s="43">
        <f>GETPIVOTDATA("[Measures].[% Restante_Hist]",$H$3,"[TB_Vendas_Hist].[Categoria]","[TB_Vendas_Hist].[Categoria].&amp;[Vestuário]")</f>
        <v>0.34870572899970154</v>
      </c>
    </row>
    <row r="7" spans="1:14" ht="14.45">
      <c r="A7" s="64" t="s">
        <v>169</v>
      </c>
      <c r="B7" s="8">
        <v>17379.8</v>
      </c>
      <c r="C7">
        <v>146</v>
      </c>
      <c r="E7" s="64" t="s">
        <v>73</v>
      </c>
      <c r="F7" s="8">
        <v>47690</v>
      </c>
      <c r="H7" s="64" t="s">
        <v>161</v>
      </c>
      <c r="I7" s="75">
        <v>1</v>
      </c>
      <c r="J7" s="75">
        <v>0</v>
      </c>
      <c r="K7" s="8">
        <v>207441.1</v>
      </c>
    </row>
    <row r="8" spans="1:14" ht="14.45">
      <c r="A8" s="64" t="s">
        <v>170</v>
      </c>
      <c r="B8" s="8">
        <v>20685.5</v>
      </c>
      <c r="C8">
        <v>114</v>
      </c>
      <c r="E8" s="64" t="s">
        <v>119</v>
      </c>
      <c r="F8" s="8">
        <v>49213.9</v>
      </c>
    </row>
    <row r="9" spans="1:14" ht="14.45">
      <c r="A9" s="64" t="s">
        <v>171</v>
      </c>
      <c r="B9" s="8">
        <v>22586.3</v>
      </c>
      <c r="C9">
        <v>185</v>
      </c>
      <c r="E9" s="64" t="s">
        <v>161</v>
      </c>
      <c r="F9" s="8">
        <v>207441.1</v>
      </c>
    </row>
    <row r="10" spans="1:14" ht="14.45">
      <c r="A10" s="64" t="s">
        <v>172</v>
      </c>
      <c r="B10" s="8">
        <v>18730.099999999999</v>
      </c>
      <c r="C10">
        <v>133</v>
      </c>
    </row>
    <row r="11" spans="1:14" ht="14.45">
      <c r="A11" s="64" t="s">
        <v>173</v>
      </c>
      <c r="B11" s="8">
        <v>21585.8</v>
      </c>
      <c r="C11">
        <v>147</v>
      </c>
    </row>
    <row r="12" spans="1:14" ht="14.45">
      <c r="A12" s="64" t="s">
        <v>177</v>
      </c>
      <c r="B12" s="8">
        <v>19851</v>
      </c>
      <c r="C12">
        <v>151</v>
      </c>
    </row>
    <row r="13" spans="1:14" ht="14.45">
      <c r="A13" s="64" t="s">
        <v>178</v>
      </c>
      <c r="B13" s="8">
        <v>15659.4</v>
      </c>
      <c r="C13">
        <v>151</v>
      </c>
    </row>
    <row r="14" spans="1:14" ht="14.45">
      <c r="A14" s="64" t="s">
        <v>179</v>
      </c>
      <c r="B14" s="8">
        <v>9455.2000000000007</v>
      </c>
      <c r="C14">
        <v>92</v>
      </c>
    </row>
    <row r="15" spans="1:14" ht="14.45">
      <c r="A15" s="64" t="s">
        <v>180</v>
      </c>
      <c r="B15" s="8">
        <v>19742.5</v>
      </c>
      <c r="C15">
        <v>129</v>
      </c>
    </row>
    <row r="16" spans="1:14" ht="14.45">
      <c r="A16" s="64" t="s">
        <v>161</v>
      </c>
      <c r="B16" s="8">
        <v>207441.1</v>
      </c>
      <c r="C16">
        <v>1599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B46"/>
  <sheetViews>
    <sheetView showGridLines="0" showRowColHeaders="0" tabSelected="1" zoomScaleNormal="100" workbookViewId="0">
      <selection activeCell="CK12" sqref="CK12"/>
    </sheetView>
  </sheetViews>
  <sheetFormatPr defaultColWidth="2" defaultRowHeight="9.75" customHeight="1"/>
  <cols>
    <col min="1" max="16384" width="2" style="5"/>
  </cols>
  <sheetData>
    <row r="2" spans="3:80" ht="9.75" customHeight="1"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</row>
    <row r="3" spans="3:80" ht="9.75" customHeight="1"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</row>
    <row r="4" spans="3:80" ht="9.75" customHeight="1"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</row>
    <row r="5" spans="3:80" ht="9.75" customHeight="1"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</row>
    <row r="6" spans="3:80" ht="9.75" customHeight="1"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</row>
    <row r="7" spans="3:80" ht="9.75" customHeight="1"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</row>
    <row r="8" spans="3:80" ht="9.75" customHeight="1" thickBot="1"/>
    <row r="9" spans="3:80" ht="9.75" customHeight="1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103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5"/>
    </row>
    <row r="12" spans="3:80" ht="9.75" customHeight="1">
      <c r="C12" s="106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8"/>
    </row>
    <row r="13" spans="3:80" ht="9.75" customHeight="1">
      <c r="C13" s="106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8"/>
    </row>
    <row r="14" spans="3:80" ht="9.75" customHeight="1">
      <c r="C14" s="106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8"/>
    </row>
    <row r="15" spans="3:80" ht="9.75" customHeight="1">
      <c r="C15" s="106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8"/>
    </row>
    <row r="16" spans="3:80" ht="9.75" customHeight="1">
      <c r="C16" s="106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8"/>
    </row>
    <row r="17" spans="3:80" ht="9.75" customHeight="1">
      <c r="C17" s="106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8"/>
    </row>
    <row r="18" spans="3:80" ht="9.75" customHeight="1">
      <c r="C18" s="106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8"/>
    </row>
    <row r="19" spans="3:80" ht="9.75" customHeight="1">
      <c r="C19" s="106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8"/>
    </row>
    <row r="20" spans="3:80" ht="9.75" customHeight="1">
      <c r="C20" s="106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8"/>
    </row>
    <row r="21" spans="3:80" ht="9.75" customHeight="1">
      <c r="C21" s="106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8"/>
    </row>
    <row r="22" spans="3:80" ht="9.75" customHeight="1">
      <c r="C22" s="106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8"/>
    </row>
    <row r="23" spans="3:80" ht="9.75" customHeight="1">
      <c r="C23" s="106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8"/>
    </row>
    <row r="24" spans="3:80" ht="9.75" customHeight="1" thickBot="1">
      <c r="C24" s="109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1"/>
    </row>
    <row r="25" spans="3:80" ht="9.75" customHeight="1" thickBot="1"/>
    <row r="26" spans="3:80" ht="9.75" customHeight="1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5"/>
      <c r="AQ28" s="103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5"/>
    </row>
    <row r="29" spans="3:80" ht="9.75" customHeight="1"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8"/>
      <c r="AQ29" s="106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8"/>
    </row>
    <row r="30" spans="3:80" ht="9.75" customHeight="1">
      <c r="C30" s="106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8"/>
      <c r="AQ30" s="106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8"/>
    </row>
    <row r="31" spans="3:80" ht="9.75" customHeight="1">
      <c r="C31" s="106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8"/>
      <c r="AQ31" s="106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8"/>
    </row>
    <row r="32" spans="3:80" ht="9.75" customHeight="1">
      <c r="C32" s="106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8"/>
      <c r="AQ32" s="106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8"/>
    </row>
    <row r="33" spans="3:80" ht="9.75" customHeight="1">
      <c r="C33" s="106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Q33" s="106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8"/>
    </row>
    <row r="34" spans="3:80" ht="9.75" customHeight="1">
      <c r="C34" s="106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Q34" s="106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8"/>
    </row>
    <row r="35" spans="3:80" ht="9.75" customHeight="1">
      <c r="C35" s="106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Q35" s="106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8"/>
    </row>
    <row r="36" spans="3:80" ht="9.75" customHeight="1">
      <c r="C36" s="106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Q36" s="106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8"/>
    </row>
    <row r="37" spans="3:80" ht="9.75" customHeight="1">
      <c r="C37" s="106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Q37" s="106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8"/>
    </row>
    <row r="38" spans="3:80" ht="9.75" customHeight="1">
      <c r="C38" s="106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Q38" s="106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8"/>
    </row>
    <row r="39" spans="3:80" ht="9.75" customHeight="1">
      <c r="C39" s="106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Q39" s="106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8"/>
    </row>
    <row r="40" spans="3:80" ht="9.75" customHeight="1">
      <c r="C40" s="106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Q40" s="106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8"/>
    </row>
    <row r="41" spans="3:80" ht="9.75" customHeight="1">
      <c r="C41" s="106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Q41" s="106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8"/>
    </row>
    <row r="42" spans="3:80" ht="9.75" customHeight="1">
      <c r="C42" s="106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Q42" s="106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8"/>
    </row>
    <row r="43" spans="3:80" ht="9.75" customHeight="1">
      <c r="C43" s="106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Q43" s="106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8"/>
    </row>
    <row r="44" spans="3:80" ht="9.75" customHeight="1">
      <c r="C44" s="106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Q44" s="106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8"/>
    </row>
    <row r="45" spans="3:80" ht="9.75" customHeight="1">
      <c r="C45" s="106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8"/>
      <c r="AQ45" s="106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8"/>
    </row>
    <row r="46" spans="3:80" ht="9.75" customHeight="1" thickBot="1">
      <c r="C46" s="109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1"/>
      <c r="AQ46" s="109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1"/>
    </row>
  </sheetData>
  <mergeCells count="6">
    <mergeCell ref="C9:CB10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6E87F8A6-5B3C-4ADE-98DB-48C175F0A2B0}">
  <ds:schemaRefs/>
</ds:datastoreItem>
</file>

<file path=customXml/itemProps2.xml><?xml version="1.0" encoding="utf-8"?>
<ds:datastoreItem xmlns:ds="http://schemas.openxmlformats.org/officeDocument/2006/customXml" ds:itemID="{B978344E-877F-46A7-8D81-C1940F952A20}">
  <ds:schemaRefs/>
</ds:datastoreItem>
</file>

<file path=customXml/itemProps3.xml><?xml version="1.0" encoding="utf-8"?>
<ds:datastoreItem xmlns:ds="http://schemas.openxmlformats.org/officeDocument/2006/customXml" ds:itemID="{A7140D0F-5704-455C-AEE9-2AF1C88808B8}">
  <ds:schemaRefs/>
</ds:datastoreItem>
</file>

<file path=customXml/itemProps4.xml><?xml version="1.0" encoding="utf-8"?>
<ds:datastoreItem xmlns:ds="http://schemas.openxmlformats.org/officeDocument/2006/customXml" ds:itemID="{88A8C053-5BCC-4302-A3EC-6CF3242E0B82}">
  <ds:schemaRefs/>
</ds:datastoreItem>
</file>

<file path=customXml/itemProps5.xml><?xml version="1.0" encoding="utf-8"?>
<ds:datastoreItem xmlns:ds="http://schemas.openxmlformats.org/officeDocument/2006/customXml" ds:itemID="{4A8E958C-7F93-4889-B450-DBCB563BE705}">
  <ds:schemaRefs/>
</ds:datastoreItem>
</file>

<file path=customXml/itemProps6.xml><?xml version="1.0" encoding="utf-8"?>
<ds:datastoreItem xmlns:ds="http://schemas.openxmlformats.org/officeDocument/2006/customXml" ds:itemID="{AE46B711-507D-4FA2-AD64-BEFBA75BECF5}">
  <ds:schemaRefs/>
</ds:datastoreItem>
</file>

<file path=customXml/itemProps7.xml><?xml version="1.0" encoding="utf-8"?>
<ds:datastoreItem xmlns:ds="http://schemas.openxmlformats.org/officeDocument/2006/customXml" ds:itemID="{B21C3F93-5E73-42A5-930D-80E9914997CC}">
  <ds:schemaRefs/>
</ds:datastoreItem>
</file>

<file path=customXml/itemProps8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25BB5A3F-E346-480A-A7E9-E0ECAAB7F5AC}">
  <ds:schemaRefs/>
</ds:datastoreItem>
</file>

<file path=customXml/itemProps10.xml><?xml version="1.0" encoding="utf-8"?>
<ds:datastoreItem xmlns:ds="http://schemas.openxmlformats.org/officeDocument/2006/customXml" ds:itemID="{C6A78C9D-8065-435B-B685-2A7DBBDDC026}">
  <ds:schemaRefs/>
</ds:datastoreItem>
</file>

<file path=customXml/itemProps11.xml><?xml version="1.0" encoding="utf-8"?>
<ds:datastoreItem xmlns:ds="http://schemas.openxmlformats.org/officeDocument/2006/customXml" ds:itemID="{7E703DC2-5F46-422C-A583-DB730DA69245}">
  <ds:schemaRefs/>
</ds:datastoreItem>
</file>

<file path=customXml/itemProps12.xml><?xml version="1.0" encoding="utf-8"?>
<ds:datastoreItem xmlns:ds="http://schemas.openxmlformats.org/officeDocument/2006/customXml" ds:itemID="{A6D55ACD-20FE-42D4-A241-E646A1FF59CD}">
  <ds:schemaRefs/>
</ds:datastoreItem>
</file>

<file path=customXml/itemProps13.xml><?xml version="1.0" encoding="utf-8"?>
<ds:datastoreItem xmlns:ds="http://schemas.openxmlformats.org/officeDocument/2006/customXml" ds:itemID="{1E4D3292-F388-451B-A834-DE9698E505D9}">
  <ds:schemaRefs/>
</ds:datastoreItem>
</file>

<file path=customXml/itemProps14.xml><?xml version="1.0" encoding="utf-8"?>
<ds:datastoreItem xmlns:ds="http://schemas.openxmlformats.org/officeDocument/2006/customXml" ds:itemID="{1D1E7D37-9613-45D5-8EDC-43C010898ABB}">
  <ds:schemaRefs/>
</ds:datastoreItem>
</file>

<file path=customXml/itemProps15.xml><?xml version="1.0" encoding="utf-8"?>
<ds:datastoreItem xmlns:ds="http://schemas.openxmlformats.org/officeDocument/2006/customXml" ds:itemID="{44B6BCB6-5B75-4825-B0CC-FEB1817C362D}">
  <ds:schemaRefs/>
</ds:datastoreItem>
</file>

<file path=customXml/itemProps16.xml><?xml version="1.0" encoding="utf-8"?>
<ds:datastoreItem xmlns:ds="http://schemas.openxmlformats.org/officeDocument/2006/customXml" ds:itemID="{7E0C7BAF-40DC-4B74-98A7-8D734812F189}">
  <ds:schemaRefs/>
</ds:datastoreItem>
</file>

<file path=customXml/itemProps17.xml><?xml version="1.0" encoding="utf-8"?>
<ds:datastoreItem xmlns:ds="http://schemas.openxmlformats.org/officeDocument/2006/customXml" ds:itemID="{976831BA-0CE6-4B82-881B-24FD45E1155C}">
  <ds:schemaRefs/>
</ds:datastoreItem>
</file>

<file path=customXml/itemProps18.xml><?xml version="1.0" encoding="utf-8"?>
<ds:datastoreItem xmlns:ds="http://schemas.openxmlformats.org/officeDocument/2006/customXml" ds:itemID="{14F30766-877F-4CEE-8B61-99D4DA6E0404}">
  <ds:schemaRefs/>
</ds:datastoreItem>
</file>

<file path=customXml/itemProps19.xml><?xml version="1.0" encoding="utf-8"?>
<ds:datastoreItem xmlns:ds="http://schemas.openxmlformats.org/officeDocument/2006/customXml" ds:itemID="{0B4F83D8-0085-491D-B300-BE5F2F7731F5}">
  <ds:schemaRefs/>
</ds:datastoreItem>
</file>

<file path=customXml/itemProps20.xml><?xml version="1.0" encoding="utf-8"?>
<ds:datastoreItem xmlns:ds="http://schemas.openxmlformats.org/officeDocument/2006/customXml" ds:itemID="{8BD1F459-29F0-476B-BAC0-1F70E583D314}">
  <ds:schemaRefs/>
</ds:datastoreItem>
</file>

<file path=customXml/itemProps21.xml><?xml version="1.0" encoding="utf-8"?>
<ds:datastoreItem xmlns:ds="http://schemas.openxmlformats.org/officeDocument/2006/customXml" ds:itemID="{03E72766-9FF3-4E59-B2A3-BC8336C63639}">
  <ds:schemaRefs/>
</ds:datastoreItem>
</file>

<file path=customXml/itemProps22.xml><?xml version="1.0" encoding="utf-8"?>
<ds:datastoreItem xmlns:ds="http://schemas.openxmlformats.org/officeDocument/2006/customXml" ds:itemID="{D241DFED-96C7-410B-9EC8-D8F63F7CE5B4}">
  <ds:schemaRefs/>
</ds:datastoreItem>
</file>

<file path=customXml/itemProps23.xml><?xml version="1.0" encoding="utf-8"?>
<ds:datastoreItem xmlns:ds="http://schemas.openxmlformats.org/officeDocument/2006/customXml" ds:itemID="{8467EB31-1629-4343-9314-56544F2D7367}">
  <ds:schemaRefs/>
</ds:datastoreItem>
</file>

<file path=customXml/itemProps24.xml><?xml version="1.0" encoding="utf-8"?>
<ds:datastoreItem xmlns:ds="http://schemas.openxmlformats.org/officeDocument/2006/customXml" ds:itemID="{DB0DD2B5-3D61-45C4-B5FB-71993146C7E7}">
  <ds:schemaRefs/>
</ds:datastoreItem>
</file>

<file path=customXml/itemProps25.xml><?xml version="1.0" encoding="utf-8"?>
<ds:datastoreItem xmlns:ds="http://schemas.openxmlformats.org/officeDocument/2006/customXml" ds:itemID="{E137AB40-1728-4643-B64A-5DFE56A4798E}">
  <ds:schemaRefs/>
</ds:datastoreItem>
</file>

<file path=customXml/itemProps26.xml><?xml version="1.0" encoding="utf-8"?>
<ds:datastoreItem xmlns:ds="http://schemas.openxmlformats.org/officeDocument/2006/customXml" ds:itemID="{41403322-61D8-4C07-B361-867FAC43DDDC}">
  <ds:schemaRefs/>
</ds:datastoreItem>
</file>

<file path=customXml/itemProps27.xml><?xml version="1.0" encoding="utf-8"?>
<ds:datastoreItem xmlns:ds="http://schemas.openxmlformats.org/officeDocument/2006/customXml" ds:itemID="{6C89755F-25D5-451A-81C1-6DD8AF28BA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3</vt:i4>
      </vt:variant>
    </vt:vector>
  </HeadingPairs>
  <TitlesOfParts>
    <vt:vector size="16" baseType="lpstr">
      <vt:lpstr>Menu</vt:lpstr>
      <vt:lpstr>Produtos</vt:lpstr>
      <vt:lpstr>Vendedores</vt:lpstr>
      <vt:lpstr>Vendas</vt:lpstr>
      <vt:lpstr>Vendas histórico</vt:lpstr>
      <vt:lpstr>Consultas</vt:lpstr>
      <vt:lpstr>DN_Produtos</vt:lpstr>
      <vt:lpstr>DN_Vendas</vt:lpstr>
      <vt:lpstr>Cadastros Auxiliares</vt:lpstr>
      <vt:lpstr>DN_Vendedores</vt:lpstr>
      <vt:lpstr>Dashboard</vt:lpstr>
      <vt:lpstr>DN_Desafio Vendas_Hist</vt:lpstr>
      <vt:lpstr>Dashboard Histórico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Usuário do Windows</cp:lastModifiedBy>
  <cp:lastPrinted>2023-06-07T14:57:58Z</cp:lastPrinted>
  <dcterms:created xsi:type="dcterms:W3CDTF">2023-06-02T17:54:12Z</dcterms:created>
  <dcterms:modified xsi:type="dcterms:W3CDTF">2024-09-26T13:36:51Z</dcterms:modified>
</cp:coreProperties>
</file>