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hidePivotFieldList="1"/>
  <mc:AlternateContent xmlns:mc="http://schemas.openxmlformats.org/markup-compatibility/2006">
    <mc:Choice Requires="x15">
      <x15ac:absPath xmlns:x15ac="http://schemas.microsoft.com/office/spreadsheetml/2010/11/ac" url="https://officeresolve-my.sharepoint.com/personal/r_sabino_officeresolve_com_br/Documents/Alura-Ciência de Dados/02 - Excel - Novas Formações/Formação Excel/3197 - Excel  3 - Recursos Visuais Gráficos e Formatos/Materiais do Curso/"/>
    </mc:Choice>
  </mc:AlternateContent>
  <xr:revisionPtr revIDLastSave="351" documentId="13_ncr:1_{1DDEC652-4A9B-43D1-9E04-F64069BD9DB7}" xr6:coauthVersionLast="47" xr6:coauthVersionMax="47" xr10:uidLastSave="{8C3FD86F-D2D7-47C1-8948-0720E01DDE33}"/>
  <bookViews>
    <workbookView xWindow="-108" yWindow="-108" windowWidth="23256" windowHeight="12456" activeTab="3" xr2:uid="{F6D97A53-F63B-4272-A181-44B26E0B790F}"/>
  </bookViews>
  <sheets>
    <sheet name="Produtos" sheetId="17" r:id="rId1"/>
    <sheet name="Vendas" sheetId="16" r:id="rId2"/>
    <sheet name="Dados para Gráficos" sheetId="19" r:id="rId3"/>
    <sheet name="Dashboard" sheetId="18" r:id="rId4"/>
  </sheets>
  <definedNames>
    <definedName name="_xlnm._FilterDatabase" localSheetId="1" hidden="1">Vendas!$B$2:$F$61</definedName>
    <definedName name="Int_Nome_Produtos">#REF!</definedName>
    <definedName name="Int_Quantida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9" l="1"/>
  <c r="J2" i="19"/>
  <c r="BK4" i="18"/>
  <c r="AQ4" i="18"/>
  <c r="W4" i="18"/>
  <c r="G3" i="16" l="1"/>
  <c r="H3" i="16" s="1"/>
  <c r="H4" i="16"/>
  <c r="H5" i="16"/>
  <c r="L4" i="19" s="1"/>
  <c r="H6" i="16"/>
  <c r="B4" i="19" s="1"/>
  <c r="H7" i="16"/>
  <c r="H12" i="16"/>
  <c r="H13" i="16"/>
  <c r="H14" i="16"/>
  <c r="H15" i="16"/>
  <c r="H20" i="16"/>
  <c r="H21" i="16"/>
  <c r="H22" i="16"/>
  <c r="H23" i="16"/>
  <c r="H29" i="16"/>
  <c r="H30" i="16"/>
  <c r="H31" i="16"/>
  <c r="H38" i="16"/>
  <c r="H39" i="16"/>
  <c r="H46" i="16"/>
  <c r="H47" i="16"/>
  <c r="H54" i="16"/>
  <c r="G4" i="16"/>
  <c r="G5" i="16"/>
  <c r="G6" i="16"/>
  <c r="G7" i="16"/>
  <c r="G8" i="16"/>
  <c r="H8" i="16" s="1"/>
  <c r="G9" i="16"/>
  <c r="H9" i="16" s="1"/>
  <c r="G10" i="16"/>
  <c r="H10" i="16" s="1"/>
  <c r="G11" i="16"/>
  <c r="H11" i="16" s="1"/>
  <c r="G12" i="16"/>
  <c r="G13" i="16"/>
  <c r="G14" i="16"/>
  <c r="G15" i="16"/>
  <c r="G16" i="16"/>
  <c r="H16" i="16" s="1"/>
  <c r="G17" i="16"/>
  <c r="H17" i="16" s="1"/>
  <c r="G18" i="16"/>
  <c r="H18" i="16" s="1"/>
  <c r="G19" i="16"/>
  <c r="H19" i="16" s="1"/>
  <c r="G20" i="16"/>
  <c r="G21" i="16"/>
  <c r="G22" i="16"/>
  <c r="G23" i="16"/>
  <c r="G24" i="16"/>
  <c r="H24" i="16" s="1"/>
  <c r="G25" i="16"/>
  <c r="H25" i="16" s="1"/>
  <c r="G26" i="16"/>
  <c r="H26" i="16" s="1"/>
  <c r="G27" i="16"/>
  <c r="H27" i="16" s="1"/>
  <c r="G28" i="16"/>
  <c r="H28" i="16" s="1"/>
  <c r="G29" i="16"/>
  <c r="G30" i="16"/>
  <c r="G31" i="16"/>
  <c r="G32" i="16"/>
  <c r="H32" i="16" s="1"/>
  <c r="G33" i="16"/>
  <c r="H33" i="16" s="1"/>
  <c r="G34" i="16"/>
  <c r="H34" i="16" s="1"/>
  <c r="G35" i="16"/>
  <c r="H35" i="16" s="1"/>
  <c r="G36" i="16"/>
  <c r="H36" i="16" s="1"/>
  <c r="G37" i="16"/>
  <c r="H37" i="16" s="1"/>
  <c r="G38" i="16"/>
  <c r="G39" i="16"/>
  <c r="G40" i="16"/>
  <c r="H40" i="16" s="1"/>
  <c r="G41" i="16"/>
  <c r="H41" i="16" s="1"/>
  <c r="G42" i="16"/>
  <c r="H42" i="16" s="1"/>
  <c r="G43" i="16"/>
  <c r="H43" i="16" s="1"/>
  <c r="G44" i="16"/>
  <c r="H44" i="16" s="1"/>
  <c r="G45" i="16"/>
  <c r="H45" i="16" s="1"/>
  <c r="G46" i="16"/>
  <c r="G47" i="16"/>
  <c r="G48" i="16"/>
  <c r="H48" i="16" s="1"/>
  <c r="G49" i="16"/>
  <c r="H49" i="16" s="1"/>
  <c r="G50" i="16"/>
  <c r="H50" i="16" s="1"/>
  <c r="G51" i="16"/>
  <c r="H51" i="16" s="1"/>
  <c r="G52" i="16"/>
  <c r="H52" i="16" s="1"/>
  <c r="G53" i="16"/>
  <c r="H53" i="16" s="1"/>
  <c r="G54" i="16"/>
  <c r="G55" i="16"/>
  <c r="H55" i="16" s="1"/>
  <c r="G56" i="16"/>
  <c r="H56" i="16" s="1"/>
  <c r="G57" i="16"/>
  <c r="H57" i="16" s="1"/>
  <c r="G58" i="16"/>
  <c r="H58" i="16" s="1"/>
  <c r="G59" i="16"/>
  <c r="H59" i="16" s="1"/>
  <c r="G60" i="16"/>
  <c r="H60" i="16" s="1"/>
  <c r="G61" i="16"/>
  <c r="H61" i="16" s="1"/>
  <c r="L3" i="19" l="1"/>
  <c r="B2" i="19"/>
  <c r="L2" i="19"/>
  <c r="J4" i="19" s="1"/>
  <c r="K4" i="19" s="1"/>
  <c r="B3" i="19"/>
  <c r="J3" i="19" l="1"/>
  <c r="K3" i="19" s="1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A21" i="16" l="1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3" i="16"/>
  <c r="D4" i="16"/>
  <c r="D5" i="16"/>
  <c r="D6" i="16"/>
  <c r="D7" i="16"/>
  <c r="D8" i="16"/>
  <c r="D9" i="16"/>
  <c r="D10" i="16"/>
  <c r="D11" i="16"/>
  <c r="D12" i="16"/>
  <c r="D13" i="16"/>
  <c r="D14" i="16"/>
  <c r="D15" i="16"/>
  <c r="D16" i="16"/>
  <c r="D17" i="16"/>
  <c r="D18" i="16"/>
  <c r="D19" i="16"/>
  <c r="D20" i="16"/>
  <c r="D21" i="16"/>
  <c r="D22" i="16"/>
  <c r="D23" i="16"/>
  <c r="D24" i="16"/>
  <c r="D25" i="16"/>
  <c r="D26" i="16"/>
  <c r="D27" i="16"/>
  <c r="D28" i="16"/>
  <c r="D29" i="16"/>
  <c r="D30" i="16"/>
  <c r="D31" i="16"/>
  <c r="D32" i="16"/>
  <c r="D33" i="16"/>
  <c r="D34" i="16"/>
  <c r="D35" i="16"/>
  <c r="D36" i="16"/>
  <c r="D37" i="16"/>
  <c r="D38" i="16"/>
  <c r="D39" i="16"/>
  <c r="D40" i="16"/>
  <c r="D41" i="16"/>
  <c r="D42" i="16"/>
  <c r="D43" i="16"/>
  <c r="D44" i="16"/>
  <c r="D45" i="16"/>
  <c r="D46" i="16"/>
  <c r="D47" i="16"/>
  <c r="D48" i="16"/>
  <c r="D49" i="16"/>
  <c r="D50" i="16"/>
  <c r="D51" i="16"/>
  <c r="D52" i="16"/>
  <c r="D53" i="16"/>
  <c r="D54" i="16"/>
  <c r="D55" i="16"/>
  <c r="D56" i="16"/>
  <c r="D57" i="16"/>
  <c r="D58" i="16"/>
  <c r="D59" i="16"/>
  <c r="D60" i="16"/>
  <c r="D61" i="16"/>
  <c r="D3" i="16"/>
  <c r="F2" i="19" l="1"/>
  <c r="G3" i="19"/>
  <c r="G4" i="19"/>
  <c r="G5" i="19"/>
  <c r="G6" i="19"/>
  <c r="G7" i="19"/>
  <c r="G2" i="19"/>
  <c r="F3" i="19"/>
  <c r="F4" i="19"/>
  <c r="F6" i="19"/>
  <c r="F7" i="19"/>
  <c r="F5" i="19"/>
</calcChain>
</file>

<file path=xl/sharedStrings.xml><?xml version="1.0" encoding="utf-8"?>
<sst xmlns="http://schemas.openxmlformats.org/spreadsheetml/2006/main" count="373" uniqueCount="99">
  <si>
    <t>Produtos</t>
  </si>
  <si>
    <t>Tamanho</t>
  </si>
  <si>
    <t>P</t>
  </si>
  <si>
    <t>M</t>
  </si>
  <si>
    <t>G</t>
  </si>
  <si>
    <t>Bermuda</t>
  </si>
  <si>
    <t>Boné</t>
  </si>
  <si>
    <t>Cinto</t>
  </si>
  <si>
    <t>Único</t>
  </si>
  <si>
    <t>Camiseta Lisa</t>
  </si>
  <si>
    <t>Categoria</t>
  </si>
  <si>
    <t>Preço Unitário</t>
  </si>
  <si>
    <t>Vestuário</t>
  </si>
  <si>
    <t>Acessórios</t>
  </si>
  <si>
    <t>Calçado</t>
  </si>
  <si>
    <t>Meteora</t>
  </si>
  <si>
    <t>Qtd</t>
  </si>
  <si>
    <t>Total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</si>
  <si>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</si>
  <si>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</si>
  <si>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</si>
  <si>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</si>
  <si>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</si>
  <si>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</si>
  <si>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</si>
  <si>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</si>
  <si>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</si>
  <si>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</si>
  <si>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</si>
  <si>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</si>
  <si>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</si>
  <si>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</si>
  <si>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Código</t>
  </si>
  <si>
    <t>Mês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</si>
  <si>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</si>
  <si>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</si>
  <si>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</si>
  <si>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</si>
  <si>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</si>
  <si>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</si>
  <si>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</si>
  <si>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</si>
  <si>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</si>
  <si>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</si>
  <si>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</si>
  <si>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</si>
  <si>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</si>
  <si>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</si>
  <si>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</si>
  <si>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</si>
  <si>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</si>
  <si>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</si>
  <si>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</si>
  <si>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</si>
  <si>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</si>
  <si>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</si>
  <si>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</si>
  <si>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</si>
  <si>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</si>
  <si>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</si>
  <si>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</si>
  <si>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</si>
  <si>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</si>
  <si>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</si>
  <si>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</si>
  <si>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</si>
  <si>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</si>
  <si>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</si>
  <si>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</si>
  <si>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</si>
  <si>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</si>
  <si>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</si>
  <si>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</si>
  <si>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Calçados</t>
  </si>
  <si>
    <t>Clara</t>
  </si>
  <si>
    <t>João</t>
  </si>
  <si>
    <t>Vendedor</t>
  </si>
  <si>
    <t>Sarah</t>
  </si>
  <si>
    <t>Situação</t>
  </si>
  <si>
    <t>Data</t>
  </si>
  <si>
    <t>Estoque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</si>
  <si>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</si>
  <si>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</si>
  <si>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</si>
  <si>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</si>
  <si>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</si>
  <si>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</si>
  <si>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</si>
  <si>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Totais</t>
  </si>
  <si>
    <t>Meses</t>
  </si>
  <si>
    <t>N. Mês</t>
  </si>
  <si>
    <t>Jan</t>
  </si>
  <si>
    <t>Fev</t>
  </si>
  <si>
    <t>Mar</t>
  </si>
  <si>
    <t>Abr</t>
  </si>
  <si>
    <t>Mai</t>
  </si>
  <si>
    <t>Jun</t>
  </si>
  <si>
    <t>% Restante</t>
  </si>
  <si>
    <t>%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</si>
</sst>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R$-416]\ * #,##0.00_-;\-[$R$-416]\ * #,##0.00_-;_-[$R$-416]\ * &quot;-&quot;??_-;_-@_-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Montserrat"/>
    </font>
    <font>
      <b/>
      <sz val="16"/>
      <color rgb="FFDAFF01"/>
      <name val="Montserrat"/>
    </font>
    <font>
      <sz val="16"/>
      <color theme="1"/>
      <name val="Montserrat"/>
    </font>
    <font>
      <b/>
      <sz val="26"/>
      <color theme="1"/>
      <name val="Montserrat"/>
    </font>
    <font>
      <b/>
      <sz val="24"/>
      <color theme="1"/>
      <name val="Montserrat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DAFF0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7"/>
      </patternFill>
    </fill>
    <fill>
      <patternFill patternType="solid">
        <fgColor theme="1"/>
        <bgColor theme="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4" fillId="5" borderId="0" applyNumberFormat="0" applyBorder="0" applyAlignment="0" applyProtection="0"/>
    <xf numFmtId="0" fontId="5" fillId="3" borderId="0" applyNumberFormat="0" applyBorder="0" applyAlignment="0" applyProtection="0">
      <alignment horizontal="center"/>
    </xf>
    <xf numFmtId="0" fontId="2" fillId="4" borderId="7" applyNumberFormat="0" applyBorder="0" applyAlignment="0" applyProtection="0">
      <alignment horizontal="center"/>
    </xf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165" fontId="0" fillId="0" borderId="1" xfId="0" applyNumberFormat="1" applyBorder="1"/>
    <xf numFmtId="165" fontId="0" fillId="0" borderId="5" xfId="0" applyNumberFormat="1" applyBorder="1"/>
    <xf numFmtId="0" fontId="6" fillId="0" borderId="0" xfId="0" applyFont="1" applyAlignment="1">
      <alignment horizontal="center"/>
    </xf>
    <xf numFmtId="165" fontId="0" fillId="0" borderId="0" xfId="0" applyNumberFormat="1"/>
    <xf numFmtId="14" fontId="0" fillId="0" borderId="0" xfId="0" applyNumberFormat="1" applyAlignment="1">
      <alignment horizontal="center"/>
    </xf>
    <xf numFmtId="0" fontId="3" fillId="6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2" fillId="2" borderId="0" xfId="3" applyFill="1" applyBorder="1" applyAlignment="1">
      <alignment horizontal="center"/>
    </xf>
    <xf numFmtId="0" fontId="8" fillId="0" borderId="0" xfId="0" applyFont="1"/>
    <xf numFmtId="0" fontId="10" fillId="0" borderId="0" xfId="0" applyFont="1"/>
    <xf numFmtId="0" fontId="13" fillId="0" borderId="0" xfId="0" applyFont="1"/>
    <xf numFmtId="0" fontId="13" fillId="0" borderId="16" xfId="0" applyFont="1" applyBorder="1"/>
    <xf numFmtId="0" fontId="13" fillId="0" borderId="17" xfId="0" applyFont="1" applyBorder="1"/>
    <xf numFmtId="165" fontId="0" fillId="0" borderId="3" xfId="0" applyNumberFormat="1" applyBorder="1"/>
    <xf numFmtId="165" fontId="0" fillId="0" borderId="6" xfId="0" applyNumberFormat="1" applyBorder="1"/>
    <xf numFmtId="0" fontId="13" fillId="0" borderId="18" xfId="0" applyFont="1" applyBorder="1"/>
    <xf numFmtId="0" fontId="0" fillId="0" borderId="3" xfId="0" applyBorder="1"/>
    <xf numFmtId="0" fontId="0" fillId="0" borderId="6" xfId="0" applyBorder="1"/>
    <xf numFmtId="0" fontId="13" fillId="0" borderId="16" xfId="0" applyFont="1" applyBorder="1" applyAlignment="1">
      <alignment horizontal="center"/>
    </xf>
    <xf numFmtId="0" fontId="13" fillId="0" borderId="17" xfId="0" applyFont="1" applyBorder="1" applyAlignment="1">
      <alignment horizontal="center"/>
    </xf>
    <xf numFmtId="0" fontId="13" fillId="0" borderId="19" xfId="0" applyFont="1" applyBorder="1" applyAlignment="1">
      <alignment horizontal="center"/>
    </xf>
    <xf numFmtId="10" fontId="0" fillId="0" borderId="20" xfId="5" applyNumberFormat="1" applyFont="1" applyBorder="1" applyAlignment="1">
      <alignment horizontal="center" vertical="center"/>
    </xf>
    <xf numFmtId="10" fontId="0" fillId="0" borderId="21" xfId="5" applyNumberFormat="1" applyFont="1" applyBorder="1" applyAlignment="1">
      <alignment horizontal="center" vertical="center"/>
    </xf>
    <xf numFmtId="9" fontId="0" fillId="0" borderId="20" xfId="5" applyFont="1" applyBorder="1" applyAlignment="1">
      <alignment horizontal="center" vertical="center"/>
    </xf>
    <xf numFmtId="9" fontId="0" fillId="0" borderId="21" xfId="5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13" fillId="0" borderId="0" xfId="0" applyFont="1" applyAlignment="1">
      <alignment horizontal="center"/>
    </xf>
    <xf numFmtId="9" fontId="0" fillId="0" borderId="0" xfId="5" applyFont="1" applyBorder="1" applyAlignment="1">
      <alignment horizontal="center" vertical="center"/>
    </xf>
    <xf numFmtId="10" fontId="0" fillId="0" borderId="0" xfId="5" applyNumberFormat="1" applyFont="1" applyBorder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9" fillId="2" borderId="8" xfId="0" applyFont="1" applyFill="1" applyBorder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10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/>
    </xf>
    <xf numFmtId="0" fontId="11" fillId="0" borderId="9" xfId="0" applyFont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165" fontId="12" fillId="0" borderId="8" xfId="4" applyNumberFormat="1" applyFont="1" applyBorder="1" applyAlignment="1">
      <alignment horizontal="center"/>
    </xf>
    <xf numFmtId="165" fontId="12" fillId="0" borderId="9" xfId="4" applyNumberFormat="1" applyFont="1" applyBorder="1" applyAlignment="1">
      <alignment horizontal="center"/>
    </xf>
    <xf numFmtId="165" fontId="12" fillId="0" borderId="10" xfId="4" applyNumberFormat="1" applyFont="1" applyBorder="1" applyAlignment="1">
      <alignment horizontal="center"/>
    </xf>
    <xf numFmtId="165" fontId="12" fillId="0" borderId="11" xfId="4" applyNumberFormat="1" applyFont="1" applyBorder="1" applyAlignment="1">
      <alignment horizontal="center"/>
    </xf>
    <xf numFmtId="165" fontId="12" fillId="0" borderId="0" xfId="4" applyNumberFormat="1" applyFont="1" applyBorder="1" applyAlignment="1">
      <alignment horizontal="center"/>
    </xf>
    <xf numFmtId="165" fontId="12" fillId="0" borderId="12" xfId="4" applyNumberFormat="1" applyFont="1" applyBorder="1" applyAlignment="1">
      <alignment horizontal="center"/>
    </xf>
    <xf numFmtId="165" fontId="12" fillId="0" borderId="13" xfId="4" applyNumberFormat="1" applyFont="1" applyBorder="1" applyAlignment="1">
      <alignment horizontal="center"/>
    </xf>
    <xf numFmtId="165" fontId="12" fillId="0" borderId="14" xfId="4" applyNumberFormat="1" applyFont="1" applyBorder="1" applyAlignment="1">
      <alignment horizontal="center"/>
    </xf>
    <xf numFmtId="165" fontId="12" fillId="0" borderId="15" xfId="4" applyNumberFormat="1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9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5" xfId="0" applyFont="1" applyBorder="1" applyAlignment="1">
      <alignment horizontal="center"/>
    </xf>
  </cellXfs>
  <cellStyles count="6">
    <cellStyle name="Cabeçalho Meteora" xfId="3" xr:uid="{43DBFFA1-791E-423B-B2A6-377CC2810274}"/>
    <cellStyle name="Ênfase4" xfId="1" builtinId="41" customBuiltin="1"/>
    <cellStyle name="Moeda" xfId="4" builtinId="4"/>
    <cellStyle name="Normal" xfId="0" builtinId="0"/>
    <cellStyle name="Porcentagem" xfId="5" builtinId="5"/>
    <cellStyle name="Título Meteora" xfId="2" xr:uid="{52F1EA3C-B23E-4AE6-AE73-27AD9F7C9021}"/>
  </cellStyles>
  <dxfs count="18"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theme="7" tint="0.59996337778862885"/>
        </patternFill>
      </fill>
    </dxf>
    <dxf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165" formatCode="_-[$R$-416]\ * #,##0.00_-;\-[$R$-416]\ * #,##0.00_-;_-[$R$-416]\ * &quot;-&quot;??_-;_-@_-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5" formatCode="_-[$R$-416]\ * #,##0.00_-;\-[$R$-416]\ * #,##0.00_-;_-[$R$-416]\ * &quot;-&quot;??_-;_-@_-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353FF"/>
      <color rgb="FFEE6471"/>
      <color rgb="FFF87F46"/>
      <color rgb="FFDAFF01"/>
      <color rgb="FFCCCCCC"/>
      <color rgb="FF4472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0.38227135882372837</c:v>
                </c:pt>
                <c:pt idx="1">
                  <c:v>0.61772864117627169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59-44B3-933A-42A6C435D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AFF01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Acessórios</c:v>
                </c:pt>
                <c:pt idx="1">
                  <c:v>Calçados</c:v>
                </c:pt>
                <c:pt idx="2">
                  <c:v>Vestuário</c:v>
                </c:pt>
              </c:strCache>
            </c:strRef>
          </c:cat>
          <c:val>
            <c:numRef>
              <c:f>'Dados para Gráficos'!$B$2:$B$4</c:f>
              <c:numCache>
                <c:formatCode>_-[$R$-416]\ * #,##0.00_-;\-[$R$-416]\ * #,##0.00_-;_-[$R$-416]\ * "-"??_-;_-@_-</c:formatCode>
                <c:ptCount val="3"/>
                <c:pt idx="0">
                  <c:v>2613.4</c:v>
                </c:pt>
                <c:pt idx="1">
                  <c:v>5697.9</c:v>
                </c:pt>
                <c:pt idx="2">
                  <c:v>9426.1000000000022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ED-40A7-AA9E-C0A6A532685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04417823"/>
        <c:axId val="204416863"/>
      </c:barChart>
      <c:catAx>
        <c:axId val="20441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4416863"/>
        <c:crosses val="autoZero"/>
        <c:auto val="1"/>
        <c:lblAlgn val="ctr"/>
        <c:lblOffset val="100"/>
        <c:noMultiLvlLbl val="0"/>
      </c:catAx>
      <c:valAx>
        <c:axId val="204416863"/>
        <c:scaling>
          <c:orientation val="minMax"/>
        </c:scaling>
        <c:delete val="1"/>
        <c:axPos val="b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20441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CCCCCC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Gráficos'!$F$2:$F$7</c:f>
              <c:numCache>
                <c:formatCode>_-[$R$-416]\ * #,##0.00_-;\-[$R$-416]\ * #,##0.00_-;_-[$R$-416]\ * "-"??_-;_-@_-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0347871"/>
        <c:axId val="580365151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9-4792-A1F4-585FD4B07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0377631"/>
        <c:axId val="580369951"/>
      </c:lineChart>
      <c:catAx>
        <c:axId val="580347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65151"/>
        <c:crosses val="autoZero"/>
        <c:auto val="1"/>
        <c:lblAlgn val="ctr"/>
        <c:lblOffset val="100"/>
        <c:noMultiLvlLbl val="0"/>
      </c:catAx>
      <c:valAx>
        <c:axId val="58036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R$-416]\ * #,##0.00_-;\-[$R$-416]\ * #,##0.00_-;_-[$R$-416]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47871"/>
        <c:crosses val="autoZero"/>
        <c:crossBetween val="between"/>
      </c:valAx>
      <c:valAx>
        <c:axId val="5803699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0377631"/>
        <c:crosses val="max"/>
        <c:crossBetween val="between"/>
      </c:valAx>
      <c:catAx>
        <c:axId val="5803776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803699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EE647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João</c:v>
                </c:pt>
              </c:strCache>
            </c:strRef>
          </c:tx>
          <c:dPt>
            <c:idx val="0"/>
            <c:bubble3D val="0"/>
            <c:spPr>
              <a:solidFill>
                <a:srgbClr val="EE647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FB2-4EAB-AC1C-F0EA07481462}"/>
              </c:ext>
            </c:extLst>
          </c:dPt>
          <c:dPt>
            <c:idx val="1"/>
            <c:bubble3D val="0"/>
            <c:spPr>
              <a:solidFill>
                <a:srgbClr val="EE6471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FB2-4EAB-AC1C-F0EA07481462}"/>
              </c:ext>
            </c:extLst>
          </c:dPt>
          <c:dLbls>
            <c:delete val="1"/>
          </c:dLbls>
          <c:val>
            <c:numRef>
              <c:f>'Dados para Gráficos'!$J$3:$K$3</c:f>
              <c:numCache>
                <c:formatCode>0.00%</c:formatCode>
                <c:ptCount val="2"/>
                <c:pt idx="0" formatCode="0%">
                  <c:v>0.28612987247285399</c:v>
                </c:pt>
                <c:pt idx="1">
                  <c:v>0.71387012752714596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B2-4EAB-AC1C-F0EA07481462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9353FF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Sarah</c:v>
                </c:pt>
              </c:strCache>
            </c:strRef>
          </c:tx>
          <c:dPt>
            <c:idx val="0"/>
            <c:bubble3D val="0"/>
            <c:spPr>
              <a:solidFill>
                <a:srgbClr val="9353FF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A56-46FA-A4A3-10DC4C20EA9E}"/>
              </c:ext>
            </c:extLst>
          </c:dPt>
          <c:dPt>
            <c:idx val="1"/>
            <c:bubble3D val="0"/>
            <c:spPr>
              <a:solidFill>
                <a:srgbClr val="9353FF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A56-46FA-A4A3-10DC4C20EA9E}"/>
              </c:ext>
            </c:extLst>
          </c:dPt>
          <c:dLbls>
            <c:delete val="1"/>
          </c:dLbls>
          <c:val>
            <c:numRef>
              <c:f>'Dados para Gráficos'!$J$4:$K$4</c:f>
              <c:numCache>
                <c:formatCode>0.00%</c:formatCode>
                <c:ptCount val="2"/>
                <c:pt idx="0" formatCode="0%">
                  <c:v>0.33159876870341765</c:v>
                </c:pt>
                <c:pt idx="1">
                  <c:v>0.66840123129658235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56-46FA-A4A3-10DC4C20EA9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rgbClr val="F87F46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Clara</c:v>
                </c:pt>
              </c:strCache>
            </c:strRef>
          </c:tx>
          <c:dPt>
            <c:idx val="0"/>
            <c:bubble3D val="0"/>
            <c:spPr>
              <a:solidFill>
                <a:srgbClr val="F87F4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BB2-4B4C-8E27-1A3FA2CD47F0}"/>
              </c:ext>
            </c:extLst>
          </c:dPt>
          <c:dPt>
            <c:idx val="1"/>
            <c:bubble3D val="0"/>
            <c:spPr>
              <a:solidFill>
                <a:srgbClr val="F87F46">
                  <a:alpha val="30196"/>
                </a:srgb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BB2-4B4C-8E27-1A3FA2CD47F0}"/>
              </c:ext>
            </c:extLst>
          </c:dPt>
          <c:dLbls>
            <c:delete val="1"/>
          </c:dLbls>
          <c:val>
            <c:numRef>
              <c:f>'Dados para Gráficos'!$J$2:$K$2</c:f>
              <c:numCache>
                <c:formatCode>0.00%</c:formatCode>
                <c:ptCount val="2"/>
                <c:pt idx="0" formatCode="0%">
                  <c:v>0.38227135882372837</c:v>
                </c:pt>
                <c:pt idx="1">
                  <c:v>0.61772864117627169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B2-4B4C-8E27-1A3FA2CD47F0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883920</xdr:colOff>
      <xdr:row>6</xdr:row>
      <xdr:rowOff>34290</xdr:rowOff>
    </xdr:from>
    <xdr:to>
      <xdr:col>12</xdr:col>
      <xdr:colOff>99060</xdr:colOff>
      <xdr:row>21</xdr:row>
      <xdr:rowOff>26670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34BE387-0080-2183-3D06-B333F0B15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</xdr:rowOff>
    </xdr:from>
    <xdr:to>
      <xdr:col>22</xdr:col>
      <xdr:colOff>19050</xdr:colOff>
      <xdr:row>5</xdr:row>
      <xdr:rowOff>53800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EA577B8C-A23D-DB82-E232-44F291604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47651"/>
          <a:ext cx="2943225" cy="421464"/>
        </a:xfrm>
        <a:prstGeom prst="rect">
          <a:avLst/>
        </a:prstGeom>
      </xdr:spPr>
    </xdr:pic>
    <xdr:clientData/>
  </xdr:twoCellAnchor>
  <xdr:twoCellAnchor>
    <xdr:from>
      <xdr:col>1</xdr:col>
      <xdr:colOff>109286</xdr:colOff>
      <xdr:row>27</xdr:row>
      <xdr:rowOff>5514</xdr:rowOff>
    </xdr:from>
    <xdr:to>
      <xdr:col>39</xdr:col>
      <xdr:colOff>114300</xdr:colOff>
      <xdr:row>45</xdr:row>
      <xdr:rowOff>114300</xdr:rowOff>
    </xdr:to>
    <xdr:graphicFrame macro="">
      <xdr:nvGraphicFramePr>
        <xdr:cNvPr id="2" name="Gráfico 2">
          <a:extLst>
            <a:ext uri="{FF2B5EF4-FFF2-40B4-BE49-F238E27FC236}">
              <a16:creationId xmlns:a16="http://schemas.microsoft.com/office/drawing/2014/main" id="{D7228540-EF04-6148-8E56-6F75274037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6349</xdr:colOff>
      <xdr:row>10</xdr:row>
      <xdr:rowOff>9525</xdr:rowOff>
    </xdr:from>
    <xdr:to>
      <xdr:col>79</xdr:col>
      <xdr:colOff>123824</xdr:colOff>
      <xdr:row>23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D0A8B6F-605C-EE3B-4CE0-F628988AE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54</xdr:col>
      <xdr:colOff>97753</xdr:colOff>
      <xdr:row>27</xdr:row>
      <xdr:rowOff>32121</xdr:rowOff>
    </xdr:from>
    <xdr:to>
      <xdr:col>67</xdr:col>
      <xdr:colOff>28914</xdr:colOff>
      <xdr:row>45</xdr:row>
      <xdr:rowOff>74871</xdr:rowOff>
    </xdr:to>
    <xdr:graphicFrame macro="">
      <xdr:nvGraphicFramePr>
        <xdr:cNvPr id="8" name="Gráfico 5">
          <a:extLst>
            <a:ext uri="{FF2B5EF4-FFF2-40B4-BE49-F238E27FC236}">
              <a16:creationId xmlns:a16="http://schemas.microsoft.com/office/drawing/2014/main" id="{26CC0C20-8D6B-9CF3-8A51-0AD2AC6148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67</xdr:col>
      <xdr:colOff>50799</xdr:colOff>
      <xdr:row>27</xdr:row>
      <xdr:rowOff>32121</xdr:rowOff>
    </xdr:from>
    <xdr:to>
      <xdr:col>79</xdr:col>
      <xdr:colOff>116349</xdr:colOff>
      <xdr:row>45</xdr:row>
      <xdr:rowOff>76081</xdr:rowOff>
    </xdr:to>
    <xdr:graphicFrame macro="">
      <xdr:nvGraphicFramePr>
        <xdr:cNvPr id="6" name="Gráfico 7">
          <a:extLst>
            <a:ext uri="{FF2B5EF4-FFF2-40B4-BE49-F238E27FC236}">
              <a16:creationId xmlns:a16="http://schemas.microsoft.com/office/drawing/2014/main" id="{92114342-97CA-FF22-11FA-330A7E82C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11907</xdr:colOff>
      <xdr:row>27</xdr:row>
      <xdr:rowOff>32121</xdr:rowOff>
    </xdr:from>
    <xdr:to>
      <xdr:col>54</xdr:col>
      <xdr:colOff>75869</xdr:colOff>
      <xdr:row>45</xdr:row>
      <xdr:rowOff>78046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68CEE2B-7354-F6A0-6184-F367FE4A3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127000</xdr:colOff>
      <xdr:row>34</xdr:row>
      <xdr:rowOff>109537</xdr:rowOff>
    </xdr:from>
    <xdr:to>
      <xdr:col>51</xdr:col>
      <xdr:colOff>80963</xdr:colOff>
      <xdr:row>41</xdr:row>
      <xdr:rowOff>17463</xdr:rowOff>
    </xdr:to>
    <xdr:sp macro="" textlink="'Dados para Gráficos'!J2">
      <xdr:nvSpPr>
        <xdr:cNvPr id="5" name="CaixaDeTexto 4">
          <a:extLst>
            <a:ext uri="{FF2B5EF4-FFF2-40B4-BE49-F238E27FC236}">
              <a16:creationId xmlns:a16="http://schemas.microsoft.com/office/drawing/2014/main" id="{0967A517-B9CD-4742-8AE9-F76359CEF82E}"/>
            </a:ext>
          </a:extLst>
        </xdr:cNvPr>
        <xdr:cNvSpPr txBox="1"/>
      </xdr:nvSpPr>
      <xdr:spPr>
        <a:xfrm>
          <a:off x="5994400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F207FCFD-094D-4EAB-98EE-9BA4A08165AC}" type="TxLink">
            <a:rPr lang="en-US" sz="2400" b="1" i="0" u="none" strike="noStrike">
              <a:solidFill>
                <a:srgbClr val="F87F46"/>
              </a:solidFill>
              <a:latin typeface="Calibri"/>
              <a:ea typeface="Calibri"/>
              <a:cs typeface="Calibri"/>
            </a:rPr>
            <a:pPr marL="0" indent="0" algn="ctr"/>
            <a:t>38%</a:t>
          </a:fld>
          <a:endParaRPr lang="pt-BR" sz="2400" b="1" i="0" u="none" strike="noStrike">
            <a:solidFill>
              <a:srgbClr val="F87F46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57</xdr:col>
      <xdr:colOff>98425</xdr:colOff>
      <xdr:row>34</xdr:row>
      <xdr:rowOff>109537</xdr:rowOff>
    </xdr:from>
    <xdr:to>
      <xdr:col>64</xdr:col>
      <xdr:colOff>52388</xdr:colOff>
      <xdr:row>41</xdr:row>
      <xdr:rowOff>17463</xdr:rowOff>
    </xdr:to>
    <xdr:sp macro="" textlink="'Dados para Gráficos'!J3">
      <xdr:nvSpPr>
        <xdr:cNvPr id="14" name="CaixaDeTexto 13">
          <a:extLst>
            <a:ext uri="{FF2B5EF4-FFF2-40B4-BE49-F238E27FC236}">
              <a16:creationId xmlns:a16="http://schemas.microsoft.com/office/drawing/2014/main" id="{9AF33804-2FD2-483F-B356-DE7FEC43833B}"/>
            </a:ext>
          </a:extLst>
        </xdr:cNvPr>
        <xdr:cNvSpPr txBox="1"/>
      </xdr:nvSpPr>
      <xdr:spPr>
        <a:xfrm>
          <a:off x="7699375" y="4319587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02E9ABE2-B87E-4D40-AAE0-8073C93DDA88}" type="TxLink">
            <a:rPr lang="en-US" sz="2400" b="1" i="0" u="none" strike="noStrike">
              <a:solidFill>
                <a:srgbClr val="EE6471"/>
              </a:solidFill>
              <a:latin typeface="Calibri"/>
              <a:ea typeface="Calibri"/>
              <a:cs typeface="Calibri"/>
            </a:rPr>
            <a:pPr marL="0" indent="0" algn="ctr"/>
            <a:t>29%</a:t>
          </a:fld>
          <a:endParaRPr lang="pt-BR" sz="4800" b="1" i="0" u="none" strike="noStrike">
            <a:solidFill>
              <a:srgbClr val="EE6471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70</xdr:col>
      <xdr:colOff>31750</xdr:colOff>
      <xdr:row>34</xdr:row>
      <xdr:rowOff>100012</xdr:rowOff>
    </xdr:from>
    <xdr:to>
      <xdr:col>76</xdr:col>
      <xdr:colOff>119063</xdr:colOff>
      <xdr:row>41</xdr:row>
      <xdr:rowOff>7938</xdr:rowOff>
    </xdr:to>
    <xdr:sp macro="" textlink="'Dados para Gráficos'!J4">
      <xdr:nvSpPr>
        <xdr:cNvPr id="15" name="CaixaDeTexto 14">
          <a:extLst>
            <a:ext uri="{FF2B5EF4-FFF2-40B4-BE49-F238E27FC236}">
              <a16:creationId xmlns:a16="http://schemas.microsoft.com/office/drawing/2014/main" id="{17548AA3-9D11-4A7A-ACBE-DA32BAD37C57}"/>
            </a:ext>
          </a:extLst>
        </xdr:cNvPr>
        <xdr:cNvSpPr txBox="1"/>
      </xdr:nvSpPr>
      <xdr:spPr>
        <a:xfrm>
          <a:off x="9366250" y="4310062"/>
          <a:ext cx="887413" cy="77470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33498DB-30FC-4C4C-BF4E-F0526C1F1444}" type="TxLink">
            <a:rPr lang="en-US" sz="2400" b="1" i="0" u="none" strike="noStrike">
              <a:solidFill>
                <a:srgbClr val="9353FF"/>
              </a:solidFill>
              <a:latin typeface="Calibri"/>
              <a:ea typeface="Calibri"/>
              <a:cs typeface="Calibri"/>
            </a:rPr>
            <a:pPr marL="0" indent="0" algn="ctr"/>
            <a:t>33%</a:t>
          </a:fld>
          <a:endParaRPr lang="pt-BR" sz="4800" b="1" i="0" u="none" strike="noStrike">
            <a:solidFill>
              <a:srgbClr val="9353FF"/>
            </a:solidFill>
            <a:latin typeface="Calibri"/>
            <a:ea typeface="Calibri"/>
            <a:cs typeface="Calibri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0AC111B-A369-4C0B-9503-7C5B9442DAEA}" name="TB_Produtos" displayName="TB_Produtos" ref="A3:G42" totalsRowShown="0" headerRowDxfId="17">
  <autoFilter ref="A3:G42" xr:uid="{40AC111B-A369-4C0B-9503-7C5B9442DAEA}"/>
  <tableColumns count="7">
    <tableColumn id="1" xr3:uid="{2F8ED5FF-48A1-488E-9DF1-FE060F71A415}" name="Código"/>
    <tableColumn id="2" xr3:uid="{E100D4E2-C3A0-43FF-A1D9-90A4BC2A9918}" name="Produtos"/>
    <tableColumn id="3" xr3:uid="{2EF7FEE0-6B6F-4534-86A0-46B6555B7BEF}" name="Tamanho" dataDxfId="16"/>
    <tableColumn id="4" xr3:uid="{4435A4B8-E7F0-4D66-A4F8-6A9FEAA36D5A}" name="Categoria"/>
    <tableColumn id="6" xr3:uid="{15F9CACC-A558-4A20-80CF-C2ADA2603221}" name="Estoque" dataDxfId="15"/>
    <tableColumn id="7" xr3:uid="{C06402EC-66EA-46B3-9ABB-8B45CF566C4A}" name="Situação" dataDxfId="14">
      <calculatedColumnFormula>TB_Produtos[[#This Row],[Estoque]]</calculatedColumnFormula>
    </tableColumn>
    <tableColumn id="5" xr3:uid="{CA8AD0DE-58EC-4839-85FB-1DD75DA28087}" name="Preço Unitário" dataDxfId="13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D739091-30BD-4C30-BDDA-7504C0C4B6E2}" name="TB_Vendas" displayName="TB_Vendas" ref="A2:I61" totalsRowShown="0" headerRowDxfId="12" dataDxfId="11" headerRowCellStyle="Cabeçalho Meteora">
  <autoFilter ref="A2:I61" xr:uid="{AD739091-30BD-4C30-BDDA-7504C0C4B6E2}"/>
  <tableColumns count="9">
    <tableColumn id="7" xr3:uid="{5E8DE7C3-CDB6-4314-A5CC-C44D3C21973F}" name="Mês" dataDxfId="10">
      <calculatedColumnFormula>MONTH(TB_Vendas[[#This Row],[Data]])</calculatedColumnFormula>
    </tableColumn>
    <tableColumn id="1" xr3:uid="{43632F1F-6978-4CE7-BB13-7CCE587D6821}" name="Data" dataDxfId="9"/>
    <tableColumn id="2" xr3:uid="{49DF5362-33BE-4541-BD47-0B512249381E}" name="Código" dataDxfId="8"/>
    <tableColumn id="3" xr3:uid="{B3C718A1-FEFF-4C65-9CA1-DF94EF755918}" name="Tamanho" dataDxfId="7">
      <calculatedColumnFormula>_xlfn.XLOOKUP(C3,TB_Produtos[Código],TB_Produtos[Tamanho])</calculatedColumnFormula>
    </tableColumn>
    <tableColumn id="4" xr3:uid="{1F3EAF93-84E7-4086-BE54-3AB7D71B21A8}" name="Categoria" dataDxfId="6"/>
    <tableColumn id="5" xr3:uid="{7DC2ADED-AF8A-4BC8-A38E-FEF676FE49C9}" name="Qtd" dataDxfId="5"/>
    <tableColumn id="9" xr3:uid="{05B7315B-2774-41BC-AFEC-4A19E452D6C7}" name="Preço Unitário" dataDxfId="4">
      <calculatedColumnFormula>_xlfn.XLOOKUP(TB_Vendas[[#This Row],[Código]],TB_Produtos[Código],TB_Produtos[Preço Unitário])</calculatedColumnFormula>
    </tableColumn>
    <tableColumn id="6" xr3:uid="{9459B662-6A4F-4486-82B1-12F67B8F842E}" name="Total" dataDxfId="3">
      <calculatedColumnFormula>TB_Vendas[[#This Row],[Preço Unitário]]*TB_Vendas[[#This Row],[Qtd]]</calculatedColumnFormula>
    </tableColumn>
    <tableColumn id="8" xr3:uid="{192FEBCA-1287-48A6-9BE6-69528F71C305}" name="Vendedor" dataDxfId="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Loja Meteor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0000"/>
      </a:accent1>
      <a:accent2>
        <a:srgbClr val="DAFF01"/>
      </a:accent2>
      <a:accent3>
        <a:srgbClr val="CCCCCC"/>
      </a:accent3>
      <a:accent4>
        <a:srgbClr val="F87F46"/>
      </a:accent4>
      <a:accent5>
        <a:srgbClr val="EE6471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DA2D8-DE9E-4ACF-B5A7-8907124C5CF1}">
  <dimension ref="A1:G42"/>
  <sheetViews>
    <sheetView zoomScale="150" zoomScaleNormal="150" workbookViewId="0">
      <selection activeCell="C46" sqref="C46"/>
    </sheetView>
  </sheetViews>
  <sheetFormatPr defaultRowHeight="14.4" x14ac:dyDescent="0.3"/>
  <cols>
    <col min="1" max="1" width="11" bestFit="1" customWidth="1"/>
    <col min="2" max="2" width="15.5546875" customWidth="1"/>
    <col min="3" max="3" width="11.88671875" style="1" customWidth="1"/>
    <col min="4" max="4" width="14" bestFit="1" customWidth="1"/>
    <col min="5" max="5" width="12.33203125" customWidth="1"/>
    <col min="6" max="6" width="13.109375" customWidth="1"/>
    <col min="7" max="7" width="21.6640625" customWidth="1"/>
  </cols>
  <sheetData>
    <row r="1" spans="1:7" ht="21" x14ac:dyDescent="0.4">
      <c r="A1" s="36" t="s">
        <v>15</v>
      </c>
      <c r="B1" s="36"/>
      <c r="C1" s="36"/>
      <c r="D1" s="36"/>
      <c r="E1" s="36"/>
      <c r="F1" s="36"/>
      <c r="G1" s="36"/>
    </row>
    <row r="2" spans="1:7" ht="4.5" customHeight="1" x14ac:dyDescent="0.4">
      <c r="A2" s="2"/>
      <c r="B2" s="2"/>
      <c r="C2" s="2"/>
      <c r="D2" s="2"/>
      <c r="E2" s="2"/>
      <c r="F2" s="2"/>
      <c r="G2" s="2"/>
    </row>
    <row r="3" spans="1:7" s="1" customFormat="1" ht="18" x14ac:dyDescent="0.35">
      <c r="A3" s="9" t="s">
        <v>32</v>
      </c>
      <c r="B3" s="9" t="s">
        <v>0</v>
      </c>
      <c r="C3" s="9" t="s">
        <v>1</v>
      </c>
      <c r="D3" s="9" t="s">
        <v>10</v>
      </c>
      <c r="E3" s="9" t="s">
        <v>80</v>
      </c>
      <c r="F3" s="9" t="s">
        <v>78</v>
      </c>
      <c r="G3" s="9" t="s">
        <v>11</v>
      </c>
    </row>
    <row r="4" spans="1:7" x14ac:dyDescent="0.3">
      <c r="A4" t="s">
        <v>34</v>
      </c>
      <c r="B4" t="s">
        <v>5</v>
      </c>
      <c r="C4" s="1" t="s">
        <v>2</v>
      </c>
      <c r="D4" t="s">
        <v>12</v>
      </c>
      <c r="E4" s="1">
        <v>12</v>
      </c>
      <c r="F4" s="1">
        <f>TB_Produtos[[#This Row],[Estoque]]</f>
        <v>12</v>
      </c>
      <c r="G4" s="10">
        <v>65.900000000000006</v>
      </c>
    </row>
    <row r="5" spans="1:7" x14ac:dyDescent="0.3">
      <c r="A5" t="s">
        <v>35</v>
      </c>
      <c r="B5" t="s">
        <v>5</v>
      </c>
      <c r="C5" s="1" t="s">
        <v>3</v>
      </c>
      <c r="D5" t="s">
        <v>12</v>
      </c>
      <c r="E5" s="1">
        <v>15</v>
      </c>
      <c r="F5" s="1">
        <f>TB_Produtos[[#This Row],[Estoque]]</f>
        <v>15</v>
      </c>
      <c r="G5" s="10">
        <v>69.900000000000006</v>
      </c>
    </row>
    <row r="6" spans="1:7" x14ac:dyDescent="0.3">
      <c r="A6" t="s">
        <v>36</v>
      </c>
      <c r="B6" t="s">
        <v>5</v>
      </c>
      <c r="C6" s="1" t="s">
        <v>4</v>
      </c>
      <c r="D6" t="s">
        <v>12</v>
      </c>
      <c r="E6" s="1">
        <v>5</v>
      </c>
      <c r="F6" s="1">
        <f>TB_Produtos[[#This Row],[Estoque]]</f>
        <v>5</v>
      </c>
      <c r="G6" s="10">
        <v>70.900000000000006</v>
      </c>
    </row>
    <row r="7" spans="1:7" x14ac:dyDescent="0.3">
      <c r="A7" t="s">
        <v>37</v>
      </c>
      <c r="B7" t="s">
        <v>31</v>
      </c>
      <c r="C7" s="1" t="s">
        <v>8</v>
      </c>
      <c r="D7" t="s">
        <v>13</v>
      </c>
      <c r="E7" s="1">
        <v>2</v>
      </c>
      <c r="F7" s="1">
        <f>TB_Produtos[[#This Row],[Estoque]]</f>
        <v>2</v>
      </c>
      <c r="G7" s="10">
        <v>145</v>
      </c>
    </row>
    <row r="8" spans="1:7" x14ac:dyDescent="0.3">
      <c r="A8" t="s">
        <v>38</v>
      </c>
      <c r="B8" t="s">
        <v>30</v>
      </c>
      <c r="C8" s="1" t="s">
        <v>8</v>
      </c>
      <c r="D8" t="s">
        <v>13</v>
      </c>
      <c r="E8" s="1">
        <v>1</v>
      </c>
      <c r="F8" s="1">
        <f>TB_Produtos[[#This Row],[Estoque]]</f>
        <v>1</v>
      </c>
      <c r="G8" s="10">
        <v>259.89999999999998</v>
      </c>
    </row>
    <row r="9" spans="1:7" x14ac:dyDescent="0.3">
      <c r="A9" t="s">
        <v>39</v>
      </c>
      <c r="B9" t="s">
        <v>6</v>
      </c>
      <c r="C9" s="1" t="s">
        <v>8</v>
      </c>
      <c r="D9" t="s">
        <v>13</v>
      </c>
      <c r="E9" s="1">
        <v>11</v>
      </c>
      <c r="F9" s="1">
        <f>TB_Produtos[[#This Row],[Estoque]]</f>
        <v>11</v>
      </c>
      <c r="G9" s="10">
        <v>39.9</v>
      </c>
    </row>
    <row r="10" spans="1:7" x14ac:dyDescent="0.3">
      <c r="A10" t="s">
        <v>40</v>
      </c>
      <c r="B10" t="s">
        <v>24</v>
      </c>
      <c r="C10" s="1" t="s">
        <v>2</v>
      </c>
      <c r="D10" t="s">
        <v>12</v>
      </c>
      <c r="E10" s="1">
        <v>6</v>
      </c>
      <c r="F10" s="1">
        <f>TB_Produtos[[#This Row],[Estoque]]</f>
        <v>6</v>
      </c>
      <c r="G10" s="10">
        <v>85.9</v>
      </c>
    </row>
    <row r="11" spans="1:7" x14ac:dyDescent="0.3">
      <c r="A11" t="s">
        <v>41</v>
      </c>
      <c r="B11" t="s">
        <v>24</v>
      </c>
      <c r="C11" s="1" t="s">
        <v>3</v>
      </c>
      <c r="D11" t="s">
        <v>12</v>
      </c>
      <c r="E11" s="1">
        <v>5</v>
      </c>
      <c r="F11" s="1">
        <f>TB_Produtos[[#This Row],[Estoque]]</f>
        <v>5</v>
      </c>
      <c r="G11" s="10">
        <v>89.9</v>
      </c>
    </row>
    <row r="12" spans="1:7" x14ac:dyDescent="0.3">
      <c r="A12" t="s">
        <v>42</v>
      </c>
      <c r="B12" t="s">
        <v>24</v>
      </c>
      <c r="C12" s="1" t="s">
        <v>4</v>
      </c>
      <c r="D12" t="s">
        <v>12</v>
      </c>
      <c r="E12" s="1">
        <v>8</v>
      </c>
      <c r="F12" s="1">
        <f>TB_Produtos[[#This Row],[Estoque]]</f>
        <v>8</v>
      </c>
      <c r="G12" s="10">
        <v>92.9</v>
      </c>
    </row>
    <row r="13" spans="1:7" x14ac:dyDescent="0.3">
      <c r="A13" t="s">
        <v>43</v>
      </c>
      <c r="B13" t="s">
        <v>27</v>
      </c>
      <c r="C13" s="1" t="s">
        <v>2</v>
      </c>
      <c r="D13" t="s">
        <v>12</v>
      </c>
      <c r="E13" s="1">
        <v>2</v>
      </c>
      <c r="F13" s="1">
        <f>TB_Produtos[[#This Row],[Estoque]]</f>
        <v>2</v>
      </c>
      <c r="G13" s="10">
        <v>44.9</v>
      </c>
    </row>
    <row r="14" spans="1:7" x14ac:dyDescent="0.3">
      <c r="A14" t="s">
        <v>44</v>
      </c>
      <c r="B14" t="s">
        <v>27</v>
      </c>
      <c r="C14" s="1" t="s">
        <v>3</v>
      </c>
      <c r="D14" t="s">
        <v>12</v>
      </c>
      <c r="E14" s="1">
        <v>3</v>
      </c>
      <c r="F14" s="1">
        <f>TB_Produtos[[#This Row],[Estoque]]</f>
        <v>3</v>
      </c>
      <c r="G14" s="10">
        <v>46.9</v>
      </c>
    </row>
    <row r="15" spans="1:7" x14ac:dyDescent="0.3">
      <c r="A15" t="s">
        <v>45</v>
      </c>
      <c r="B15" t="s">
        <v>27</v>
      </c>
      <c r="C15" s="1" t="s">
        <v>4</v>
      </c>
      <c r="D15" t="s">
        <v>12</v>
      </c>
      <c r="E15" s="1">
        <v>5</v>
      </c>
      <c r="F15" s="1">
        <f>TB_Produtos[[#This Row],[Estoque]]</f>
        <v>5</v>
      </c>
      <c r="G15" s="10">
        <v>48.9</v>
      </c>
    </row>
    <row r="16" spans="1:7" x14ac:dyDescent="0.3">
      <c r="A16" t="s">
        <v>46</v>
      </c>
      <c r="B16" t="s">
        <v>19</v>
      </c>
      <c r="C16" s="1" t="s">
        <v>2</v>
      </c>
      <c r="D16" t="s">
        <v>12</v>
      </c>
      <c r="E16" s="1">
        <v>6</v>
      </c>
      <c r="F16" s="1">
        <f>TB_Produtos[[#This Row],[Estoque]]</f>
        <v>6</v>
      </c>
      <c r="G16" s="10">
        <v>39.9</v>
      </c>
    </row>
    <row r="17" spans="1:7" x14ac:dyDescent="0.3">
      <c r="A17" t="s">
        <v>47</v>
      </c>
      <c r="B17" t="s">
        <v>19</v>
      </c>
      <c r="C17" s="1" t="s">
        <v>3</v>
      </c>
      <c r="D17" t="s">
        <v>12</v>
      </c>
      <c r="E17" s="1">
        <v>10</v>
      </c>
      <c r="F17" s="1">
        <f>TB_Produtos[[#This Row],[Estoque]]</f>
        <v>10</v>
      </c>
      <c r="G17" s="10">
        <v>39.9</v>
      </c>
    </row>
    <row r="18" spans="1:7" x14ac:dyDescent="0.3">
      <c r="A18" t="s">
        <v>48</v>
      </c>
      <c r="B18" t="s">
        <v>19</v>
      </c>
      <c r="C18" s="1" t="s">
        <v>4</v>
      </c>
      <c r="D18" t="s">
        <v>12</v>
      </c>
      <c r="E18" s="1">
        <v>12</v>
      </c>
      <c r="F18" s="1">
        <f>TB_Produtos[[#This Row],[Estoque]]</f>
        <v>12</v>
      </c>
      <c r="G18" s="10">
        <v>42.5</v>
      </c>
    </row>
    <row r="19" spans="1:7" x14ac:dyDescent="0.3">
      <c r="A19" t="s">
        <v>49</v>
      </c>
      <c r="B19" t="s">
        <v>9</v>
      </c>
      <c r="C19" s="1" t="s">
        <v>2</v>
      </c>
      <c r="D19" t="s">
        <v>12</v>
      </c>
      <c r="E19" s="1">
        <v>6</v>
      </c>
      <c r="F19" s="1">
        <f>TB_Produtos[[#This Row],[Estoque]]</f>
        <v>6</v>
      </c>
      <c r="G19" s="10">
        <v>25.9</v>
      </c>
    </row>
    <row r="20" spans="1:7" x14ac:dyDescent="0.3">
      <c r="A20" t="s">
        <v>50</v>
      </c>
      <c r="B20" t="s">
        <v>18</v>
      </c>
      <c r="C20" s="1" t="s">
        <v>3</v>
      </c>
      <c r="D20" t="s">
        <v>12</v>
      </c>
      <c r="E20" s="1">
        <v>10</v>
      </c>
      <c r="F20" s="1">
        <f>TB_Produtos[[#This Row],[Estoque]]</f>
        <v>10</v>
      </c>
      <c r="G20" s="10">
        <v>29.9</v>
      </c>
    </row>
    <row r="21" spans="1:7" x14ac:dyDescent="0.3">
      <c r="A21" t="s">
        <v>51</v>
      </c>
      <c r="B21" t="s">
        <v>18</v>
      </c>
      <c r="C21" s="1" t="s">
        <v>4</v>
      </c>
      <c r="D21" t="s">
        <v>12</v>
      </c>
      <c r="E21" s="1">
        <v>12</v>
      </c>
      <c r="F21" s="1">
        <f>TB_Produtos[[#This Row],[Estoque]]</f>
        <v>12</v>
      </c>
      <c r="G21" s="10">
        <v>32.9</v>
      </c>
    </row>
    <row r="22" spans="1:7" x14ac:dyDescent="0.3">
      <c r="A22" t="s">
        <v>52</v>
      </c>
      <c r="B22" t="s">
        <v>7</v>
      </c>
      <c r="C22" s="1" t="s">
        <v>8</v>
      </c>
      <c r="D22" t="s">
        <v>13</v>
      </c>
      <c r="E22" s="1">
        <v>21</v>
      </c>
      <c r="F22" s="1">
        <f>TB_Produtos[[#This Row],[Estoque]]</f>
        <v>21</v>
      </c>
      <c r="G22" s="10">
        <v>49.9</v>
      </c>
    </row>
    <row r="23" spans="1:7" x14ac:dyDescent="0.3">
      <c r="A23" t="s">
        <v>53</v>
      </c>
      <c r="B23" t="s">
        <v>23</v>
      </c>
      <c r="C23" s="1" t="s">
        <v>2</v>
      </c>
      <c r="D23" t="s">
        <v>12</v>
      </c>
      <c r="E23" s="1">
        <v>5</v>
      </c>
      <c r="F23" s="1">
        <f>TB_Produtos[[#This Row],[Estoque]]</f>
        <v>5</v>
      </c>
      <c r="G23" s="10">
        <v>299.89999999999998</v>
      </c>
    </row>
    <row r="24" spans="1:7" x14ac:dyDescent="0.3">
      <c r="A24" t="s">
        <v>54</v>
      </c>
      <c r="B24" t="s">
        <v>23</v>
      </c>
      <c r="C24" s="1" t="s">
        <v>3</v>
      </c>
      <c r="D24" t="s">
        <v>12</v>
      </c>
      <c r="E24" s="1">
        <v>5</v>
      </c>
      <c r="F24" s="1">
        <f>TB_Produtos[[#This Row],[Estoque]]</f>
        <v>5</v>
      </c>
      <c r="G24" s="10">
        <v>302.89999999999998</v>
      </c>
    </row>
    <row r="25" spans="1:7" x14ac:dyDescent="0.3">
      <c r="A25" t="s">
        <v>55</v>
      </c>
      <c r="B25" t="s">
        <v>23</v>
      </c>
      <c r="C25" s="1" t="s">
        <v>4</v>
      </c>
      <c r="D25" t="s">
        <v>12</v>
      </c>
      <c r="E25" s="1">
        <v>5</v>
      </c>
      <c r="F25" s="1">
        <f>TB_Produtos[[#This Row],[Estoque]]</f>
        <v>5</v>
      </c>
      <c r="G25" s="10">
        <v>300</v>
      </c>
    </row>
    <row r="26" spans="1:7" x14ac:dyDescent="0.3">
      <c r="A26" t="s">
        <v>56</v>
      </c>
      <c r="B26" t="s">
        <v>22</v>
      </c>
      <c r="C26" s="1" t="s">
        <v>2</v>
      </c>
      <c r="D26" t="s">
        <v>12</v>
      </c>
      <c r="E26" s="1">
        <v>5</v>
      </c>
      <c r="F26" s="1">
        <f>TB_Produtos[[#This Row],[Estoque]]</f>
        <v>5</v>
      </c>
      <c r="G26" s="10">
        <v>249.9</v>
      </c>
    </row>
    <row r="27" spans="1:7" x14ac:dyDescent="0.3">
      <c r="A27" t="s">
        <v>57</v>
      </c>
      <c r="B27" t="s">
        <v>22</v>
      </c>
      <c r="C27" s="1" t="s">
        <v>3</v>
      </c>
      <c r="D27" t="s">
        <v>12</v>
      </c>
      <c r="E27" s="1">
        <v>5</v>
      </c>
      <c r="F27" s="1">
        <f>TB_Produtos[[#This Row],[Estoque]]</f>
        <v>5</v>
      </c>
      <c r="G27" s="10">
        <v>259.89999999999998</v>
      </c>
    </row>
    <row r="28" spans="1:7" x14ac:dyDescent="0.3">
      <c r="A28" t="s">
        <v>58</v>
      </c>
      <c r="B28" t="s">
        <v>22</v>
      </c>
      <c r="C28" s="1" t="s">
        <v>4</v>
      </c>
      <c r="D28" t="s">
        <v>12</v>
      </c>
      <c r="E28" s="1">
        <v>5</v>
      </c>
      <c r="F28" s="1">
        <f>TB_Produtos[[#This Row],[Estoque]]</f>
        <v>5</v>
      </c>
      <c r="G28" s="10">
        <v>299.89999999999998</v>
      </c>
    </row>
    <row r="29" spans="1:7" x14ac:dyDescent="0.3">
      <c r="A29" t="s">
        <v>59</v>
      </c>
      <c r="B29" t="s">
        <v>21</v>
      </c>
      <c r="C29" s="1" t="s">
        <v>8</v>
      </c>
      <c r="D29" t="s">
        <v>13</v>
      </c>
      <c r="E29" s="1">
        <v>3</v>
      </c>
      <c r="F29" s="1">
        <f>TB_Produtos[[#This Row],[Estoque]]</f>
        <v>3</v>
      </c>
      <c r="G29" s="10">
        <v>349.9</v>
      </c>
    </row>
    <row r="30" spans="1:7" x14ac:dyDescent="0.3">
      <c r="A30" t="s">
        <v>60</v>
      </c>
      <c r="B30" t="s">
        <v>20</v>
      </c>
      <c r="C30" s="1" t="s">
        <v>8</v>
      </c>
      <c r="D30" t="s">
        <v>13</v>
      </c>
      <c r="E30" s="1">
        <v>3</v>
      </c>
      <c r="F30" s="1">
        <f>TB_Produtos[[#This Row],[Estoque]]</f>
        <v>3</v>
      </c>
      <c r="G30" s="10">
        <v>399.9</v>
      </c>
    </row>
    <row r="31" spans="1:7" x14ac:dyDescent="0.3">
      <c r="A31" t="s">
        <v>61</v>
      </c>
      <c r="B31" t="s">
        <v>29</v>
      </c>
      <c r="C31" s="1">
        <v>36</v>
      </c>
      <c r="D31" t="s">
        <v>14</v>
      </c>
      <c r="E31" s="1">
        <v>5</v>
      </c>
      <c r="F31" s="1">
        <f>TB_Produtos[[#This Row],[Estoque]]</f>
        <v>5</v>
      </c>
      <c r="G31" s="10">
        <v>249.9</v>
      </c>
    </row>
    <row r="32" spans="1:7" x14ac:dyDescent="0.3">
      <c r="A32" t="s">
        <v>62</v>
      </c>
      <c r="B32" t="s">
        <v>29</v>
      </c>
      <c r="C32" s="1">
        <v>37</v>
      </c>
      <c r="D32" t="s">
        <v>14</v>
      </c>
      <c r="E32" s="1">
        <v>3</v>
      </c>
      <c r="F32" s="1">
        <f>TB_Produtos[[#This Row],[Estoque]]</f>
        <v>3</v>
      </c>
      <c r="G32" s="10">
        <v>255</v>
      </c>
    </row>
    <row r="33" spans="1:7" x14ac:dyDescent="0.3">
      <c r="A33" t="s">
        <v>63</v>
      </c>
      <c r="B33" t="s">
        <v>29</v>
      </c>
      <c r="C33" s="1">
        <v>38</v>
      </c>
      <c r="D33" t="s">
        <v>14</v>
      </c>
      <c r="E33" s="1">
        <v>5</v>
      </c>
      <c r="F33" s="1">
        <f>TB_Produtos[[#This Row],[Estoque]]</f>
        <v>5</v>
      </c>
      <c r="G33" s="10">
        <v>259.89999999999998</v>
      </c>
    </row>
    <row r="34" spans="1:7" x14ac:dyDescent="0.3">
      <c r="A34" t="s">
        <v>64</v>
      </c>
      <c r="B34" t="s">
        <v>28</v>
      </c>
      <c r="C34" s="1">
        <v>36</v>
      </c>
      <c r="D34" t="s">
        <v>14</v>
      </c>
      <c r="E34" s="1">
        <v>5</v>
      </c>
      <c r="F34" s="1">
        <f>TB_Produtos[[#This Row],[Estoque]]</f>
        <v>5</v>
      </c>
      <c r="G34" s="10">
        <v>199.9</v>
      </c>
    </row>
    <row r="35" spans="1:7" x14ac:dyDescent="0.3">
      <c r="A35" t="s">
        <v>65</v>
      </c>
      <c r="B35" t="s">
        <v>28</v>
      </c>
      <c r="C35" s="1">
        <v>37</v>
      </c>
      <c r="D35" t="s">
        <v>14</v>
      </c>
      <c r="E35" s="1">
        <v>5</v>
      </c>
      <c r="F35" s="1">
        <f>TB_Produtos[[#This Row],[Estoque]]</f>
        <v>5</v>
      </c>
      <c r="G35" s="10">
        <v>249.9</v>
      </c>
    </row>
    <row r="36" spans="1:7" x14ac:dyDescent="0.3">
      <c r="A36" t="s">
        <v>66</v>
      </c>
      <c r="B36" t="s">
        <v>28</v>
      </c>
      <c r="C36" s="1">
        <v>38</v>
      </c>
      <c r="D36" t="s">
        <v>14</v>
      </c>
      <c r="E36" s="1">
        <v>5</v>
      </c>
      <c r="F36" s="1">
        <f>TB_Produtos[[#This Row],[Estoque]]</f>
        <v>5</v>
      </c>
      <c r="G36" s="10">
        <v>259.89999999999998</v>
      </c>
    </row>
    <row r="37" spans="1:7" x14ac:dyDescent="0.3">
      <c r="A37" t="s">
        <v>67</v>
      </c>
      <c r="B37" t="s">
        <v>26</v>
      </c>
      <c r="C37" s="1" t="s">
        <v>2</v>
      </c>
      <c r="D37" t="s">
        <v>12</v>
      </c>
      <c r="E37" s="1">
        <v>3</v>
      </c>
      <c r="F37" s="1">
        <f>TB_Produtos[[#This Row],[Estoque]]</f>
        <v>3</v>
      </c>
      <c r="G37" s="10">
        <v>89.9</v>
      </c>
    </row>
    <row r="38" spans="1:7" x14ac:dyDescent="0.3">
      <c r="A38" t="s">
        <v>68</v>
      </c>
      <c r="B38" t="s">
        <v>26</v>
      </c>
      <c r="C38" s="1" t="s">
        <v>3</v>
      </c>
      <c r="D38" t="s">
        <v>12</v>
      </c>
      <c r="E38" s="1">
        <v>3</v>
      </c>
      <c r="F38" s="1">
        <f>TB_Produtos[[#This Row],[Estoque]]</f>
        <v>3</v>
      </c>
      <c r="G38" s="10">
        <v>91.4</v>
      </c>
    </row>
    <row r="39" spans="1:7" x14ac:dyDescent="0.3">
      <c r="A39" t="s">
        <v>69</v>
      </c>
      <c r="B39" t="s">
        <v>26</v>
      </c>
      <c r="C39" s="1" t="s">
        <v>4</v>
      </c>
      <c r="D39" t="s">
        <v>12</v>
      </c>
      <c r="E39" s="1">
        <v>3</v>
      </c>
      <c r="F39" s="1">
        <f>TB_Produtos[[#This Row],[Estoque]]</f>
        <v>3</v>
      </c>
      <c r="G39" s="10">
        <v>93.5</v>
      </c>
    </row>
    <row r="40" spans="1:7" x14ac:dyDescent="0.3">
      <c r="A40" t="s">
        <v>70</v>
      </c>
      <c r="B40" t="s">
        <v>25</v>
      </c>
      <c r="C40" s="1" t="s">
        <v>2</v>
      </c>
      <c r="D40" t="s">
        <v>12</v>
      </c>
      <c r="E40" s="1">
        <v>2</v>
      </c>
      <c r="F40" s="1">
        <f>TB_Produtos[[#This Row],[Estoque]]</f>
        <v>2</v>
      </c>
      <c r="G40" s="10">
        <v>140</v>
      </c>
    </row>
    <row r="41" spans="1:7" x14ac:dyDescent="0.3">
      <c r="A41" t="s">
        <v>71</v>
      </c>
      <c r="B41" t="s">
        <v>25</v>
      </c>
      <c r="C41" s="1" t="s">
        <v>3</v>
      </c>
      <c r="D41" t="s">
        <v>12</v>
      </c>
      <c r="E41" s="1">
        <v>2</v>
      </c>
      <c r="F41" s="1">
        <f>TB_Produtos[[#This Row],[Estoque]]</f>
        <v>2</v>
      </c>
      <c r="G41" s="10">
        <v>142.9</v>
      </c>
    </row>
    <row r="42" spans="1:7" x14ac:dyDescent="0.3">
      <c r="A42" t="s">
        <v>72</v>
      </c>
      <c r="B42" t="s">
        <v>25</v>
      </c>
      <c r="C42" s="1" t="s">
        <v>4</v>
      </c>
      <c r="D42" t="s">
        <v>12</v>
      </c>
      <c r="E42" s="1">
        <v>2</v>
      </c>
      <c r="F42" s="1">
        <f>TB_Produtos[[#This Row],[Estoque]]</f>
        <v>2</v>
      </c>
      <c r="G42" s="10">
        <v>146</v>
      </c>
    </row>
  </sheetData>
  <mergeCells count="1">
    <mergeCell ref="A1:G1"/>
  </mergeCells>
  <conditionalFormatting sqref="F4:F42">
    <cfRule type="iconSet" priority="2">
      <iconSet iconSet="3Symbols" showValue="0">
        <cfvo type="percent" val="0"/>
        <cfvo type="num" val="3"/>
        <cfvo type="num" val="10" gte="0"/>
      </iconSet>
    </cfRule>
    <cfRule type="cellIs" dxfId="1" priority="4" operator="lessThan">
      <formula>3</formula>
    </cfRule>
  </conditionalFormatting>
  <conditionalFormatting sqref="G4:G42">
    <cfRule type="dataBar" priority="1">
      <dataBar>
        <cfvo type="min"/>
        <cfvo type="max"/>
        <color rgb="FFDAFF01"/>
      </dataBar>
      <extLst>
        <ext xmlns:x14="http://schemas.microsoft.com/office/spreadsheetml/2009/9/main" uri="{B025F937-C7B1-47D3-B67F-A62EFF666E3E}">
          <x14:id>{A1112C66-BE92-4E9F-AED5-6B218E4041B0}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112C66-BE92-4E9F-AED5-6B218E4041B0}">
            <x14:dataBar minLength="0" maxLength="100" direction="rightToLef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34D44-0E29-4A7F-B47B-66AF094D5F9D}">
  <dimension ref="A1:I61"/>
  <sheetViews>
    <sheetView zoomScale="140" zoomScaleNormal="140" workbookViewId="0">
      <selection activeCell="G3" sqref="G3"/>
    </sheetView>
  </sheetViews>
  <sheetFormatPr defaultRowHeight="14.4" x14ac:dyDescent="0.3"/>
  <cols>
    <col min="1" max="1" width="8.88671875" style="1" customWidth="1"/>
    <col min="2" max="2" width="11.5546875" style="1" bestFit="1" customWidth="1"/>
    <col min="3" max="3" width="13.5546875" style="1" bestFit="1" customWidth="1"/>
    <col min="4" max="4" width="14.6640625" style="1" customWidth="1"/>
    <col min="5" max="5" width="15.88671875" style="1" customWidth="1"/>
    <col min="6" max="6" width="8.5546875" customWidth="1"/>
    <col min="7" max="7" width="13.33203125" customWidth="1"/>
    <col min="8" max="8" width="14.88671875" customWidth="1"/>
    <col min="9" max="9" width="17" bestFit="1" customWidth="1"/>
  </cols>
  <sheetData>
    <row r="1" spans="1:9" ht="21" x14ac:dyDescent="0.4">
      <c r="A1" s="36" t="s">
        <v>15</v>
      </c>
      <c r="B1" s="36"/>
      <c r="C1" s="36"/>
      <c r="D1" s="36"/>
      <c r="E1" s="36"/>
      <c r="F1" s="36"/>
      <c r="G1" s="36"/>
      <c r="H1" s="36"/>
      <c r="I1" s="36"/>
    </row>
    <row r="2" spans="1:9" ht="18" x14ac:dyDescent="0.35">
      <c r="A2" s="14" t="s">
        <v>33</v>
      </c>
      <c r="B2" s="14" t="s">
        <v>79</v>
      </c>
      <c r="C2" s="14" t="s">
        <v>32</v>
      </c>
      <c r="D2" s="14" t="s">
        <v>1</v>
      </c>
      <c r="E2" s="14" t="s">
        <v>10</v>
      </c>
      <c r="F2" s="14" t="s">
        <v>16</v>
      </c>
      <c r="G2" s="14" t="s">
        <v>11</v>
      </c>
      <c r="H2" s="12" t="s">
        <v>17</v>
      </c>
      <c r="I2" s="14" t="s">
        <v>76</v>
      </c>
    </row>
    <row r="3" spans="1:9" x14ac:dyDescent="0.3">
      <c r="A3" s="13">
        <f>MONTH(TB_Vendas[[#This Row],[Data]])</f>
        <v>1</v>
      </c>
      <c r="B3" s="11">
        <v>44931</v>
      </c>
      <c r="C3" s="1" t="s">
        <v>60</v>
      </c>
      <c r="D3" s="1" t="str">
        <f>_xlfn.XLOOKUP(C3,TB_Produtos[Código],TB_Produtos[Tamanho])</f>
        <v>Único</v>
      </c>
      <c r="E3" s="1" t="s">
        <v>13</v>
      </c>
      <c r="F3" s="1">
        <v>1</v>
      </c>
      <c r="G3" s="32">
        <f>_xlfn.XLOOKUP(TB_Vendas[[#This Row],[Código]],TB_Produtos[Código],TB_Produtos[Preço Unitário])</f>
        <v>399.9</v>
      </c>
      <c r="H3" s="10">
        <f>TB_Vendas[[#This Row],[Preço Unitário]]*TB_Vendas[[#This Row],[Qtd]]</f>
        <v>399.9</v>
      </c>
      <c r="I3" s="1" t="s">
        <v>75</v>
      </c>
    </row>
    <row r="4" spans="1:9" x14ac:dyDescent="0.3">
      <c r="A4" s="13">
        <f>MONTH(TB_Vendas[[#This Row],[Data]])</f>
        <v>1</v>
      </c>
      <c r="B4" s="11">
        <v>44932</v>
      </c>
      <c r="C4" s="1" t="s">
        <v>64</v>
      </c>
      <c r="D4" s="1">
        <f>_xlfn.XLOOKUP(C4,TB_Produtos[Código],TB_Produtos[Tamanho])</f>
        <v>36</v>
      </c>
      <c r="E4" s="1" t="s">
        <v>73</v>
      </c>
      <c r="F4" s="1">
        <v>1</v>
      </c>
      <c r="G4" s="32">
        <f>_xlfn.XLOOKUP(TB_Vendas[[#This Row],[Código]],TB_Produtos[Código],TB_Produtos[Preço Unitário])</f>
        <v>199.9</v>
      </c>
      <c r="H4" s="10">
        <f>TB_Vendas[[#This Row],[Preço Unitário]]*TB_Vendas[[#This Row],[Qtd]]</f>
        <v>199.9</v>
      </c>
      <c r="I4" s="1" t="s">
        <v>74</v>
      </c>
    </row>
    <row r="5" spans="1:9" x14ac:dyDescent="0.3">
      <c r="A5" s="13">
        <f>MONTH(TB_Vendas[[#This Row],[Data]])</f>
        <v>1</v>
      </c>
      <c r="B5" s="11">
        <v>44933</v>
      </c>
      <c r="C5" s="1" t="s">
        <v>65</v>
      </c>
      <c r="D5" s="1">
        <f>_xlfn.XLOOKUP(C5,TB_Produtos[Código],TB_Produtos[Tamanho])</f>
        <v>37</v>
      </c>
      <c r="E5" s="1" t="s">
        <v>73</v>
      </c>
      <c r="F5" s="1">
        <v>2</v>
      </c>
      <c r="G5" s="32">
        <f>_xlfn.XLOOKUP(TB_Vendas[[#This Row],[Código]],TB_Produtos[Código],TB_Produtos[Preço Unitário])</f>
        <v>249.9</v>
      </c>
      <c r="H5" s="10">
        <f>TB_Vendas[[#This Row],[Preço Unitário]]*TB_Vendas[[#This Row],[Qtd]]</f>
        <v>499.8</v>
      </c>
      <c r="I5" s="1" t="s">
        <v>77</v>
      </c>
    </row>
    <row r="6" spans="1:9" x14ac:dyDescent="0.3">
      <c r="A6" s="13">
        <f>MONTH(TB_Vendas[[#This Row],[Data]])</f>
        <v>1</v>
      </c>
      <c r="B6" s="11">
        <v>44938</v>
      </c>
      <c r="C6" s="1" t="s">
        <v>44</v>
      </c>
      <c r="D6" s="1" t="str">
        <f>_xlfn.XLOOKUP(C6,TB_Produtos[Código],TB_Produtos[Tamanho])</f>
        <v>M</v>
      </c>
      <c r="E6" s="1" t="s">
        <v>12</v>
      </c>
      <c r="F6" s="1">
        <v>1</v>
      </c>
      <c r="G6" s="32">
        <f>_xlfn.XLOOKUP(TB_Vendas[[#This Row],[Código]],TB_Produtos[Código],TB_Produtos[Preço Unitário])</f>
        <v>46.9</v>
      </c>
      <c r="H6" s="10">
        <f>TB_Vendas[[#This Row],[Preço Unitário]]*TB_Vendas[[#This Row],[Qtd]]</f>
        <v>46.9</v>
      </c>
      <c r="I6" s="1" t="s">
        <v>77</v>
      </c>
    </row>
    <row r="7" spans="1:9" x14ac:dyDescent="0.3">
      <c r="A7" s="13">
        <f>MONTH(TB_Vendas[[#This Row],[Data]])</f>
        <v>1</v>
      </c>
      <c r="B7" s="11">
        <v>44939</v>
      </c>
      <c r="C7" s="1" t="s">
        <v>71</v>
      </c>
      <c r="D7" s="1" t="str">
        <f>_xlfn.XLOOKUP(C7,TB_Produtos[Código],TB_Produtos[Tamanho])</f>
        <v>M</v>
      </c>
      <c r="E7" s="1" t="s">
        <v>12</v>
      </c>
      <c r="F7" s="1">
        <v>1</v>
      </c>
      <c r="G7" s="32">
        <f>_xlfn.XLOOKUP(TB_Vendas[[#This Row],[Código]],TB_Produtos[Código],TB_Produtos[Preço Unitário])</f>
        <v>142.9</v>
      </c>
      <c r="H7" s="10">
        <f>TB_Vendas[[#This Row],[Preço Unitário]]*TB_Vendas[[#This Row],[Qtd]]</f>
        <v>142.9</v>
      </c>
      <c r="I7" s="1" t="s">
        <v>74</v>
      </c>
    </row>
    <row r="8" spans="1:9" x14ac:dyDescent="0.3">
      <c r="A8" s="13">
        <f>MONTH(TB_Vendas[[#This Row],[Data]])</f>
        <v>1</v>
      </c>
      <c r="B8" s="11">
        <v>44943</v>
      </c>
      <c r="C8" s="1" t="s">
        <v>64</v>
      </c>
      <c r="D8" s="1">
        <f>_xlfn.XLOOKUP(C8,TB_Produtos[Código],TB_Produtos[Tamanho])</f>
        <v>36</v>
      </c>
      <c r="E8" s="1" t="s">
        <v>73</v>
      </c>
      <c r="F8" s="1">
        <v>1</v>
      </c>
      <c r="G8" s="32">
        <f>_xlfn.XLOOKUP(TB_Vendas[[#This Row],[Código]],TB_Produtos[Código],TB_Produtos[Preço Unitário])</f>
        <v>199.9</v>
      </c>
      <c r="H8" s="10">
        <f>TB_Vendas[[#This Row],[Preço Unitário]]*TB_Vendas[[#This Row],[Qtd]]</f>
        <v>199.9</v>
      </c>
      <c r="I8" s="1" t="s">
        <v>74</v>
      </c>
    </row>
    <row r="9" spans="1:9" x14ac:dyDescent="0.3">
      <c r="A9" s="13">
        <f>MONTH(TB_Vendas[[#This Row],[Data]])</f>
        <v>1</v>
      </c>
      <c r="B9" s="11">
        <v>44949</v>
      </c>
      <c r="C9" s="1" t="s">
        <v>59</v>
      </c>
      <c r="D9" s="1" t="str">
        <f>_xlfn.XLOOKUP(C9,TB_Produtos[Código],TB_Produtos[Tamanho])</f>
        <v>Único</v>
      </c>
      <c r="E9" s="1" t="s">
        <v>13</v>
      </c>
      <c r="F9" s="1">
        <v>1</v>
      </c>
      <c r="G9" s="32">
        <f>_xlfn.XLOOKUP(TB_Vendas[[#This Row],[Código]],TB_Produtos[Código],TB_Produtos[Preço Unitário])</f>
        <v>349.9</v>
      </c>
      <c r="H9" s="10">
        <f>TB_Vendas[[#This Row],[Preço Unitário]]*TB_Vendas[[#This Row],[Qtd]]</f>
        <v>349.9</v>
      </c>
      <c r="I9" s="1" t="s">
        <v>75</v>
      </c>
    </row>
    <row r="10" spans="1:9" x14ac:dyDescent="0.3">
      <c r="A10" s="13">
        <f>MONTH(TB_Vendas[[#This Row],[Data]])</f>
        <v>1</v>
      </c>
      <c r="B10" s="11">
        <v>44952</v>
      </c>
      <c r="C10" s="1" t="s">
        <v>47</v>
      </c>
      <c r="D10" s="1" t="str">
        <f>_xlfn.XLOOKUP(C10,TB_Produtos[Código],TB_Produtos[Tamanho])</f>
        <v>M</v>
      </c>
      <c r="E10" s="1" t="s">
        <v>12</v>
      </c>
      <c r="F10" s="1">
        <v>2</v>
      </c>
      <c r="G10" s="32">
        <f>_xlfn.XLOOKUP(TB_Vendas[[#This Row],[Código]],TB_Produtos[Código],TB_Produtos[Preço Unitário])</f>
        <v>39.9</v>
      </c>
      <c r="H10" s="10">
        <f>TB_Vendas[[#This Row],[Preço Unitário]]*TB_Vendas[[#This Row],[Qtd]]</f>
        <v>79.8</v>
      </c>
      <c r="I10" s="1" t="s">
        <v>74</v>
      </c>
    </row>
    <row r="11" spans="1:9" x14ac:dyDescent="0.3">
      <c r="A11" s="13">
        <f>MONTH(TB_Vendas[[#This Row],[Data]])</f>
        <v>1</v>
      </c>
      <c r="B11" s="11">
        <v>44954</v>
      </c>
      <c r="C11" s="1" t="s">
        <v>48</v>
      </c>
      <c r="D11" s="1" t="str">
        <f>_xlfn.XLOOKUP(C11,TB_Produtos[Código],TB_Produtos[Tamanho])</f>
        <v>G</v>
      </c>
      <c r="E11" s="1" t="s">
        <v>12</v>
      </c>
      <c r="F11" s="1">
        <v>2</v>
      </c>
      <c r="G11" s="32">
        <f>_xlfn.XLOOKUP(TB_Vendas[[#This Row],[Código]],TB_Produtos[Código],TB_Produtos[Preço Unitário])</f>
        <v>42.5</v>
      </c>
      <c r="H11" s="10">
        <f>TB_Vendas[[#This Row],[Preço Unitário]]*TB_Vendas[[#This Row],[Qtd]]</f>
        <v>85</v>
      </c>
      <c r="I11" s="1" t="s">
        <v>74</v>
      </c>
    </row>
    <row r="12" spans="1:9" x14ac:dyDescent="0.3">
      <c r="A12" s="13">
        <f>MONTH(TB_Vendas[[#This Row],[Data]])</f>
        <v>1</v>
      </c>
      <c r="B12" s="11">
        <v>44955</v>
      </c>
      <c r="C12" s="1" t="s">
        <v>68</v>
      </c>
      <c r="D12" s="1" t="str">
        <f>_xlfn.XLOOKUP(C12,TB_Produtos[Código],TB_Produtos[Tamanho])</f>
        <v>M</v>
      </c>
      <c r="E12" s="1" t="s">
        <v>12</v>
      </c>
      <c r="F12" s="1">
        <v>1</v>
      </c>
      <c r="G12" s="32">
        <f>_xlfn.XLOOKUP(TB_Vendas[[#This Row],[Código]],TB_Produtos[Código],TB_Produtos[Preço Unitário])</f>
        <v>91.4</v>
      </c>
      <c r="H12" s="10">
        <f>TB_Vendas[[#This Row],[Preço Unitário]]*TB_Vendas[[#This Row],[Qtd]]</f>
        <v>91.4</v>
      </c>
      <c r="I12" s="1" t="s">
        <v>77</v>
      </c>
    </row>
    <row r="13" spans="1:9" x14ac:dyDescent="0.3">
      <c r="A13" s="13">
        <f>MONTH(TB_Vendas[[#This Row],[Data]])</f>
        <v>1</v>
      </c>
      <c r="B13" s="11">
        <v>44956</v>
      </c>
      <c r="C13" s="1" t="s">
        <v>72</v>
      </c>
      <c r="D13" s="1" t="str">
        <f>_xlfn.XLOOKUP(C13,TB_Produtos[Código],TB_Produtos[Tamanho])</f>
        <v>G</v>
      </c>
      <c r="E13" s="1" t="s">
        <v>12</v>
      </c>
      <c r="F13" s="1">
        <v>1</v>
      </c>
      <c r="G13" s="32">
        <f>_xlfn.XLOOKUP(TB_Vendas[[#This Row],[Código]],TB_Produtos[Código],TB_Produtos[Preço Unitário])</f>
        <v>146</v>
      </c>
      <c r="H13" s="10">
        <f>TB_Vendas[[#This Row],[Preço Unitário]]*TB_Vendas[[#This Row],[Qtd]]</f>
        <v>146</v>
      </c>
      <c r="I13" s="1" t="s">
        <v>75</v>
      </c>
    </row>
    <row r="14" spans="1:9" x14ac:dyDescent="0.3">
      <c r="A14" s="13">
        <f>MONTH(TB_Vendas[[#This Row],[Data]])</f>
        <v>2</v>
      </c>
      <c r="B14" s="11">
        <v>44960</v>
      </c>
      <c r="C14" s="1" t="s">
        <v>38</v>
      </c>
      <c r="D14" s="1" t="str">
        <f>_xlfn.XLOOKUP(C14,TB_Produtos[Código],TB_Produtos[Tamanho])</f>
        <v>Único</v>
      </c>
      <c r="E14" s="1" t="s">
        <v>13</v>
      </c>
      <c r="F14" s="1">
        <v>1</v>
      </c>
      <c r="G14" s="32">
        <f>_xlfn.XLOOKUP(TB_Vendas[[#This Row],[Código]],TB_Produtos[Código],TB_Produtos[Preço Unitário])</f>
        <v>259.89999999999998</v>
      </c>
      <c r="H14" s="10">
        <f>TB_Vendas[[#This Row],[Preço Unitário]]*TB_Vendas[[#This Row],[Qtd]]</f>
        <v>259.89999999999998</v>
      </c>
      <c r="I14" s="1" t="s">
        <v>77</v>
      </c>
    </row>
    <row r="15" spans="1:9" x14ac:dyDescent="0.3">
      <c r="A15" s="13">
        <f>MONTH(TB_Vendas[[#This Row],[Data]])</f>
        <v>2</v>
      </c>
      <c r="B15" s="11">
        <v>44962</v>
      </c>
      <c r="C15" s="1" t="s">
        <v>53</v>
      </c>
      <c r="D15" s="1" t="str">
        <f>_xlfn.XLOOKUP(C15,TB_Produtos[Código],TB_Produtos[Tamanho])</f>
        <v>P</v>
      </c>
      <c r="E15" s="1" t="s">
        <v>12</v>
      </c>
      <c r="F15" s="1">
        <v>2</v>
      </c>
      <c r="G15" s="32">
        <f>_xlfn.XLOOKUP(TB_Vendas[[#This Row],[Código]],TB_Produtos[Código],TB_Produtos[Preço Unitário])</f>
        <v>299.89999999999998</v>
      </c>
      <c r="H15" s="10">
        <f>TB_Vendas[[#This Row],[Preço Unitário]]*TB_Vendas[[#This Row],[Qtd]]</f>
        <v>599.79999999999995</v>
      </c>
      <c r="I15" s="1" t="s">
        <v>75</v>
      </c>
    </row>
    <row r="16" spans="1:9" x14ac:dyDescent="0.3">
      <c r="A16" s="13">
        <f>MONTH(TB_Vendas[[#This Row],[Data]])</f>
        <v>2</v>
      </c>
      <c r="B16" s="11">
        <v>44975</v>
      </c>
      <c r="C16" s="1" t="s">
        <v>65</v>
      </c>
      <c r="D16" s="1">
        <f>_xlfn.XLOOKUP(C16,TB_Produtos[Código],TB_Produtos[Tamanho])</f>
        <v>37</v>
      </c>
      <c r="E16" s="1" t="s">
        <v>73</v>
      </c>
      <c r="F16" s="1">
        <v>1</v>
      </c>
      <c r="G16" s="32">
        <f>_xlfn.XLOOKUP(TB_Vendas[[#This Row],[Código]],TB_Produtos[Código],TB_Produtos[Preço Unitário])</f>
        <v>249.9</v>
      </c>
      <c r="H16" s="10">
        <f>TB_Vendas[[#This Row],[Preço Unitário]]*TB_Vendas[[#This Row],[Qtd]]</f>
        <v>249.9</v>
      </c>
      <c r="I16" s="1" t="s">
        <v>74</v>
      </c>
    </row>
    <row r="17" spans="1:9" x14ac:dyDescent="0.3">
      <c r="A17" s="13">
        <f>MONTH(TB_Vendas[[#This Row],[Data]])</f>
        <v>2</v>
      </c>
      <c r="B17" s="11">
        <v>44978</v>
      </c>
      <c r="C17" s="1" t="s">
        <v>69</v>
      </c>
      <c r="D17" s="1" t="str">
        <f>_xlfn.XLOOKUP(C17,TB_Produtos[Código],TB_Produtos[Tamanho])</f>
        <v>G</v>
      </c>
      <c r="E17" s="1" t="s">
        <v>12</v>
      </c>
      <c r="F17" s="1">
        <v>2</v>
      </c>
      <c r="G17" s="32">
        <f>_xlfn.XLOOKUP(TB_Vendas[[#This Row],[Código]],TB_Produtos[Código],TB_Produtos[Preço Unitário])</f>
        <v>93.5</v>
      </c>
      <c r="H17" s="10">
        <f>TB_Vendas[[#This Row],[Preço Unitário]]*TB_Vendas[[#This Row],[Qtd]]</f>
        <v>187</v>
      </c>
      <c r="I17" s="1" t="s">
        <v>77</v>
      </c>
    </row>
    <row r="18" spans="1:9" x14ac:dyDescent="0.3">
      <c r="A18" s="13">
        <f>MONTH(TB_Vendas[[#This Row],[Data]])</f>
        <v>2</v>
      </c>
      <c r="B18" s="11">
        <v>44981</v>
      </c>
      <c r="C18" s="1" t="s">
        <v>63</v>
      </c>
      <c r="D18" s="1">
        <f>_xlfn.XLOOKUP(C18,TB_Produtos[Código],TB_Produtos[Tamanho])</f>
        <v>38</v>
      </c>
      <c r="E18" s="1" t="s">
        <v>73</v>
      </c>
      <c r="F18" s="1">
        <v>4</v>
      </c>
      <c r="G18" s="32">
        <f>_xlfn.XLOOKUP(TB_Vendas[[#This Row],[Código]],TB_Produtos[Código],TB_Produtos[Preço Unitário])</f>
        <v>259.89999999999998</v>
      </c>
      <c r="H18" s="10">
        <f>TB_Vendas[[#This Row],[Preço Unitário]]*TB_Vendas[[#This Row],[Qtd]]</f>
        <v>1039.5999999999999</v>
      </c>
      <c r="I18" s="1" t="s">
        <v>75</v>
      </c>
    </row>
    <row r="19" spans="1:9" x14ac:dyDescent="0.3">
      <c r="A19" s="13">
        <f>MONTH(TB_Vendas[[#This Row],[Data]])</f>
        <v>2</v>
      </c>
      <c r="B19" s="11">
        <v>44982</v>
      </c>
      <c r="C19" s="1" t="s">
        <v>46</v>
      </c>
      <c r="D19" s="1" t="str">
        <f>_xlfn.XLOOKUP(C19,TB_Produtos[Código],TB_Produtos[Tamanho])</f>
        <v>P</v>
      </c>
      <c r="E19" s="1" t="s">
        <v>12</v>
      </c>
      <c r="F19" s="1">
        <v>3</v>
      </c>
      <c r="G19" s="32">
        <f>_xlfn.XLOOKUP(TB_Vendas[[#This Row],[Código]],TB_Produtos[Código],TB_Produtos[Preço Unitário])</f>
        <v>39.9</v>
      </c>
      <c r="H19" s="10">
        <f>TB_Vendas[[#This Row],[Preço Unitário]]*TB_Vendas[[#This Row],[Qtd]]</f>
        <v>119.69999999999999</v>
      </c>
      <c r="I19" s="1" t="s">
        <v>75</v>
      </c>
    </row>
    <row r="20" spans="1:9" x14ac:dyDescent="0.3">
      <c r="A20" s="13">
        <f>MONTH(TB_Vendas[[#This Row],[Data]])</f>
        <v>2</v>
      </c>
      <c r="B20" s="11">
        <v>44983</v>
      </c>
      <c r="C20" s="1" t="s">
        <v>35</v>
      </c>
      <c r="D20" s="1" t="str">
        <f>_xlfn.XLOOKUP(C20,TB_Produtos[Código],TB_Produtos[Tamanho])</f>
        <v>M</v>
      </c>
      <c r="E20" s="1" t="s">
        <v>12</v>
      </c>
      <c r="F20" s="1">
        <v>2</v>
      </c>
      <c r="G20" s="32">
        <f>_xlfn.XLOOKUP(TB_Vendas[[#This Row],[Código]],TB_Produtos[Código],TB_Produtos[Preço Unitário])</f>
        <v>69.900000000000006</v>
      </c>
      <c r="H20" s="10">
        <f>TB_Vendas[[#This Row],[Preço Unitário]]*TB_Vendas[[#This Row],[Qtd]]</f>
        <v>139.80000000000001</v>
      </c>
      <c r="I20" s="1" t="s">
        <v>74</v>
      </c>
    </row>
    <row r="21" spans="1:9" x14ac:dyDescent="0.3">
      <c r="A21" s="13">
        <f>MONTH(TB_Vendas[[#This Row],[Data]])</f>
        <v>3</v>
      </c>
      <c r="B21" s="11">
        <v>44986</v>
      </c>
      <c r="C21" s="1" t="s">
        <v>50</v>
      </c>
      <c r="D21" s="1" t="str">
        <f>_xlfn.XLOOKUP(C21,TB_Produtos[Código],TB_Produtos[Tamanho])</f>
        <v>M</v>
      </c>
      <c r="E21" s="1" t="s">
        <v>12</v>
      </c>
      <c r="F21" s="1">
        <v>3</v>
      </c>
      <c r="G21" s="32">
        <f>_xlfn.XLOOKUP(TB_Vendas[[#This Row],[Código]],TB_Produtos[Código],TB_Produtos[Preço Unitário])</f>
        <v>29.9</v>
      </c>
      <c r="H21" s="10">
        <f>TB_Vendas[[#This Row],[Preço Unitário]]*TB_Vendas[[#This Row],[Qtd]]</f>
        <v>89.699999999999989</v>
      </c>
      <c r="I21" s="1" t="s">
        <v>77</v>
      </c>
    </row>
    <row r="22" spans="1:9" x14ac:dyDescent="0.3">
      <c r="A22" s="13">
        <f>MONTH(TB_Vendas[[#This Row],[Data]])</f>
        <v>3</v>
      </c>
      <c r="B22" s="11">
        <v>44986</v>
      </c>
      <c r="C22" s="1" t="s">
        <v>65</v>
      </c>
      <c r="D22" s="1">
        <f>_xlfn.XLOOKUP(C22,TB_Produtos[Código],TB_Produtos[Tamanho])</f>
        <v>37</v>
      </c>
      <c r="E22" s="1" t="s">
        <v>73</v>
      </c>
      <c r="F22" s="1">
        <v>1</v>
      </c>
      <c r="G22" s="32">
        <f>_xlfn.XLOOKUP(TB_Vendas[[#This Row],[Código]],TB_Produtos[Código],TB_Produtos[Preço Unitário])</f>
        <v>249.9</v>
      </c>
      <c r="H22" s="10">
        <f>TB_Vendas[[#This Row],[Preço Unitário]]*TB_Vendas[[#This Row],[Qtd]]</f>
        <v>249.9</v>
      </c>
      <c r="I22" s="1" t="s">
        <v>74</v>
      </c>
    </row>
    <row r="23" spans="1:9" x14ac:dyDescent="0.3">
      <c r="A23" s="13">
        <f>MONTH(TB_Vendas[[#This Row],[Data]])</f>
        <v>3</v>
      </c>
      <c r="B23" s="11">
        <v>44987</v>
      </c>
      <c r="C23" s="1" t="s">
        <v>38</v>
      </c>
      <c r="D23" s="1" t="str">
        <f>_xlfn.XLOOKUP(C23,TB_Produtos[Código],TB_Produtos[Tamanho])</f>
        <v>Único</v>
      </c>
      <c r="E23" s="1" t="s">
        <v>13</v>
      </c>
      <c r="F23" s="1">
        <v>4</v>
      </c>
      <c r="G23" s="32">
        <f>_xlfn.XLOOKUP(TB_Vendas[[#This Row],[Código]],TB_Produtos[Código],TB_Produtos[Preço Unitário])</f>
        <v>259.89999999999998</v>
      </c>
      <c r="H23" s="10">
        <f>TB_Vendas[[#This Row],[Preço Unitário]]*TB_Vendas[[#This Row],[Qtd]]</f>
        <v>1039.5999999999999</v>
      </c>
      <c r="I23" s="1" t="s">
        <v>74</v>
      </c>
    </row>
    <row r="24" spans="1:9" x14ac:dyDescent="0.3">
      <c r="A24" s="13">
        <f>MONTH(TB_Vendas[[#This Row],[Data]])</f>
        <v>3</v>
      </c>
      <c r="B24" s="11">
        <v>44988</v>
      </c>
      <c r="C24" s="1" t="s">
        <v>45</v>
      </c>
      <c r="D24" s="1" t="str">
        <f>_xlfn.XLOOKUP(C24,TB_Produtos[Código],TB_Produtos[Tamanho])</f>
        <v>G</v>
      </c>
      <c r="E24" s="1" t="s">
        <v>12</v>
      </c>
      <c r="F24" s="1">
        <v>2</v>
      </c>
      <c r="G24" s="32">
        <f>_xlfn.XLOOKUP(TB_Vendas[[#This Row],[Código]],TB_Produtos[Código],TB_Produtos[Preço Unitário])</f>
        <v>48.9</v>
      </c>
      <c r="H24" s="10">
        <f>TB_Vendas[[#This Row],[Preço Unitário]]*TB_Vendas[[#This Row],[Qtd]]</f>
        <v>97.8</v>
      </c>
      <c r="I24" s="1" t="s">
        <v>77</v>
      </c>
    </row>
    <row r="25" spans="1:9" x14ac:dyDescent="0.3">
      <c r="A25" s="13">
        <f>MONTH(TB_Vendas[[#This Row],[Data]])</f>
        <v>3</v>
      </c>
      <c r="B25" s="11">
        <v>44989</v>
      </c>
      <c r="C25" s="1" t="s">
        <v>47</v>
      </c>
      <c r="D25" s="1" t="str">
        <f>_xlfn.XLOOKUP(C25,TB_Produtos[Código],TB_Produtos[Tamanho])</f>
        <v>M</v>
      </c>
      <c r="E25" s="1" t="s">
        <v>12</v>
      </c>
      <c r="F25" s="1">
        <v>3</v>
      </c>
      <c r="G25" s="32">
        <f>_xlfn.XLOOKUP(TB_Vendas[[#This Row],[Código]],TB_Produtos[Código],TB_Produtos[Preço Unitário])</f>
        <v>39.9</v>
      </c>
      <c r="H25" s="10">
        <f>TB_Vendas[[#This Row],[Preço Unitário]]*TB_Vendas[[#This Row],[Qtd]]</f>
        <v>119.69999999999999</v>
      </c>
      <c r="I25" s="1" t="s">
        <v>74</v>
      </c>
    </row>
    <row r="26" spans="1:9" x14ac:dyDescent="0.3">
      <c r="A26" s="13">
        <f>MONTH(TB_Vendas[[#This Row],[Data]])</f>
        <v>3</v>
      </c>
      <c r="B26" s="11">
        <v>44994</v>
      </c>
      <c r="C26" s="1" t="s">
        <v>57</v>
      </c>
      <c r="D26" s="1" t="str">
        <f>_xlfn.XLOOKUP(C26,TB_Produtos[Código],TB_Produtos[Tamanho])</f>
        <v>M</v>
      </c>
      <c r="E26" s="1" t="s">
        <v>12</v>
      </c>
      <c r="F26" s="1">
        <v>2</v>
      </c>
      <c r="G26" s="32">
        <f>_xlfn.XLOOKUP(TB_Vendas[[#This Row],[Código]],TB_Produtos[Código],TB_Produtos[Preço Unitário])</f>
        <v>259.89999999999998</v>
      </c>
      <c r="H26" s="10">
        <f>TB_Vendas[[#This Row],[Preço Unitário]]*TB_Vendas[[#This Row],[Qtd]]</f>
        <v>519.79999999999995</v>
      </c>
      <c r="I26" s="1" t="s">
        <v>77</v>
      </c>
    </row>
    <row r="27" spans="1:9" x14ac:dyDescent="0.3">
      <c r="A27" s="13">
        <f>MONTH(TB_Vendas[[#This Row],[Data]])</f>
        <v>3</v>
      </c>
      <c r="B27" s="11">
        <v>44999</v>
      </c>
      <c r="C27" s="1" t="s">
        <v>65</v>
      </c>
      <c r="D27" s="1">
        <f>_xlfn.XLOOKUP(C27,TB_Produtos[Código],TB_Produtos[Tamanho])</f>
        <v>37</v>
      </c>
      <c r="E27" s="1" t="s">
        <v>73</v>
      </c>
      <c r="F27" s="1">
        <v>1</v>
      </c>
      <c r="G27" s="32">
        <f>_xlfn.XLOOKUP(TB_Vendas[[#This Row],[Código]],TB_Produtos[Código],TB_Produtos[Preço Unitário])</f>
        <v>249.9</v>
      </c>
      <c r="H27" s="10">
        <f>TB_Vendas[[#This Row],[Preço Unitário]]*TB_Vendas[[#This Row],[Qtd]]</f>
        <v>249.9</v>
      </c>
      <c r="I27" s="1" t="s">
        <v>77</v>
      </c>
    </row>
    <row r="28" spans="1:9" x14ac:dyDescent="0.3">
      <c r="A28" s="13">
        <f>MONTH(TB_Vendas[[#This Row],[Data]])</f>
        <v>3</v>
      </c>
      <c r="B28" s="11">
        <v>45004</v>
      </c>
      <c r="C28" s="1" t="s">
        <v>36</v>
      </c>
      <c r="D28" s="1" t="str">
        <f>_xlfn.XLOOKUP(C28,TB_Produtos[Código],TB_Produtos[Tamanho])</f>
        <v>G</v>
      </c>
      <c r="E28" s="1" t="s">
        <v>12</v>
      </c>
      <c r="F28" s="1">
        <v>5</v>
      </c>
      <c r="G28" s="32">
        <f>_xlfn.XLOOKUP(TB_Vendas[[#This Row],[Código]],TB_Produtos[Código],TB_Produtos[Preço Unitário])</f>
        <v>70.900000000000006</v>
      </c>
      <c r="H28" s="10">
        <f>TB_Vendas[[#This Row],[Preço Unitário]]*TB_Vendas[[#This Row],[Qtd]]</f>
        <v>354.5</v>
      </c>
      <c r="I28" s="1" t="s">
        <v>77</v>
      </c>
    </row>
    <row r="29" spans="1:9" x14ac:dyDescent="0.3">
      <c r="A29" s="13">
        <f>MONTH(TB_Vendas[[#This Row],[Data]])</f>
        <v>3</v>
      </c>
      <c r="B29" s="11">
        <v>45006</v>
      </c>
      <c r="C29" s="1" t="s">
        <v>62</v>
      </c>
      <c r="D29" s="1">
        <f>_xlfn.XLOOKUP(C29,TB_Produtos[Código],TB_Produtos[Tamanho])</f>
        <v>37</v>
      </c>
      <c r="E29" s="1" t="s">
        <v>73</v>
      </c>
      <c r="F29" s="1">
        <v>2</v>
      </c>
      <c r="G29" s="32">
        <f>_xlfn.XLOOKUP(TB_Vendas[[#This Row],[Código]],TB_Produtos[Código],TB_Produtos[Preço Unitário])</f>
        <v>255</v>
      </c>
      <c r="H29" s="10">
        <f>TB_Vendas[[#This Row],[Preço Unitário]]*TB_Vendas[[#This Row],[Qtd]]</f>
        <v>510</v>
      </c>
      <c r="I29" s="1" t="s">
        <v>75</v>
      </c>
    </row>
    <row r="30" spans="1:9" x14ac:dyDescent="0.3">
      <c r="A30" s="13">
        <f>MONTH(TB_Vendas[[#This Row],[Data]])</f>
        <v>3</v>
      </c>
      <c r="B30" s="11">
        <v>45010</v>
      </c>
      <c r="C30" s="1" t="s">
        <v>36</v>
      </c>
      <c r="D30" s="1" t="str">
        <f>_xlfn.XLOOKUP(C30,TB_Produtos[Código],TB_Produtos[Tamanho])</f>
        <v>G</v>
      </c>
      <c r="E30" s="1" t="s">
        <v>12</v>
      </c>
      <c r="F30" s="1">
        <v>3</v>
      </c>
      <c r="G30" s="32">
        <f>_xlfn.XLOOKUP(TB_Vendas[[#This Row],[Código]],TB_Produtos[Código],TB_Produtos[Preço Unitário])</f>
        <v>70.900000000000006</v>
      </c>
      <c r="H30" s="10">
        <f>TB_Vendas[[#This Row],[Preço Unitário]]*TB_Vendas[[#This Row],[Qtd]]</f>
        <v>212.70000000000002</v>
      </c>
      <c r="I30" s="1" t="s">
        <v>74</v>
      </c>
    </row>
    <row r="31" spans="1:9" x14ac:dyDescent="0.3">
      <c r="A31" s="13">
        <f>MONTH(TB_Vendas[[#This Row],[Data]])</f>
        <v>4</v>
      </c>
      <c r="B31" s="11">
        <v>45018</v>
      </c>
      <c r="C31" s="1" t="s">
        <v>55</v>
      </c>
      <c r="D31" s="1" t="str">
        <f>_xlfn.XLOOKUP(C31,TB_Produtos[Código],TB_Produtos[Tamanho])</f>
        <v>G</v>
      </c>
      <c r="E31" s="1" t="s">
        <v>12</v>
      </c>
      <c r="F31" s="1">
        <v>1</v>
      </c>
      <c r="G31" s="32">
        <f>_xlfn.XLOOKUP(TB_Vendas[[#This Row],[Código]],TB_Produtos[Código],TB_Produtos[Preço Unitário])</f>
        <v>300</v>
      </c>
      <c r="H31" s="10">
        <f>TB_Vendas[[#This Row],[Preço Unitário]]*TB_Vendas[[#This Row],[Qtd]]</f>
        <v>300</v>
      </c>
      <c r="I31" s="1" t="s">
        <v>77</v>
      </c>
    </row>
    <row r="32" spans="1:9" x14ac:dyDescent="0.3">
      <c r="A32" s="13">
        <f>MONTH(TB_Vendas[[#This Row],[Data]])</f>
        <v>4</v>
      </c>
      <c r="B32" s="11">
        <v>45020</v>
      </c>
      <c r="C32" s="1" t="s">
        <v>61</v>
      </c>
      <c r="D32" s="1">
        <f>_xlfn.XLOOKUP(C32,TB_Produtos[Código],TB_Produtos[Tamanho])</f>
        <v>36</v>
      </c>
      <c r="E32" s="1" t="s">
        <v>73</v>
      </c>
      <c r="F32" s="1">
        <v>4</v>
      </c>
      <c r="G32" s="32">
        <f>_xlfn.XLOOKUP(TB_Vendas[[#This Row],[Código]],TB_Produtos[Código],TB_Produtos[Preço Unitário])</f>
        <v>249.9</v>
      </c>
      <c r="H32" s="10">
        <f>TB_Vendas[[#This Row],[Preço Unitário]]*TB_Vendas[[#This Row],[Qtd]]</f>
        <v>999.6</v>
      </c>
      <c r="I32" s="1" t="s">
        <v>77</v>
      </c>
    </row>
    <row r="33" spans="1:9" x14ac:dyDescent="0.3">
      <c r="A33" s="13">
        <f>MONTH(TB_Vendas[[#This Row],[Data]])</f>
        <v>4</v>
      </c>
      <c r="B33" s="11">
        <v>45024</v>
      </c>
      <c r="C33" s="1" t="s">
        <v>71</v>
      </c>
      <c r="D33" s="1" t="str">
        <f>_xlfn.XLOOKUP(C33,TB_Produtos[Código],TB_Produtos[Tamanho])</f>
        <v>M</v>
      </c>
      <c r="E33" s="1" t="s">
        <v>12</v>
      </c>
      <c r="F33" s="1">
        <v>3</v>
      </c>
      <c r="G33" s="32">
        <f>_xlfn.XLOOKUP(TB_Vendas[[#This Row],[Código]],TB_Produtos[Código],TB_Produtos[Preço Unitário])</f>
        <v>142.9</v>
      </c>
      <c r="H33" s="10">
        <f>TB_Vendas[[#This Row],[Preço Unitário]]*TB_Vendas[[#This Row],[Qtd]]</f>
        <v>428.70000000000005</v>
      </c>
      <c r="I33" s="1" t="s">
        <v>74</v>
      </c>
    </row>
    <row r="34" spans="1:9" x14ac:dyDescent="0.3">
      <c r="A34" s="13">
        <f>MONTH(TB_Vendas[[#This Row],[Data]])</f>
        <v>4</v>
      </c>
      <c r="B34" s="11">
        <v>45027</v>
      </c>
      <c r="C34" s="1" t="s">
        <v>34</v>
      </c>
      <c r="D34" s="1" t="str">
        <f>_xlfn.XLOOKUP(C34,TB_Produtos[Código],TB_Produtos[Tamanho])</f>
        <v>P</v>
      </c>
      <c r="E34" s="1" t="s">
        <v>12</v>
      </c>
      <c r="F34" s="1">
        <v>2</v>
      </c>
      <c r="G34" s="32">
        <f>_xlfn.XLOOKUP(TB_Vendas[[#This Row],[Código]],TB_Produtos[Código],TB_Produtos[Preço Unitário])</f>
        <v>65.900000000000006</v>
      </c>
      <c r="H34" s="10">
        <f>TB_Vendas[[#This Row],[Preço Unitário]]*TB_Vendas[[#This Row],[Qtd]]</f>
        <v>131.80000000000001</v>
      </c>
      <c r="I34" s="1" t="s">
        <v>75</v>
      </c>
    </row>
    <row r="35" spans="1:9" x14ac:dyDescent="0.3">
      <c r="A35" s="13">
        <f>MONTH(TB_Vendas[[#This Row],[Data]])</f>
        <v>4</v>
      </c>
      <c r="B35" s="11">
        <v>45028</v>
      </c>
      <c r="C35" s="1" t="s">
        <v>42</v>
      </c>
      <c r="D35" s="1" t="str">
        <f>_xlfn.XLOOKUP(C35,TB_Produtos[Código],TB_Produtos[Tamanho])</f>
        <v>G</v>
      </c>
      <c r="E35" s="1" t="s">
        <v>12</v>
      </c>
      <c r="F35" s="1">
        <v>1</v>
      </c>
      <c r="G35" s="32">
        <f>_xlfn.XLOOKUP(TB_Vendas[[#This Row],[Código]],TB_Produtos[Código],TB_Produtos[Preço Unitário])</f>
        <v>92.9</v>
      </c>
      <c r="H35" s="10">
        <f>TB_Vendas[[#This Row],[Preço Unitário]]*TB_Vendas[[#This Row],[Qtd]]</f>
        <v>92.9</v>
      </c>
      <c r="I35" s="1" t="s">
        <v>77</v>
      </c>
    </row>
    <row r="36" spans="1:9" x14ac:dyDescent="0.3">
      <c r="A36" s="13">
        <f>MONTH(TB_Vendas[[#This Row],[Data]])</f>
        <v>4</v>
      </c>
      <c r="B36" s="11">
        <v>45029</v>
      </c>
      <c r="C36" s="1" t="s">
        <v>46</v>
      </c>
      <c r="D36" s="1" t="str">
        <f>_xlfn.XLOOKUP(C36,TB_Produtos[Código],TB_Produtos[Tamanho])</f>
        <v>P</v>
      </c>
      <c r="E36" s="1" t="s">
        <v>12</v>
      </c>
      <c r="F36" s="1">
        <v>3</v>
      </c>
      <c r="G36" s="32">
        <f>_xlfn.XLOOKUP(TB_Vendas[[#This Row],[Código]],TB_Produtos[Código],TB_Produtos[Preço Unitário])</f>
        <v>39.9</v>
      </c>
      <c r="H36" s="10">
        <f>TB_Vendas[[#This Row],[Preço Unitário]]*TB_Vendas[[#This Row],[Qtd]]</f>
        <v>119.69999999999999</v>
      </c>
      <c r="I36" s="1" t="s">
        <v>77</v>
      </c>
    </row>
    <row r="37" spans="1:9" x14ac:dyDescent="0.3">
      <c r="A37" s="13">
        <f>MONTH(TB_Vendas[[#This Row],[Data]])</f>
        <v>4</v>
      </c>
      <c r="B37" s="11">
        <v>45031</v>
      </c>
      <c r="C37" s="1" t="s">
        <v>54</v>
      </c>
      <c r="D37" s="1" t="str">
        <f>_xlfn.XLOOKUP(C37,TB_Produtos[Código],TB_Produtos[Tamanho])</f>
        <v>M</v>
      </c>
      <c r="E37" s="1" t="s">
        <v>12</v>
      </c>
      <c r="F37" s="1">
        <v>4</v>
      </c>
      <c r="G37" s="32">
        <f>_xlfn.XLOOKUP(TB_Vendas[[#This Row],[Código]],TB_Produtos[Código],TB_Produtos[Preço Unitário])</f>
        <v>302.89999999999998</v>
      </c>
      <c r="H37" s="10">
        <f>TB_Vendas[[#This Row],[Preço Unitário]]*TB_Vendas[[#This Row],[Qtd]]</f>
        <v>1211.5999999999999</v>
      </c>
      <c r="I37" s="1" t="s">
        <v>74</v>
      </c>
    </row>
    <row r="38" spans="1:9" x14ac:dyDescent="0.3">
      <c r="A38" s="13">
        <f>MONTH(TB_Vendas[[#This Row],[Data]])</f>
        <v>4</v>
      </c>
      <c r="B38" s="11">
        <v>45038</v>
      </c>
      <c r="C38" s="1" t="s">
        <v>35</v>
      </c>
      <c r="D38" s="1" t="str">
        <f>_xlfn.XLOOKUP(C38,TB_Produtos[Código],TB_Produtos[Tamanho])</f>
        <v>M</v>
      </c>
      <c r="E38" s="1" t="s">
        <v>12</v>
      </c>
      <c r="F38" s="1">
        <v>2</v>
      </c>
      <c r="G38" s="32">
        <f>_xlfn.XLOOKUP(TB_Vendas[[#This Row],[Código]],TB_Produtos[Código],TB_Produtos[Preço Unitário])</f>
        <v>69.900000000000006</v>
      </c>
      <c r="H38" s="10">
        <f>TB_Vendas[[#This Row],[Preço Unitário]]*TB_Vendas[[#This Row],[Qtd]]</f>
        <v>139.80000000000001</v>
      </c>
      <c r="I38" s="1" t="s">
        <v>74</v>
      </c>
    </row>
    <row r="39" spans="1:9" x14ac:dyDescent="0.3">
      <c r="A39" s="13">
        <f>MONTH(TB_Vendas[[#This Row],[Data]])</f>
        <v>4</v>
      </c>
      <c r="B39" s="11">
        <v>45039</v>
      </c>
      <c r="C39" s="1" t="s">
        <v>72</v>
      </c>
      <c r="D39" s="1" t="str">
        <f>_xlfn.XLOOKUP(C39,TB_Produtos[Código],TB_Produtos[Tamanho])</f>
        <v>G</v>
      </c>
      <c r="E39" s="1" t="s">
        <v>12</v>
      </c>
      <c r="F39" s="1">
        <v>3</v>
      </c>
      <c r="G39" s="32">
        <f>_xlfn.XLOOKUP(TB_Vendas[[#This Row],[Código]],TB_Produtos[Código],TB_Produtos[Preço Unitário])</f>
        <v>146</v>
      </c>
      <c r="H39" s="10">
        <f>TB_Vendas[[#This Row],[Preço Unitário]]*TB_Vendas[[#This Row],[Qtd]]</f>
        <v>438</v>
      </c>
      <c r="I39" s="1" t="s">
        <v>77</v>
      </c>
    </row>
    <row r="40" spans="1:9" x14ac:dyDescent="0.3">
      <c r="A40" s="13">
        <f>MONTH(TB_Vendas[[#This Row],[Data]])</f>
        <v>4</v>
      </c>
      <c r="B40" s="11">
        <v>45042</v>
      </c>
      <c r="C40" s="1" t="s">
        <v>51</v>
      </c>
      <c r="D40" s="1" t="str">
        <f>_xlfn.XLOOKUP(C40,TB_Produtos[Código],TB_Produtos[Tamanho])</f>
        <v>G</v>
      </c>
      <c r="E40" s="1" t="s">
        <v>12</v>
      </c>
      <c r="F40" s="1">
        <v>1</v>
      </c>
      <c r="G40" s="32">
        <f>_xlfn.XLOOKUP(TB_Vendas[[#This Row],[Código]],TB_Produtos[Código],TB_Produtos[Preço Unitário])</f>
        <v>32.9</v>
      </c>
      <c r="H40" s="10">
        <f>TB_Vendas[[#This Row],[Preço Unitário]]*TB_Vendas[[#This Row],[Qtd]]</f>
        <v>32.9</v>
      </c>
      <c r="I40" s="1" t="s">
        <v>75</v>
      </c>
    </row>
    <row r="41" spans="1:9" x14ac:dyDescent="0.3">
      <c r="A41" s="13">
        <f>MONTH(TB_Vendas[[#This Row],[Data]])</f>
        <v>4</v>
      </c>
      <c r="B41" s="11">
        <v>45043</v>
      </c>
      <c r="C41" s="1" t="s">
        <v>47</v>
      </c>
      <c r="D41" s="1" t="str">
        <f>_xlfn.XLOOKUP(C41,TB_Produtos[Código],TB_Produtos[Tamanho])</f>
        <v>M</v>
      </c>
      <c r="E41" s="1" t="s">
        <v>12</v>
      </c>
      <c r="F41" s="1">
        <v>4</v>
      </c>
      <c r="G41" s="32">
        <f>_xlfn.XLOOKUP(TB_Vendas[[#This Row],[Código]],TB_Produtos[Código],TB_Produtos[Preço Unitário])</f>
        <v>39.9</v>
      </c>
      <c r="H41" s="10">
        <f>TB_Vendas[[#This Row],[Preço Unitário]]*TB_Vendas[[#This Row],[Qtd]]</f>
        <v>159.6</v>
      </c>
      <c r="I41" s="1" t="s">
        <v>75</v>
      </c>
    </row>
    <row r="42" spans="1:9" x14ac:dyDescent="0.3">
      <c r="A42" s="13">
        <f>MONTH(TB_Vendas[[#This Row],[Data]])</f>
        <v>5</v>
      </c>
      <c r="B42" s="11">
        <v>45054</v>
      </c>
      <c r="C42" s="1" t="s">
        <v>58</v>
      </c>
      <c r="D42" s="1" t="str">
        <f>_xlfn.XLOOKUP(C42,TB_Produtos[Código],TB_Produtos[Tamanho])</f>
        <v>G</v>
      </c>
      <c r="E42" s="1" t="s">
        <v>12</v>
      </c>
      <c r="F42" s="1">
        <v>2</v>
      </c>
      <c r="G42" s="32">
        <f>_xlfn.XLOOKUP(TB_Vendas[[#This Row],[Código]],TB_Produtos[Código],TB_Produtos[Preço Unitário])</f>
        <v>299.89999999999998</v>
      </c>
      <c r="H42" s="10">
        <f>TB_Vendas[[#This Row],[Preço Unitário]]*TB_Vendas[[#This Row],[Qtd]]</f>
        <v>599.79999999999995</v>
      </c>
      <c r="I42" s="1" t="s">
        <v>74</v>
      </c>
    </row>
    <row r="43" spans="1:9" x14ac:dyDescent="0.3">
      <c r="A43" s="13">
        <f>MONTH(TB_Vendas[[#This Row],[Data]])</f>
        <v>5</v>
      </c>
      <c r="B43" s="11">
        <v>45055</v>
      </c>
      <c r="C43" s="1" t="s">
        <v>48</v>
      </c>
      <c r="D43" s="1" t="str">
        <f>_xlfn.XLOOKUP(C43,TB_Produtos[Código],TB_Produtos[Tamanho])</f>
        <v>G</v>
      </c>
      <c r="E43" s="1" t="s">
        <v>12</v>
      </c>
      <c r="F43" s="1">
        <v>3</v>
      </c>
      <c r="G43" s="32">
        <f>_xlfn.XLOOKUP(TB_Vendas[[#This Row],[Código]],TB_Produtos[Código],TB_Produtos[Preço Unitário])</f>
        <v>42.5</v>
      </c>
      <c r="H43" s="10">
        <f>TB_Vendas[[#This Row],[Preço Unitário]]*TB_Vendas[[#This Row],[Qtd]]</f>
        <v>127.5</v>
      </c>
      <c r="I43" s="1" t="s">
        <v>74</v>
      </c>
    </row>
    <row r="44" spans="1:9" x14ac:dyDescent="0.3">
      <c r="A44" s="13">
        <f>MONTH(TB_Vendas[[#This Row],[Data]])</f>
        <v>5</v>
      </c>
      <c r="B44" s="11">
        <v>45056</v>
      </c>
      <c r="C44" s="1" t="s">
        <v>65</v>
      </c>
      <c r="D44" s="1">
        <f>_xlfn.XLOOKUP(C44,TB_Produtos[Código],TB_Produtos[Tamanho])</f>
        <v>37</v>
      </c>
      <c r="E44" s="1" t="s">
        <v>73</v>
      </c>
      <c r="F44" s="1">
        <v>1</v>
      </c>
      <c r="G44" s="32">
        <f>_xlfn.XLOOKUP(TB_Vendas[[#This Row],[Código]],TB_Produtos[Código],TB_Produtos[Preço Unitário])</f>
        <v>249.9</v>
      </c>
      <c r="H44" s="10">
        <f>TB_Vendas[[#This Row],[Preço Unitário]]*TB_Vendas[[#This Row],[Qtd]]</f>
        <v>249.9</v>
      </c>
      <c r="I44" s="1" t="s">
        <v>77</v>
      </c>
    </row>
    <row r="45" spans="1:9" x14ac:dyDescent="0.3">
      <c r="A45" s="13">
        <f>MONTH(TB_Vendas[[#This Row],[Data]])</f>
        <v>5</v>
      </c>
      <c r="B45" s="11">
        <v>45057</v>
      </c>
      <c r="C45" s="1" t="s">
        <v>65</v>
      </c>
      <c r="D45" s="1">
        <f>_xlfn.XLOOKUP(C45,TB_Produtos[Código],TB_Produtos[Tamanho])</f>
        <v>37</v>
      </c>
      <c r="E45" s="1" t="s">
        <v>73</v>
      </c>
      <c r="F45" s="1">
        <v>2</v>
      </c>
      <c r="G45" s="32">
        <f>_xlfn.XLOOKUP(TB_Vendas[[#This Row],[Código]],TB_Produtos[Código],TB_Produtos[Preço Unitário])</f>
        <v>249.9</v>
      </c>
      <c r="H45" s="10">
        <f>TB_Vendas[[#This Row],[Preço Unitário]]*TB_Vendas[[#This Row],[Qtd]]</f>
        <v>499.8</v>
      </c>
      <c r="I45" s="1" t="s">
        <v>75</v>
      </c>
    </row>
    <row r="46" spans="1:9" x14ac:dyDescent="0.3">
      <c r="A46" s="13">
        <f>MONTH(TB_Vendas[[#This Row],[Data]])</f>
        <v>5</v>
      </c>
      <c r="B46" s="11">
        <v>45058</v>
      </c>
      <c r="C46" s="1" t="s">
        <v>45</v>
      </c>
      <c r="D46" s="1" t="str">
        <f>_xlfn.XLOOKUP(C46,TB_Produtos[Código],TB_Produtos[Tamanho])</f>
        <v>G</v>
      </c>
      <c r="E46" s="1" t="s">
        <v>12</v>
      </c>
      <c r="F46" s="1">
        <v>3</v>
      </c>
      <c r="G46" s="32">
        <f>_xlfn.XLOOKUP(TB_Vendas[[#This Row],[Código]],TB_Produtos[Código],TB_Produtos[Preço Unitário])</f>
        <v>48.9</v>
      </c>
      <c r="H46" s="10">
        <f>TB_Vendas[[#This Row],[Preço Unitário]]*TB_Vendas[[#This Row],[Qtd]]</f>
        <v>146.69999999999999</v>
      </c>
      <c r="I46" s="1" t="s">
        <v>74</v>
      </c>
    </row>
    <row r="47" spans="1:9" x14ac:dyDescent="0.3">
      <c r="A47" s="13">
        <f>MONTH(TB_Vendas[[#This Row],[Data]])</f>
        <v>5</v>
      </c>
      <c r="B47" s="11">
        <v>45061</v>
      </c>
      <c r="C47" s="1" t="s">
        <v>52</v>
      </c>
      <c r="D47" s="1" t="str">
        <f>_xlfn.XLOOKUP(C47,TB_Produtos[Código],TB_Produtos[Tamanho])</f>
        <v>Único</v>
      </c>
      <c r="E47" s="1" t="s">
        <v>13</v>
      </c>
      <c r="F47" s="1">
        <v>2</v>
      </c>
      <c r="G47" s="32">
        <f>_xlfn.XLOOKUP(TB_Vendas[[#This Row],[Código]],TB_Produtos[Código],TB_Produtos[Preço Unitário])</f>
        <v>49.9</v>
      </c>
      <c r="H47" s="10">
        <f>TB_Vendas[[#This Row],[Preço Unitário]]*TB_Vendas[[#This Row],[Qtd]]</f>
        <v>99.8</v>
      </c>
      <c r="I47" s="1" t="s">
        <v>75</v>
      </c>
    </row>
    <row r="48" spans="1:9" x14ac:dyDescent="0.3">
      <c r="A48" s="13">
        <f>MONTH(TB_Vendas[[#This Row],[Data]])</f>
        <v>5</v>
      </c>
      <c r="B48" s="11">
        <v>45064</v>
      </c>
      <c r="C48" s="1" t="s">
        <v>45</v>
      </c>
      <c r="D48" s="1" t="str">
        <f>_xlfn.XLOOKUP(C48,TB_Produtos[Código],TB_Produtos[Tamanho])</f>
        <v>G</v>
      </c>
      <c r="E48" s="1" t="s">
        <v>12</v>
      </c>
      <c r="F48" s="1">
        <v>4</v>
      </c>
      <c r="G48" s="32">
        <f>_xlfn.XLOOKUP(TB_Vendas[[#This Row],[Código]],TB_Produtos[Código],TB_Produtos[Preço Unitário])</f>
        <v>48.9</v>
      </c>
      <c r="H48" s="10">
        <f>TB_Vendas[[#This Row],[Preço Unitário]]*TB_Vendas[[#This Row],[Qtd]]</f>
        <v>195.6</v>
      </c>
      <c r="I48" s="1" t="s">
        <v>77</v>
      </c>
    </row>
    <row r="49" spans="1:9" x14ac:dyDescent="0.3">
      <c r="A49" s="13">
        <f>MONTH(TB_Vendas[[#This Row],[Data]])</f>
        <v>6</v>
      </c>
      <c r="B49" s="11">
        <v>45084</v>
      </c>
      <c r="C49" s="1" t="s">
        <v>61</v>
      </c>
      <c r="D49" s="1">
        <f>_xlfn.XLOOKUP(C49,TB_Produtos[Código],TB_Produtos[Tamanho])</f>
        <v>36</v>
      </c>
      <c r="E49" s="1" t="s">
        <v>73</v>
      </c>
      <c r="F49" s="1">
        <v>3</v>
      </c>
      <c r="G49" s="32">
        <f>_xlfn.XLOOKUP(TB_Vendas[[#This Row],[Código]],TB_Produtos[Código],TB_Produtos[Preço Unitário])</f>
        <v>249.9</v>
      </c>
      <c r="H49" s="10">
        <f>TB_Vendas[[#This Row],[Preço Unitário]]*TB_Vendas[[#This Row],[Qtd]]</f>
        <v>749.7</v>
      </c>
      <c r="I49" s="1" t="s">
        <v>74</v>
      </c>
    </row>
    <row r="50" spans="1:9" x14ac:dyDescent="0.3">
      <c r="A50" s="13">
        <f>MONTH(TB_Vendas[[#This Row],[Data]])</f>
        <v>6</v>
      </c>
      <c r="B50" s="11">
        <v>45084</v>
      </c>
      <c r="C50" s="1" t="s">
        <v>55</v>
      </c>
      <c r="D50" s="1" t="str">
        <f>_xlfn.XLOOKUP(C50,TB_Produtos[Código],TB_Produtos[Tamanho])</f>
        <v>G</v>
      </c>
      <c r="E50" s="1" t="s">
        <v>12</v>
      </c>
      <c r="F50" s="1">
        <v>2</v>
      </c>
      <c r="G50" s="32">
        <f>_xlfn.XLOOKUP(TB_Vendas[[#This Row],[Código]],TB_Produtos[Código],TB_Produtos[Preço Unitário])</f>
        <v>300</v>
      </c>
      <c r="H50" s="10">
        <f>TB_Vendas[[#This Row],[Preço Unitário]]*TB_Vendas[[#This Row],[Qtd]]</f>
        <v>600</v>
      </c>
      <c r="I50" s="1" t="s">
        <v>77</v>
      </c>
    </row>
    <row r="51" spans="1:9" x14ac:dyDescent="0.3">
      <c r="A51" s="13">
        <f>MONTH(TB_Vendas[[#This Row],[Data]])</f>
        <v>6</v>
      </c>
      <c r="B51" s="11">
        <v>45086</v>
      </c>
      <c r="C51" s="1" t="s">
        <v>52</v>
      </c>
      <c r="D51" s="1" t="str">
        <f>_xlfn.XLOOKUP(C51,TB_Produtos[Código],TB_Produtos[Tamanho])</f>
        <v>Único</v>
      </c>
      <c r="E51" s="1" t="s">
        <v>13</v>
      </c>
      <c r="F51" s="1">
        <v>2</v>
      </c>
      <c r="G51" s="32">
        <f>_xlfn.XLOOKUP(TB_Vendas[[#This Row],[Código]],TB_Produtos[Código],TB_Produtos[Preço Unitário])</f>
        <v>49.9</v>
      </c>
      <c r="H51" s="10">
        <f>TB_Vendas[[#This Row],[Preço Unitário]]*TB_Vendas[[#This Row],[Qtd]]</f>
        <v>99.8</v>
      </c>
      <c r="I51" s="1" t="s">
        <v>77</v>
      </c>
    </row>
    <row r="52" spans="1:9" x14ac:dyDescent="0.3">
      <c r="A52" s="13">
        <f>MONTH(TB_Vendas[[#This Row],[Data]])</f>
        <v>6</v>
      </c>
      <c r="B52" s="11">
        <v>45086</v>
      </c>
      <c r="C52" s="1" t="s">
        <v>69</v>
      </c>
      <c r="D52" s="1" t="str">
        <f>_xlfn.XLOOKUP(C52,TB_Produtos[Código],TB_Produtos[Tamanho])</f>
        <v>G</v>
      </c>
      <c r="E52" s="1" t="s">
        <v>12</v>
      </c>
      <c r="F52" s="1">
        <v>2</v>
      </c>
      <c r="G52" s="32">
        <f>_xlfn.XLOOKUP(TB_Vendas[[#This Row],[Código]],TB_Produtos[Código],TB_Produtos[Preço Unitário])</f>
        <v>93.5</v>
      </c>
      <c r="H52" s="10">
        <f>TB_Vendas[[#This Row],[Preço Unitário]]*TB_Vendas[[#This Row],[Qtd]]</f>
        <v>187</v>
      </c>
      <c r="I52" s="1" t="s">
        <v>75</v>
      </c>
    </row>
    <row r="53" spans="1:9" x14ac:dyDescent="0.3">
      <c r="A53" s="13">
        <f>MONTH(TB_Vendas[[#This Row],[Data]])</f>
        <v>6</v>
      </c>
      <c r="B53" s="11">
        <v>45088</v>
      </c>
      <c r="C53" s="1" t="s">
        <v>37</v>
      </c>
      <c r="D53" s="1" t="str">
        <f>_xlfn.XLOOKUP(C53,TB_Produtos[Código],TB_Produtos[Tamanho])</f>
        <v>Único</v>
      </c>
      <c r="E53" s="1" t="s">
        <v>13</v>
      </c>
      <c r="F53" s="1">
        <v>1</v>
      </c>
      <c r="G53" s="32">
        <f>_xlfn.XLOOKUP(TB_Vendas[[#This Row],[Código]],TB_Produtos[Código],TB_Produtos[Preço Unitário])</f>
        <v>145</v>
      </c>
      <c r="H53" s="10">
        <f>TB_Vendas[[#This Row],[Preço Unitário]]*TB_Vendas[[#This Row],[Qtd]]</f>
        <v>145</v>
      </c>
      <c r="I53" s="1" t="s">
        <v>74</v>
      </c>
    </row>
    <row r="54" spans="1:9" x14ac:dyDescent="0.3">
      <c r="A54" s="13">
        <f>MONTH(TB_Vendas[[#This Row],[Data]])</f>
        <v>6</v>
      </c>
      <c r="B54" s="11">
        <v>45090</v>
      </c>
      <c r="C54" s="1" t="s">
        <v>54</v>
      </c>
      <c r="D54" s="1" t="str">
        <f>_xlfn.XLOOKUP(C54,TB_Produtos[Código],TB_Produtos[Tamanho])</f>
        <v>M</v>
      </c>
      <c r="E54" s="1" t="s">
        <v>12</v>
      </c>
      <c r="F54" s="1">
        <v>1</v>
      </c>
      <c r="G54" s="32">
        <f>_xlfn.XLOOKUP(TB_Vendas[[#This Row],[Código]],TB_Produtos[Código],TB_Produtos[Preço Unitário])</f>
        <v>302.89999999999998</v>
      </c>
      <c r="H54" s="10">
        <f>TB_Vendas[[#This Row],[Preço Unitário]]*TB_Vendas[[#This Row],[Qtd]]</f>
        <v>302.89999999999998</v>
      </c>
      <c r="I54" s="1" t="s">
        <v>74</v>
      </c>
    </row>
    <row r="55" spans="1:9" x14ac:dyDescent="0.3">
      <c r="A55" s="13">
        <f>MONTH(TB_Vendas[[#This Row],[Data]])</f>
        <v>6</v>
      </c>
      <c r="B55" s="11">
        <v>45093</v>
      </c>
      <c r="C55" s="1" t="s">
        <v>35</v>
      </c>
      <c r="D55" s="1" t="str">
        <f>_xlfn.XLOOKUP(C55,TB_Produtos[Código],TB_Produtos[Tamanho])</f>
        <v>M</v>
      </c>
      <c r="E55" s="1" t="s">
        <v>12</v>
      </c>
      <c r="F55" s="1">
        <v>3</v>
      </c>
      <c r="G55" s="32">
        <f>_xlfn.XLOOKUP(TB_Vendas[[#This Row],[Código]],TB_Produtos[Código],TB_Produtos[Preço Unitário])</f>
        <v>69.900000000000006</v>
      </c>
      <c r="H55" s="10">
        <f>TB_Vendas[[#This Row],[Preço Unitário]]*TB_Vendas[[#This Row],[Qtd]]</f>
        <v>209.70000000000002</v>
      </c>
      <c r="I55" s="1" t="s">
        <v>74</v>
      </c>
    </row>
    <row r="56" spans="1:9" x14ac:dyDescent="0.3">
      <c r="A56" s="13">
        <f>MONTH(TB_Vendas[[#This Row],[Data]])</f>
        <v>6</v>
      </c>
      <c r="B56" s="11">
        <v>45093</v>
      </c>
      <c r="C56" s="1" t="s">
        <v>48</v>
      </c>
      <c r="D56" s="1" t="str">
        <f>_xlfn.XLOOKUP(C56,TB_Produtos[Código],TB_Produtos[Tamanho])</f>
        <v>G</v>
      </c>
      <c r="E56" s="1" t="s">
        <v>12</v>
      </c>
      <c r="F56" s="1">
        <v>4</v>
      </c>
      <c r="G56" s="32">
        <f>_xlfn.XLOOKUP(TB_Vendas[[#This Row],[Código]],TB_Produtos[Código],TB_Produtos[Preço Unitário])</f>
        <v>42.5</v>
      </c>
      <c r="H56" s="10">
        <f>TB_Vendas[[#This Row],[Preço Unitário]]*TB_Vendas[[#This Row],[Qtd]]</f>
        <v>170</v>
      </c>
      <c r="I56" s="1" t="s">
        <v>77</v>
      </c>
    </row>
    <row r="57" spans="1:9" x14ac:dyDescent="0.3">
      <c r="A57" s="13">
        <f>MONTH(TB_Vendas[[#This Row],[Data]])</f>
        <v>6</v>
      </c>
      <c r="B57" s="11">
        <v>45094</v>
      </c>
      <c r="C57" s="1" t="s">
        <v>52</v>
      </c>
      <c r="D57" s="1" t="str">
        <f>_xlfn.XLOOKUP(C57,TB_Produtos[Código],TB_Produtos[Tamanho])</f>
        <v>Único</v>
      </c>
      <c r="E57" s="1" t="s">
        <v>13</v>
      </c>
      <c r="F57" s="1">
        <v>2</v>
      </c>
      <c r="G57" s="32">
        <f>_xlfn.XLOOKUP(TB_Vendas[[#This Row],[Código]],TB_Produtos[Código],TB_Produtos[Preço Unitário])</f>
        <v>49.9</v>
      </c>
      <c r="H57" s="10">
        <f>TB_Vendas[[#This Row],[Preço Unitário]]*TB_Vendas[[#This Row],[Qtd]]</f>
        <v>99.8</v>
      </c>
      <c r="I57" s="1" t="s">
        <v>77</v>
      </c>
    </row>
    <row r="58" spans="1:9" x14ac:dyDescent="0.3">
      <c r="A58" s="13">
        <f>MONTH(TB_Vendas[[#This Row],[Data]])</f>
        <v>6</v>
      </c>
      <c r="B58" s="11">
        <v>45097</v>
      </c>
      <c r="C58" s="1" t="s">
        <v>35</v>
      </c>
      <c r="D58" s="1" t="str">
        <f>_xlfn.XLOOKUP(C58,TB_Produtos[Código],TB_Produtos[Tamanho])</f>
        <v>M</v>
      </c>
      <c r="E58" s="1" t="s">
        <v>12</v>
      </c>
      <c r="F58" s="1">
        <v>1</v>
      </c>
      <c r="G58" s="32">
        <f>_xlfn.XLOOKUP(TB_Vendas[[#This Row],[Código]],TB_Produtos[Código],TB_Produtos[Preço Unitário])</f>
        <v>69.900000000000006</v>
      </c>
      <c r="H58" s="10">
        <f>TB_Vendas[[#This Row],[Preço Unitário]]*TB_Vendas[[#This Row],[Qtd]]</f>
        <v>69.900000000000006</v>
      </c>
      <c r="I58" s="1" t="s">
        <v>75</v>
      </c>
    </row>
    <row r="59" spans="1:9" x14ac:dyDescent="0.3">
      <c r="A59" s="13">
        <f>MONTH(TB_Vendas[[#This Row],[Data]])</f>
        <v>6</v>
      </c>
      <c r="B59" s="11">
        <v>45105</v>
      </c>
      <c r="C59" s="1" t="s">
        <v>41</v>
      </c>
      <c r="D59" s="1" t="str">
        <f>_xlfn.XLOOKUP(C59,TB_Produtos[Código],TB_Produtos[Tamanho])</f>
        <v>M</v>
      </c>
      <c r="E59" s="1" t="s">
        <v>12</v>
      </c>
      <c r="F59" s="1">
        <v>5</v>
      </c>
      <c r="G59" s="32">
        <f>_xlfn.XLOOKUP(TB_Vendas[[#This Row],[Código]],TB_Produtos[Código],TB_Produtos[Preço Unitário])</f>
        <v>89.9</v>
      </c>
      <c r="H59" s="10">
        <f>TB_Vendas[[#This Row],[Preço Unitário]]*TB_Vendas[[#This Row],[Qtd]]</f>
        <v>449.5</v>
      </c>
      <c r="I59" s="1" t="s">
        <v>75</v>
      </c>
    </row>
    <row r="60" spans="1:9" x14ac:dyDescent="0.3">
      <c r="A60" s="13">
        <f>MONTH(TB_Vendas[[#This Row],[Data]])</f>
        <v>6</v>
      </c>
      <c r="B60" s="11">
        <v>45105</v>
      </c>
      <c r="C60" s="1" t="s">
        <v>70</v>
      </c>
      <c r="D60" s="1" t="str">
        <f>_xlfn.XLOOKUP(C60,TB_Produtos[Código],TB_Produtos[Tamanho])</f>
        <v>P</v>
      </c>
      <c r="E60" s="1" t="s">
        <v>12</v>
      </c>
      <c r="F60" s="1">
        <v>2</v>
      </c>
      <c r="G60" s="32">
        <f>_xlfn.XLOOKUP(TB_Vendas[[#This Row],[Código]],TB_Produtos[Código],TB_Produtos[Preço Unitário])</f>
        <v>140</v>
      </c>
      <c r="H60" s="10">
        <f>TB_Vendas[[#This Row],[Preço Unitário]]*TB_Vendas[[#This Row],[Qtd]]</f>
        <v>280</v>
      </c>
      <c r="I60" s="1" t="s">
        <v>75</v>
      </c>
    </row>
    <row r="61" spans="1:9" x14ac:dyDescent="0.3">
      <c r="A61" s="13">
        <f>MONTH(TB_Vendas[[#This Row],[Data]])</f>
        <v>6</v>
      </c>
      <c r="B61" s="11">
        <v>45106</v>
      </c>
      <c r="C61" s="1" t="s">
        <v>39</v>
      </c>
      <c r="D61" s="1" t="str">
        <f>_xlfn.XLOOKUP(C61,TB_Produtos[Código],TB_Produtos[Tamanho])</f>
        <v>Único</v>
      </c>
      <c r="E61" s="1" t="s">
        <v>13</v>
      </c>
      <c r="F61" s="1">
        <v>3</v>
      </c>
      <c r="G61" s="32">
        <f>_xlfn.XLOOKUP(TB_Vendas[[#This Row],[Código]],TB_Produtos[Código],TB_Produtos[Preço Unitário])</f>
        <v>39.9</v>
      </c>
      <c r="H61" s="10">
        <f>TB_Vendas[[#This Row],[Preço Unitário]]*TB_Vendas[[#This Row],[Qtd]]</f>
        <v>119.69999999999999</v>
      </c>
      <c r="I61" s="1" t="s">
        <v>77</v>
      </c>
    </row>
  </sheetData>
  <mergeCells count="1">
    <mergeCell ref="A1:I1"/>
  </mergeCells>
  <conditionalFormatting sqref="F2:G2">
    <cfRule type="cellIs" dxfId="0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8038-61C9-4400-BEE1-D854E2F5FA67}">
  <dimension ref="A1:L14"/>
  <sheetViews>
    <sheetView zoomScaleNormal="100" workbookViewId="0">
      <selection activeCell="I2" sqref="I2:K2"/>
    </sheetView>
  </sheetViews>
  <sheetFormatPr defaultRowHeight="14.4" x14ac:dyDescent="0.3"/>
  <cols>
    <col min="1" max="1" width="17.109375" customWidth="1"/>
    <col min="2" max="2" width="20.88671875" customWidth="1"/>
    <col min="3" max="3" width="1.33203125" customWidth="1"/>
    <col min="6" max="6" width="13.5546875" customWidth="1"/>
    <col min="8" max="8" width="1.33203125" customWidth="1"/>
    <col min="9" max="11" width="13" customWidth="1"/>
    <col min="12" max="12" width="15.33203125" customWidth="1"/>
  </cols>
  <sheetData>
    <row r="1" spans="1:12" s="17" customFormat="1" x14ac:dyDescent="0.3">
      <c r="A1" s="18" t="s">
        <v>87</v>
      </c>
      <c r="B1" s="19" t="s">
        <v>88</v>
      </c>
      <c r="D1" s="18" t="s">
        <v>90</v>
      </c>
      <c r="E1" s="22" t="s">
        <v>89</v>
      </c>
      <c r="F1" s="22" t="s">
        <v>17</v>
      </c>
      <c r="G1" s="19" t="s">
        <v>16</v>
      </c>
      <c r="I1" s="25" t="s">
        <v>10</v>
      </c>
      <c r="J1" s="27" t="s">
        <v>98</v>
      </c>
      <c r="K1" s="27" t="s">
        <v>97</v>
      </c>
      <c r="L1" s="26" t="s">
        <v>17</v>
      </c>
    </row>
    <row r="2" spans="1:12" x14ac:dyDescent="0.3">
      <c r="A2" s="4" t="s">
        <v>13</v>
      </c>
      <c r="B2" s="20">
        <f>SUMIF(TB_Vendas[Categoria],A2,TB_Vendas[Total])</f>
        <v>2613.4</v>
      </c>
      <c r="D2" s="4">
        <v>1</v>
      </c>
      <c r="E2" s="3" t="s">
        <v>91</v>
      </c>
      <c r="F2" s="7">
        <f>SUMIF(TB_Vendas[Mês],D2,TB_Vendas[Total])</f>
        <v>2241.4</v>
      </c>
      <c r="G2" s="23">
        <f>SUMIF(TB_Vendas[Mês],D2,TB_Vendas[Qtd])</f>
        <v>14</v>
      </c>
      <c r="I2" s="4" t="s">
        <v>74</v>
      </c>
      <c r="J2" s="30">
        <f>L2/SUM($L$2:$L$4)</f>
        <v>0.38227135882372837</v>
      </c>
      <c r="K2" s="28">
        <f>100%-J2</f>
        <v>0.61772864117627169</v>
      </c>
      <c r="L2" s="20">
        <f>SUMIF(TB_Vendas[Vendedor],I2,TB_Vendas[Total])</f>
        <v>6780.4999999999991</v>
      </c>
    </row>
    <row r="3" spans="1:12" x14ac:dyDescent="0.3">
      <c r="A3" s="4" t="s">
        <v>73</v>
      </c>
      <c r="B3" s="20">
        <f>SUMIF(TB_Vendas[Categoria],A3,TB_Vendas[Total])</f>
        <v>5697.9</v>
      </c>
      <c r="D3" s="4">
        <v>2</v>
      </c>
      <c r="E3" s="3" t="s">
        <v>92</v>
      </c>
      <c r="F3" s="7">
        <f>SUMIF(TB_Vendas[Mês],D3,TB_Vendas[Total])</f>
        <v>2595.6999999999998</v>
      </c>
      <c r="G3" s="23">
        <f>SUMIF(TB_Vendas[Mês],D3,TB_Vendas[Qtd])</f>
        <v>15</v>
      </c>
      <c r="I3" s="4" t="s">
        <v>75</v>
      </c>
      <c r="J3" s="30">
        <f t="shared" ref="J3" si="0">L3/SUM($L$2:$L$4)</f>
        <v>0.28612987247285399</v>
      </c>
      <c r="K3" s="28">
        <f t="shared" ref="K3:K4" si="1">100%-J3</f>
        <v>0.71387012752714596</v>
      </c>
      <c r="L3" s="20">
        <f>SUMIF(TB_Vendas[Vendedor],I3,TB_Vendas[Total])</f>
        <v>5075.2</v>
      </c>
    </row>
    <row r="4" spans="1:12" ht="15" thickBot="1" x14ac:dyDescent="0.35">
      <c r="A4" s="5" t="s">
        <v>12</v>
      </c>
      <c r="B4" s="21">
        <f>SUMIF(TB_Vendas[Categoria],A4,TB_Vendas[Total])</f>
        <v>9426.1000000000022</v>
      </c>
      <c r="D4" s="4">
        <v>3</v>
      </c>
      <c r="E4" s="3" t="s">
        <v>93</v>
      </c>
      <c r="F4" s="7">
        <f>SUMIF(TB_Vendas[Mês],D4,TB_Vendas[Total])</f>
        <v>3443.6</v>
      </c>
      <c r="G4" s="23">
        <f>SUMIF(TB_Vendas[Mês],D4,TB_Vendas[Qtd])</f>
        <v>26</v>
      </c>
      <c r="I4" s="5" t="s">
        <v>77</v>
      </c>
      <c r="J4" s="31">
        <f>L4/SUM($L$2:$L$4)</f>
        <v>0.33159876870341765</v>
      </c>
      <c r="K4" s="29">
        <f t="shared" si="1"/>
        <v>0.66840123129658235</v>
      </c>
      <c r="L4" s="21">
        <f>SUMIF(TB_Vendas[Vendedor],I4,TB_Vendas[Total])</f>
        <v>5881.7</v>
      </c>
    </row>
    <row r="5" spans="1:12" x14ac:dyDescent="0.3">
      <c r="D5" s="4">
        <v>4</v>
      </c>
      <c r="E5" s="3" t="s">
        <v>94</v>
      </c>
      <c r="F5" s="7">
        <f>SUMIF(TB_Vendas[Mês],D5,TB_Vendas[Total])</f>
        <v>4054.6</v>
      </c>
      <c r="G5" s="23">
        <f>SUMIF(TB_Vendas[Mês],D5,TB_Vendas[Qtd])</f>
        <v>28</v>
      </c>
    </row>
    <row r="6" spans="1:12" x14ac:dyDescent="0.3">
      <c r="D6" s="4">
        <v>5</v>
      </c>
      <c r="E6" s="3" t="s">
        <v>95</v>
      </c>
      <c r="F6" s="7">
        <f>SUMIF(TB_Vendas[Mês],D6,TB_Vendas[Total])</f>
        <v>1919.1</v>
      </c>
      <c r="G6" s="23">
        <f>SUMIF(TB_Vendas[Mês],D6,TB_Vendas[Qtd])</f>
        <v>17</v>
      </c>
    </row>
    <row r="7" spans="1:12" ht="15" thickBot="1" x14ac:dyDescent="0.35">
      <c r="D7" s="5">
        <v>6</v>
      </c>
      <c r="E7" s="6" t="s">
        <v>96</v>
      </c>
      <c r="F7" s="8">
        <f>SUMIF(TB_Vendas[Mês],D7,TB_Vendas[Total])</f>
        <v>3483</v>
      </c>
      <c r="G7" s="24">
        <f>SUMIF(TB_Vendas[Mês],D7,TB_Vendas[Qtd])</f>
        <v>31</v>
      </c>
    </row>
    <row r="11" spans="1:12" x14ac:dyDescent="0.3">
      <c r="I11" s="33"/>
      <c r="J11" s="33"/>
      <c r="K11" s="33"/>
      <c r="L11" s="33"/>
    </row>
    <row r="12" spans="1:12" x14ac:dyDescent="0.3">
      <c r="J12" s="34"/>
      <c r="K12" s="35"/>
      <c r="L12" s="10"/>
    </row>
    <row r="13" spans="1:12" x14ac:dyDescent="0.3">
      <c r="J13" s="34"/>
      <c r="K13" s="35"/>
      <c r="L13" s="10"/>
    </row>
    <row r="14" spans="1:12" x14ac:dyDescent="0.3">
      <c r="J14" s="34"/>
      <c r="K14" s="35"/>
      <c r="L14" s="10"/>
    </row>
  </sheetData>
  <phoneticPr fontId="14" type="noConversion"/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66AFB-3F48-47D7-9498-011A1BD0AB45}">
  <dimension ref="C1:CB46"/>
  <sheetViews>
    <sheetView showGridLines="0" showRowColHeaders="0" tabSelected="1" zoomScale="85" zoomScaleNormal="85" workbookViewId="0">
      <selection activeCell="C26" sqref="C26:AN27"/>
    </sheetView>
  </sheetViews>
  <sheetFormatPr defaultColWidth="2" defaultRowHeight="9.75" customHeight="1" x14ac:dyDescent="0.4"/>
  <cols>
    <col min="1" max="16384" width="2" style="15"/>
  </cols>
  <sheetData>
    <row r="1" spans="3:80" ht="9.75" customHeight="1" thickBot="1" x14ac:dyDescent="0.45"/>
    <row r="2" spans="3:80" ht="9.75" customHeight="1" x14ac:dyDescent="0.4">
      <c r="W2" s="37" t="s">
        <v>81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9"/>
      <c r="AQ2" s="37" t="s">
        <v>82</v>
      </c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9"/>
      <c r="BK2" s="37" t="s">
        <v>83</v>
      </c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9"/>
    </row>
    <row r="3" spans="3:80" ht="9.75" customHeight="1" thickBot="1" x14ac:dyDescent="0.45">
      <c r="W3" s="40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2"/>
      <c r="AQ3" s="40"/>
      <c r="AR3" s="41"/>
      <c r="AS3" s="41"/>
      <c r="AT3" s="41"/>
      <c r="AU3" s="41"/>
      <c r="AV3" s="41"/>
      <c r="AW3" s="41"/>
      <c r="AX3" s="41"/>
      <c r="AY3" s="41"/>
      <c r="AZ3" s="41"/>
      <c r="BA3" s="41"/>
      <c r="BB3" s="41"/>
      <c r="BC3" s="41"/>
      <c r="BD3" s="41"/>
      <c r="BE3" s="41"/>
      <c r="BF3" s="41"/>
      <c r="BG3" s="41"/>
      <c r="BH3" s="42"/>
      <c r="BK3" s="40"/>
      <c r="BL3" s="41"/>
      <c r="BM3" s="41"/>
      <c r="BN3" s="41"/>
      <c r="BO3" s="41"/>
      <c r="BP3" s="41"/>
      <c r="BQ3" s="41"/>
      <c r="BR3" s="41"/>
      <c r="BS3" s="41"/>
      <c r="BT3" s="41"/>
      <c r="BU3" s="41"/>
      <c r="BV3" s="41"/>
      <c r="BW3" s="41"/>
      <c r="BX3" s="41"/>
      <c r="BY3" s="41"/>
      <c r="BZ3" s="41"/>
      <c r="CA3" s="41"/>
      <c r="CB3" s="42"/>
    </row>
    <row r="4" spans="3:80" ht="9.75" customHeight="1" x14ac:dyDescent="0.4">
      <c r="W4" s="43">
        <f>COUNTA(TB_Produtos[Código])</f>
        <v>39</v>
      </c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5"/>
      <c r="AQ4" s="43">
        <f>SUM(TB_Vendas[Qtd])</f>
        <v>131</v>
      </c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5"/>
      <c r="BK4" s="52">
        <f>SUM(TB_Vendas[Total])</f>
        <v>17737.399999999998</v>
      </c>
      <c r="BL4" s="53"/>
      <c r="BM4" s="53"/>
      <c r="BN4" s="53"/>
      <c r="BO4" s="53"/>
      <c r="BP4" s="53"/>
      <c r="BQ4" s="53"/>
      <c r="BR4" s="53"/>
      <c r="BS4" s="53"/>
      <c r="BT4" s="53"/>
      <c r="BU4" s="53"/>
      <c r="BV4" s="53"/>
      <c r="BW4" s="53"/>
      <c r="BX4" s="53"/>
      <c r="BY4" s="53"/>
      <c r="BZ4" s="53"/>
      <c r="CA4" s="53"/>
      <c r="CB4" s="54"/>
    </row>
    <row r="5" spans="3:80" ht="9.75" customHeight="1" x14ac:dyDescent="0.4">
      <c r="W5" s="46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8"/>
      <c r="AQ5" s="46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8"/>
      <c r="BK5" s="55"/>
      <c r="BL5" s="56"/>
      <c r="BM5" s="56"/>
      <c r="BN5" s="56"/>
      <c r="BO5" s="56"/>
      <c r="BP5" s="56"/>
      <c r="BQ5" s="56"/>
      <c r="BR5" s="56"/>
      <c r="BS5" s="56"/>
      <c r="BT5" s="56"/>
      <c r="BU5" s="56"/>
      <c r="BV5" s="56"/>
      <c r="BW5" s="56"/>
      <c r="BX5" s="56"/>
      <c r="BY5" s="56"/>
      <c r="BZ5" s="56"/>
      <c r="CA5" s="56"/>
      <c r="CB5" s="57"/>
    </row>
    <row r="6" spans="3:80" ht="9.75" customHeight="1" x14ac:dyDescent="0.4">
      <c r="W6" s="46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8"/>
      <c r="AQ6" s="46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8"/>
      <c r="BK6" s="55"/>
      <c r="BL6" s="56"/>
      <c r="BM6" s="56"/>
      <c r="BN6" s="56"/>
      <c r="BO6" s="56"/>
      <c r="BP6" s="56"/>
      <c r="BQ6" s="56"/>
      <c r="BR6" s="56"/>
      <c r="BS6" s="56"/>
      <c r="BT6" s="56"/>
      <c r="BU6" s="56"/>
      <c r="BV6" s="56"/>
      <c r="BW6" s="56"/>
      <c r="BX6" s="56"/>
      <c r="BY6" s="56"/>
      <c r="BZ6" s="56"/>
      <c r="CA6" s="56"/>
      <c r="CB6" s="57"/>
    </row>
    <row r="7" spans="3:80" ht="9.75" customHeight="1" thickBot="1" x14ac:dyDescent="0.45">
      <c r="W7" s="49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1"/>
      <c r="AQ7" s="49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1"/>
      <c r="BK7" s="58"/>
      <c r="BL7" s="59"/>
      <c r="BM7" s="59"/>
      <c r="BN7" s="59"/>
      <c r="BO7" s="59"/>
      <c r="BP7" s="59"/>
      <c r="BQ7" s="59"/>
      <c r="BR7" s="59"/>
      <c r="BS7" s="59"/>
      <c r="BT7" s="59"/>
      <c r="BU7" s="59"/>
      <c r="BV7" s="59"/>
      <c r="BW7" s="59"/>
      <c r="BX7" s="59"/>
      <c r="BY7" s="59"/>
      <c r="BZ7" s="59"/>
      <c r="CA7" s="59"/>
      <c r="CB7" s="60"/>
    </row>
    <row r="8" spans="3:80" ht="9.75" customHeight="1" thickBot="1" x14ac:dyDescent="0.45"/>
    <row r="9" spans="3:80" ht="9.75" customHeight="1" x14ac:dyDescent="0.4">
      <c r="C9" s="37" t="s">
        <v>84</v>
      </c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38"/>
      <c r="BO9" s="38"/>
      <c r="BP9" s="38"/>
      <c r="BQ9" s="38"/>
      <c r="BR9" s="38"/>
      <c r="BS9" s="38"/>
      <c r="BT9" s="38"/>
      <c r="BU9" s="38"/>
      <c r="BV9" s="38"/>
      <c r="BW9" s="38"/>
      <c r="BX9" s="38"/>
      <c r="BY9" s="38"/>
      <c r="BZ9" s="38"/>
      <c r="CA9" s="38"/>
      <c r="CB9" s="39"/>
    </row>
    <row r="10" spans="3:80" ht="9.75" customHeight="1" thickBot="1" x14ac:dyDescent="0.45">
      <c r="C10" s="40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  <c r="AA10" s="41"/>
      <c r="AB10" s="41"/>
      <c r="AC10" s="41"/>
      <c r="AD10" s="41"/>
      <c r="AE10" s="41"/>
      <c r="AF10" s="41"/>
      <c r="AG10" s="41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  <c r="BM10" s="41"/>
      <c r="BN10" s="41"/>
      <c r="BO10" s="41"/>
      <c r="BP10" s="41"/>
      <c r="BQ10" s="41"/>
      <c r="BR10" s="41"/>
      <c r="BS10" s="41"/>
      <c r="BT10" s="41"/>
      <c r="BU10" s="41"/>
      <c r="BV10" s="41"/>
      <c r="BW10" s="41"/>
      <c r="BX10" s="41"/>
      <c r="BY10" s="41"/>
      <c r="BZ10" s="41"/>
      <c r="CA10" s="41"/>
      <c r="CB10" s="42"/>
    </row>
    <row r="11" spans="3:80" ht="9.75" customHeight="1" x14ac:dyDescent="0.4"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62"/>
      <c r="AP11" s="62"/>
      <c r="AQ11" s="62"/>
      <c r="AR11" s="62"/>
      <c r="AS11" s="62"/>
      <c r="AT11" s="62"/>
      <c r="AU11" s="62"/>
      <c r="AV11" s="62"/>
      <c r="AW11" s="62"/>
      <c r="AX11" s="62"/>
      <c r="AY11" s="62"/>
      <c r="AZ11" s="62"/>
      <c r="BA11" s="62"/>
      <c r="BB11" s="62"/>
      <c r="BC11" s="62"/>
      <c r="BD11" s="62"/>
      <c r="BE11" s="62"/>
      <c r="BF11" s="62"/>
      <c r="BG11" s="62"/>
      <c r="BH11" s="62"/>
      <c r="BI11" s="62"/>
      <c r="BJ11" s="62"/>
      <c r="BK11" s="62"/>
      <c r="BL11" s="62"/>
      <c r="BM11" s="62"/>
      <c r="BN11" s="62"/>
      <c r="BO11" s="62"/>
      <c r="BP11" s="62"/>
      <c r="BQ11" s="62"/>
      <c r="BR11" s="62"/>
      <c r="BS11" s="62"/>
      <c r="BT11" s="62"/>
      <c r="BU11" s="62"/>
      <c r="BV11" s="62"/>
      <c r="BW11" s="62"/>
      <c r="BX11" s="62"/>
      <c r="BY11" s="62"/>
      <c r="BZ11" s="62"/>
      <c r="CA11" s="62"/>
      <c r="CB11" s="63"/>
    </row>
    <row r="12" spans="3:80" ht="9.75" customHeight="1" x14ac:dyDescent="0.4">
      <c r="C12" s="64"/>
      <c r="D12" s="65"/>
      <c r="E12" s="65"/>
      <c r="F12" s="65"/>
      <c r="G12" s="65"/>
      <c r="H12" s="65"/>
      <c r="I12" s="65"/>
      <c r="J12" s="65"/>
      <c r="K12" s="65"/>
      <c r="L12" s="65"/>
      <c r="M12" s="65"/>
      <c r="N12" s="65"/>
      <c r="O12" s="65"/>
      <c r="P12" s="65"/>
      <c r="Q12" s="65"/>
      <c r="R12" s="65"/>
      <c r="S12" s="65"/>
      <c r="T12" s="65"/>
      <c r="U12" s="65"/>
      <c r="V12" s="65"/>
      <c r="W12" s="65"/>
      <c r="X12" s="65"/>
      <c r="Y12" s="65"/>
      <c r="Z12" s="65"/>
      <c r="AA12" s="65"/>
      <c r="AB12" s="65"/>
      <c r="AC12" s="65"/>
      <c r="AD12" s="65"/>
      <c r="AE12" s="65"/>
      <c r="AF12" s="65"/>
      <c r="AG12" s="65"/>
      <c r="AH12" s="65"/>
      <c r="AI12" s="65"/>
      <c r="AJ12" s="65"/>
      <c r="AK12" s="65"/>
      <c r="AL12" s="65"/>
      <c r="AM12" s="65"/>
      <c r="AN12" s="65"/>
      <c r="AO12" s="65"/>
      <c r="AP12" s="65"/>
      <c r="AQ12" s="65"/>
      <c r="AR12" s="65"/>
      <c r="AS12" s="65"/>
      <c r="AT12" s="65"/>
      <c r="AU12" s="65"/>
      <c r="AV12" s="65"/>
      <c r="AW12" s="65"/>
      <c r="AX12" s="65"/>
      <c r="AY12" s="65"/>
      <c r="AZ12" s="65"/>
      <c r="BA12" s="65"/>
      <c r="BB12" s="65"/>
      <c r="BC12" s="65"/>
      <c r="BD12" s="65"/>
      <c r="BE12" s="65"/>
      <c r="BF12" s="65"/>
      <c r="BG12" s="65"/>
      <c r="BH12" s="65"/>
      <c r="BI12" s="65"/>
      <c r="BJ12" s="65"/>
      <c r="BK12" s="65"/>
      <c r="BL12" s="65"/>
      <c r="BM12" s="65"/>
      <c r="BN12" s="65"/>
      <c r="BO12" s="65"/>
      <c r="BP12" s="65"/>
      <c r="BQ12" s="65"/>
      <c r="BR12" s="65"/>
      <c r="BS12" s="65"/>
      <c r="BT12" s="65"/>
      <c r="BU12" s="65"/>
      <c r="BV12" s="65"/>
      <c r="BW12" s="65"/>
      <c r="BX12" s="65"/>
      <c r="BY12" s="65"/>
      <c r="BZ12" s="65"/>
      <c r="CA12" s="65"/>
      <c r="CB12" s="66"/>
    </row>
    <row r="13" spans="3:80" ht="9.75" customHeight="1" x14ac:dyDescent="0.4">
      <c r="C13" s="64"/>
      <c r="D13" s="65"/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  <c r="Z13" s="65"/>
      <c r="AA13" s="65"/>
      <c r="AB13" s="65"/>
      <c r="AC13" s="65"/>
      <c r="AD13" s="65"/>
      <c r="AE13" s="65"/>
      <c r="AF13" s="65"/>
      <c r="AG13" s="65"/>
      <c r="AH13" s="65"/>
      <c r="AI13" s="65"/>
      <c r="AJ13" s="65"/>
      <c r="AK13" s="65"/>
      <c r="AL13" s="65"/>
      <c r="AM13" s="65"/>
      <c r="AN13" s="65"/>
      <c r="AO13" s="65"/>
      <c r="AP13" s="65"/>
      <c r="AQ13" s="65"/>
      <c r="AR13" s="65"/>
      <c r="AS13" s="65"/>
      <c r="AT13" s="65"/>
      <c r="AU13" s="65"/>
      <c r="AV13" s="65"/>
      <c r="AW13" s="65"/>
      <c r="AX13" s="65"/>
      <c r="AY13" s="65"/>
      <c r="AZ13" s="65"/>
      <c r="BA13" s="65"/>
      <c r="BB13" s="65"/>
      <c r="BC13" s="65"/>
      <c r="BD13" s="65"/>
      <c r="BE13" s="65"/>
      <c r="BF13" s="65"/>
      <c r="BG13" s="65"/>
      <c r="BH13" s="65"/>
      <c r="BI13" s="65"/>
      <c r="BJ13" s="65"/>
      <c r="BK13" s="65"/>
      <c r="BL13" s="65"/>
      <c r="BM13" s="65"/>
      <c r="BN13" s="65"/>
      <c r="BO13" s="65"/>
      <c r="BP13" s="65"/>
      <c r="BQ13" s="65"/>
      <c r="BR13" s="65"/>
      <c r="BS13" s="65"/>
      <c r="BT13" s="65"/>
      <c r="BU13" s="65"/>
      <c r="BV13" s="65"/>
      <c r="BW13" s="65"/>
      <c r="BX13" s="65"/>
      <c r="BY13" s="65"/>
      <c r="BZ13" s="65"/>
      <c r="CA13" s="65"/>
      <c r="CB13" s="66"/>
    </row>
    <row r="14" spans="3:80" ht="9.75" customHeight="1" x14ac:dyDescent="0.4">
      <c r="C14" s="64"/>
      <c r="D14" s="65"/>
      <c r="E14" s="65"/>
      <c r="F14" s="65"/>
      <c r="G14" s="65"/>
      <c r="H14" s="65"/>
      <c r="I14" s="65"/>
      <c r="J14" s="65"/>
      <c r="K14" s="65"/>
      <c r="L14" s="65"/>
      <c r="M14" s="65"/>
      <c r="N14" s="65"/>
      <c r="O14" s="65"/>
      <c r="P14" s="65"/>
      <c r="Q14" s="65"/>
      <c r="R14" s="65"/>
      <c r="S14" s="65"/>
      <c r="T14" s="65"/>
      <c r="U14" s="65"/>
      <c r="V14" s="65"/>
      <c r="W14" s="65"/>
      <c r="X14" s="65"/>
      <c r="Y14" s="65"/>
      <c r="Z14" s="65"/>
      <c r="AA14" s="65"/>
      <c r="AB14" s="65"/>
      <c r="AC14" s="65"/>
      <c r="AD14" s="65"/>
      <c r="AE14" s="65"/>
      <c r="AF14" s="65"/>
      <c r="AG14" s="65"/>
      <c r="AH14" s="65"/>
      <c r="AI14" s="65"/>
      <c r="AJ14" s="65"/>
      <c r="AK14" s="65"/>
      <c r="AL14" s="65"/>
      <c r="AM14" s="65"/>
      <c r="AN14" s="65"/>
      <c r="AO14" s="65"/>
      <c r="AP14" s="65"/>
      <c r="AQ14" s="65"/>
      <c r="AR14" s="65"/>
      <c r="AS14" s="65"/>
      <c r="AT14" s="65"/>
      <c r="AU14" s="65"/>
      <c r="AV14" s="65"/>
      <c r="AW14" s="65"/>
      <c r="AX14" s="65"/>
      <c r="AY14" s="65"/>
      <c r="AZ14" s="65"/>
      <c r="BA14" s="65"/>
      <c r="BB14" s="65"/>
      <c r="BC14" s="65"/>
      <c r="BD14" s="65"/>
      <c r="BE14" s="65"/>
      <c r="BF14" s="65"/>
      <c r="BG14" s="65"/>
      <c r="BH14" s="65"/>
      <c r="BI14" s="65"/>
      <c r="BJ14" s="65"/>
      <c r="BK14" s="65"/>
      <c r="BL14" s="65"/>
      <c r="BM14" s="65"/>
      <c r="BN14" s="65"/>
      <c r="BO14" s="65"/>
      <c r="BP14" s="65"/>
      <c r="BQ14" s="65"/>
      <c r="BR14" s="65"/>
      <c r="BS14" s="65"/>
      <c r="BT14" s="65"/>
      <c r="BU14" s="65"/>
      <c r="BV14" s="65"/>
      <c r="BW14" s="65"/>
      <c r="BX14" s="65"/>
      <c r="BY14" s="65"/>
      <c r="BZ14" s="65"/>
      <c r="CA14" s="65"/>
      <c r="CB14" s="66"/>
    </row>
    <row r="15" spans="3:80" ht="9.75" customHeight="1" x14ac:dyDescent="0.4">
      <c r="C15" s="64"/>
      <c r="D15" s="65"/>
      <c r="E15" s="65"/>
      <c r="F15" s="65"/>
      <c r="G15" s="65"/>
      <c r="H15" s="65"/>
      <c r="I15" s="65"/>
      <c r="J15" s="65"/>
      <c r="K15" s="65"/>
      <c r="L15" s="65"/>
      <c r="M15" s="65"/>
      <c r="N15" s="65"/>
      <c r="O15" s="65"/>
      <c r="P15" s="65"/>
      <c r="Q15" s="65"/>
      <c r="R15" s="65"/>
      <c r="S15" s="65"/>
      <c r="T15" s="65"/>
      <c r="U15" s="65"/>
      <c r="V15" s="65"/>
      <c r="W15" s="65"/>
      <c r="X15" s="65"/>
      <c r="Y15" s="65"/>
      <c r="Z15" s="65"/>
      <c r="AA15" s="65"/>
      <c r="AB15" s="65"/>
      <c r="AC15" s="65"/>
      <c r="AD15" s="65"/>
      <c r="AE15" s="65"/>
      <c r="AF15" s="65"/>
      <c r="AG15" s="65"/>
      <c r="AH15" s="65"/>
      <c r="AI15" s="65"/>
      <c r="AJ15" s="65"/>
      <c r="AK15" s="65"/>
      <c r="AL15" s="65"/>
      <c r="AM15" s="65"/>
      <c r="AN15" s="65"/>
      <c r="AO15" s="65"/>
      <c r="AP15" s="65"/>
      <c r="AQ15" s="65"/>
      <c r="AR15" s="65"/>
      <c r="AS15" s="65"/>
      <c r="AT15" s="65"/>
      <c r="AU15" s="65"/>
      <c r="AV15" s="65"/>
      <c r="AW15" s="65"/>
      <c r="AX15" s="65"/>
      <c r="AY15" s="65"/>
      <c r="AZ15" s="65"/>
      <c r="BA15" s="65"/>
      <c r="BB15" s="65"/>
      <c r="BC15" s="65"/>
      <c r="BD15" s="65"/>
      <c r="BE15" s="65"/>
      <c r="BF15" s="65"/>
      <c r="BG15" s="65"/>
      <c r="BH15" s="65"/>
      <c r="BI15" s="65"/>
      <c r="BJ15" s="65"/>
      <c r="BK15" s="65"/>
      <c r="BL15" s="65"/>
      <c r="BM15" s="65"/>
      <c r="BN15" s="65"/>
      <c r="BO15" s="65"/>
      <c r="BP15" s="65"/>
      <c r="BQ15" s="65"/>
      <c r="BR15" s="65"/>
      <c r="BS15" s="65"/>
      <c r="BT15" s="65"/>
      <c r="BU15" s="65"/>
      <c r="BV15" s="65"/>
      <c r="BW15" s="65"/>
      <c r="BX15" s="65"/>
      <c r="BY15" s="65"/>
      <c r="BZ15" s="65"/>
      <c r="CA15" s="65"/>
      <c r="CB15" s="66"/>
    </row>
    <row r="16" spans="3:80" ht="9.75" customHeight="1" x14ac:dyDescent="0.4">
      <c r="C16" s="64"/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5"/>
      <c r="O16" s="65"/>
      <c r="P16" s="65"/>
      <c r="Q16" s="65"/>
      <c r="R16" s="65"/>
      <c r="S16" s="65"/>
      <c r="T16" s="65"/>
      <c r="U16" s="65"/>
      <c r="V16" s="65"/>
      <c r="W16" s="65"/>
      <c r="X16" s="65"/>
      <c r="Y16" s="65"/>
      <c r="Z16" s="65"/>
      <c r="AA16" s="65"/>
      <c r="AB16" s="65"/>
      <c r="AC16" s="65"/>
      <c r="AD16" s="65"/>
      <c r="AE16" s="65"/>
      <c r="AF16" s="65"/>
      <c r="AG16" s="65"/>
      <c r="AH16" s="65"/>
      <c r="AI16" s="65"/>
      <c r="AJ16" s="65"/>
      <c r="AK16" s="65"/>
      <c r="AL16" s="65"/>
      <c r="AM16" s="65"/>
      <c r="AN16" s="65"/>
      <c r="AO16" s="65"/>
      <c r="AP16" s="65"/>
      <c r="AQ16" s="65"/>
      <c r="AR16" s="65"/>
      <c r="AS16" s="65"/>
      <c r="AT16" s="65"/>
      <c r="AU16" s="65"/>
      <c r="AV16" s="65"/>
      <c r="AW16" s="65"/>
      <c r="AX16" s="65"/>
      <c r="AY16" s="65"/>
      <c r="AZ16" s="65"/>
      <c r="BA16" s="65"/>
      <c r="BB16" s="65"/>
      <c r="BC16" s="65"/>
      <c r="BD16" s="65"/>
      <c r="BE16" s="65"/>
      <c r="BF16" s="65"/>
      <c r="BG16" s="65"/>
      <c r="BH16" s="65"/>
      <c r="BI16" s="65"/>
      <c r="BJ16" s="65"/>
      <c r="BK16" s="65"/>
      <c r="BL16" s="65"/>
      <c r="BM16" s="65"/>
      <c r="BN16" s="65"/>
      <c r="BO16" s="65"/>
      <c r="BP16" s="65"/>
      <c r="BQ16" s="65"/>
      <c r="BR16" s="65"/>
      <c r="BS16" s="65"/>
      <c r="BT16" s="65"/>
      <c r="BU16" s="65"/>
      <c r="BV16" s="65"/>
      <c r="BW16" s="65"/>
      <c r="BX16" s="65"/>
      <c r="BY16" s="65"/>
      <c r="BZ16" s="65"/>
      <c r="CA16" s="65"/>
      <c r="CB16" s="66"/>
    </row>
    <row r="17" spans="3:80" ht="9.75" customHeight="1" x14ac:dyDescent="0.4">
      <c r="C17" s="64"/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5"/>
      <c r="O17" s="65"/>
      <c r="P17" s="65"/>
      <c r="Q17" s="65"/>
      <c r="R17" s="65"/>
      <c r="S17" s="65"/>
      <c r="T17" s="65"/>
      <c r="U17" s="65"/>
      <c r="V17" s="65"/>
      <c r="W17" s="65"/>
      <c r="X17" s="65"/>
      <c r="Y17" s="65"/>
      <c r="Z17" s="65"/>
      <c r="AA17" s="65"/>
      <c r="AB17" s="65"/>
      <c r="AC17" s="65"/>
      <c r="AD17" s="65"/>
      <c r="AE17" s="65"/>
      <c r="AF17" s="65"/>
      <c r="AG17" s="65"/>
      <c r="AH17" s="65"/>
      <c r="AI17" s="65"/>
      <c r="AJ17" s="65"/>
      <c r="AK17" s="65"/>
      <c r="AL17" s="65"/>
      <c r="AM17" s="65"/>
      <c r="AN17" s="65"/>
      <c r="AO17" s="65"/>
      <c r="AP17" s="65"/>
      <c r="AQ17" s="65"/>
      <c r="AR17" s="65"/>
      <c r="AS17" s="65"/>
      <c r="AT17" s="65"/>
      <c r="AU17" s="65"/>
      <c r="AV17" s="65"/>
      <c r="AW17" s="65"/>
      <c r="AX17" s="65"/>
      <c r="AY17" s="65"/>
      <c r="AZ17" s="65"/>
      <c r="BA17" s="65"/>
      <c r="BB17" s="65"/>
      <c r="BC17" s="65"/>
      <c r="BD17" s="65"/>
      <c r="BE17" s="65"/>
      <c r="BF17" s="65"/>
      <c r="BG17" s="65"/>
      <c r="BH17" s="65"/>
      <c r="BI17" s="65"/>
      <c r="BJ17" s="65"/>
      <c r="BK17" s="65"/>
      <c r="BL17" s="65"/>
      <c r="BM17" s="65"/>
      <c r="BN17" s="65"/>
      <c r="BO17" s="65"/>
      <c r="BP17" s="65"/>
      <c r="BQ17" s="65"/>
      <c r="BR17" s="65"/>
      <c r="BS17" s="65"/>
      <c r="BT17" s="65"/>
      <c r="BU17" s="65"/>
      <c r="BV17" s="65"/>
      <c r="BW17" s="65"/>
      <c r="BX17" s="65"/>
      <c r="BY17" s="65"/>
      <c r="BZ17" s="65"/>
      <c r="CA17" s="65"/>
      <c r="CB17" s="66"/>
    </row>
    <row r="18" spans="3:80" ht="9.75" customHeight="1" x14ac:dyDescent="0.4"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5"/>
      <c r="AJ18" s="65"/>
      <c r="AK18" s="65"/>
      <c r="AL18" s="65"/>
      <c r="AM18" s="65"/>
      <c r="AN18" s="65"/>
      <c r="AO18" s="65"/>
      <c r="AP18" s="65"/>
      <c r="AQ18" s="65"/>
      <c r="AR18" s="65"/>
      <c r="AS18" s="65"/>
      <c r="AT18" s="65"/>
      <c r="AU18" s="65"/>
      <c r="AV18" s="65"/>
      <c r="AW18" s="65"/>
      <c r="AX18" s="65"/>
      <c r="AY18" s="65"/>
      <c r="AZ18" s="65"/>
      <c r="BA18" s="65"/>
      <c r="BB18" s="65"/>
      <c r="BC18" s="65"/>
      <c r="BD18" s="65"/>
      <c r="BE18" s="65"/>
      <c r="BF18" s="65"/>
      <c r="BG18" s="65"/>
      <c r="BH18" s="65"/>
      <c r="BI18" s="65"/>
      <c r="BJ18" s="65"/>
      <c r="BK18" s="65"/>
      <c r="BL18" s="65"/>
      <c r="BM18" s="65"/>
      <c r="BN18" s="65"/>
      <c r="BO18" s="65"/>
      <c r="BP18" s="65"/>
      <c r="BQ18" s="65"/>
      <c r="BR18" s="65"/>
      <c r="BS18" s="65"/>
      <c r="BT18" s="65"/>
      <c r="BU18" s="65"/>
      <c r="BV18" s="65"/>
      <c r="BW18" s="65"/>
      <c r="BX18" s="65"/>
      <c r="BY18" s="65"/>
      <c r="BZ18" s="65"/>
      <c r="CA18" s="65"/>
      <c r="CB18" s="66"/>
    </row>
    <row r="19" spans="3:80" ht="9.75" customHeight="1" x14ac:dyDescent="0.4">
      <c r="C19" s="64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/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5"/>
      <c r="AJ19" s="65"/>
      <c r="AK19" s="65"/>
      <c r="AL19" s="65"/>
      <c r="AM19" s="65"/>
      <c r="AN19" s="65"/>
      <c r="AO19" s="65"/>
      <c r="AP19" s="65"/>
      <c r="AQ19" s="65"/>
      <c r="AR19" s="65"/>
      <c r="AS19" s="65"/>
      <c r="AT19" s="65"/>
      <c r="AU19" s="65"/>
      <c r="AV19" s="65"/>
      <c r="AW19" s="65"/>
      <c r="AX19" s="65"/>
      <c r="AY19" s="65"/>
      <c r="AZ19" s="65"/>
      <c r="BA19" s="65"/>
      <c r="BB19" s="65"/>
      <c r="BC19" s="65"/>
      <c r="BD19" s="65"/>
      <c r="BE19" s="65"/>
      <c r="BF19" s="65"/>
      <c r="BG19" s="65"/>
      <c r="BH19" s="65"/>
      <c r="BI19" s="65"/>
      <c r="BJ19" s="65"/>
      <c r="BK19" s="65"/>
      <c r="BL19" s="65"/>
      <c r="BM19" s="65"/>
      <c r="BN19" s="65"/>
      <c r="BO19" s="65"/>
      <c r="BP19" s="65"/>
      <c r="BQ19" s="65"/>
      <c r="BR19" s="65"/>
      <c r="BS19" s="65"/>
      <c r="BT19" s="65"/>
      <c r="BU19" s="65"/>
      <c r="BV19" s="65"/>
      <c r="BW19" s="65"/>
      <c r="BX19" s="65"/>
      <c r="BY19" s="65"/>
      <c r="BZ19" s="65"/>
      <c r="CA19" s="65"/>
      <c r="CB19" s="66"/>
    </row>
    <row r="20" spans="3:80" ht="9.75" customHeight="1" x14ac:dyDescent="0.4">
      <c r="C20" s="64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5"/>
      <c r="AJ20" s="65"/>
      <c r="AK20" s="65"/>
      <c r="AL20" s="65"/>
      <c r="AM20" s="65"/>
      <c r="AN20" s="65"/>
      <c r="AO20" s="65"/>
      <c r="AP20" s="65"/>
      <c r="AQ20" s="65"/>
      <c r="AR20" s="65"/>
      <c r="AS20" s="65"/>
      <c r="AT20" s="65"/>
      <c r="AU20" s="65"/>
      <c r="AV20" s="65"/>
      <c r="AW20" s="65"/>
      <c r="AX20" s="65"/>
      <c r="AY20" s="65"/>
      <c r="AZ20" s="65"/>
      <c r="BA20" s="65"/>
      <c r="BB20" s="65"/>
      <c r="BC20" s="65"/>
      <c r="BD20" s="65"/>
      <c r="BE20" s="65"/>
      <c r="BF20" s="65"/>
      <c r="BG20" s="65"/>
      <c r="BH20" s="65"/>
      <c r="BI20" s="65"/>
      <c r="BJ20" s="65"/>
      <c r="BK20" s="65"/>
      <c r="BL20" s="65"/>
      <c r="BM20" s="65"/>
      <c r="BN20" s="65"/>
      <c r="BO20" s="65"/>
      <c r="BP20" s="65"/>
      <c r="BQ20" s="65"/>
      <c r="BR20" s="65"/>
      <c r="BS20" s="65"/>
      <c r="BT20" s="65"/>
      <c r="BU20" s="65"/>
      <c r="BV20" s="65"/>
      <c r="BW20" s="65"/>
      <c r="BX20" s="65"/>
      <c r="BY20" s="65"/>
      <c r="BZ20" s="65"/>
      <c r="CA20" s="65"/>
      <c r="CB20" s="66"/>
    </row>
    <row r="21" spans="3:80" ht="9.75" customHeight="1" x14ac:dyDescent="0.4"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5"/>
      <c r="AJ21" s="65"/>
      <c r="AK21" s="65"/>
      <c r="AL21" s="65"/>
      <c r="AM21" s="65"/>
      <c r="AN21" s="65"/>
      <c r="AO21" s="65"/>
      <c r="AP21" s="65"/>
      <c r="AQ21" s="65"/>
      <c r="AR21" s="65"/>
      <c r="AS21" s="65"/>
      <c r="AT21" s="65"/>
      <c r="AU21" s="65"/>
      <c r="AV21" s="65"/>
      <c r="AW21" s="65"/>
      <c r="AX21" s="65"/>
      <c r="AY21" s="65"/>
      <c r="AZ21" s="65"/>
      <c r="BA21" s="65"/>
      <c r="BB21" s="65"/>
      <c r="BC21" s="65"/>
      <c r="BD21" s="65"/>
      <c r="BE21" s="65"/>
      <c r="BF21" s="65"/>
      <c r="BG21" s="65"/>
      <c r="BH21" s="65"/>
      <c r="BI21" s="65"/>
      <c r="BJ21" s="65"/>
      <c r="BK21" s="65"/>
      <c r="BL21" s="65"/>
      <c r="BM21" s="65"/>
      <c r="BN21" s="65"/>
      <c r="BO21" s="65"/>
      <c r="BP21" s="65"/>
      <c r="BQ21" s="65"/>
      <c r="BR21" s="65"/>
      <c r="BS21" s="65"/>
      <c r="BT21" s="65"/>
      <c r="BU21" s="65"/>
      <c r="BV21" s="65"/>
      <c r="BW21" s="65"/>
      <c r="BX21" s="65"/>
      <c r="BY21" s="65"/>
      <c r="BZ21" s="65"/>
      <c r="CA21" s="65"/>
      <c r="CB21" s="66"/>
    </row>
    <row r="22" spans="3:80" ht="9.75" customHeight="1" x14ac:dyDescent="0.4">
      <c r="C22" s="6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5"/>
      <c r="AJ22" s="65"/>
      <c r="AK22" s="65"/>
      <c r="AL22" s="65"/>
      <c r="AM22" s="65"/>
      <c r="AN22" s="65"/>
      <c r="AO22" s="65"/>
      <c r="AP22" s="65"/>
      <c r="AQ22" s="65"/>
      <c r="AR22" s="65"/>
      <c r="AS22" s="65"/>
      <c r="AT22" s="65"/>
      <c r="AU22" s="65"/>
      <c r="AV22" s="65"/>
      <c r="AW22" s="65"/>
      <c r="AX22" s="65"/>
      <c r="AY22" s="65"/>
      <c r="AZ22" s="65"/>
      <c r="BA22" s="65"/>
      <c r="BB22" s="65"/>
      <c r="BC22" s="65"/>
      <c r="BD22" s="65"/>
      <c r="BE22" s="65"/>
      <c r="BF22" s="65"/>
      <c r="BG22" s="65"/>
      <c r="BH22" s="65"/>
      <c r="BI22" s="65"/>
      <c r="BJ22" s="65"/>
      <c r="BK22" s="65"/>
      <c r="BL22" s="65"/>
      <c r="BM22" s="65"/>
      <c r="BN22" s="65"/>
      <c r="BO22" s="65"/>
      <c r="BP22" s="65"/>
      <c r="BQ22" s="65"/>
      <c r="BR22" s="65"/>
      <c r="BS22" s="65"/>
      <c r="BT22" s="65"/>
      <c r="BU22" s="65"/>
      <c r="BV22" s="65"/>
      <c r="BW22" s="65"/>
      <c r="BX22" s="65"/>
      <c r="BY22" s="65"/>
      <c r="BZ22" s="65"/>
      <c r="CA22" s="65"/>
      <c r="CB22" s="66"/>
    </row>
    <row r="23" spans="3:80" ht="9.75" customHeight="1" x14ac:dyDescent="0.4">
      <c r="C23" s="6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5"/>
      <c r="AJ23" s="65"/>
      <c r="AK23" s="65"/>
      <c r="AL23" s="65"/>
      <c r="AM23" s="65"/>
      <c r="AN23" s="65"/>
      <c r="AO23" s="65"/>
      <c r="AP23" s="65"/>
      <c r="AQ23" s="65"/>
      <c r="AR23" s="65"/>
      <c r="AS23" s="65"/>
      <c r="AT23" s="65"/>
      <c r="AU23" s="65"/>
      <c r="AV23" s="65"/>
      <c r="AW23" s="65"/>
      <c r="AX23" s="65"/>
      <c r="AY23" s="65"/>
      <c r="AZ23" s="65"/>
      <c r="BA23" s="65"/>
      <c r="BB23" s="65"/>
      <c r="BC23" s="65"/>
      <c r="BD23" s="65"/>
      <c r="BE23" s="65"/>
      <c r="BF23" s="65"/>
      <c r="BG23" s="65"/>
      <c r="BH23" s="65"/>
      <c r="BI23" s="65"/>
      <c r="BJ23" s="65"/>
      <c r="BK23" s="65"/>
      <c r="BL23" s="65"/>
      <c r="BM23" s="65"/>
      <c r="BN23" s="65"/>
      <c r="BO23" s="65"/>
      <c r="BP23" s="65"/>
      <c r="BQ23" s="65"/>
      <c r="BR23" s="65"/>
      <c r="BS23" s="65"/>
      <c r="BT23" s="65"/>
      <c r="BU23" s="65"/>
      <c r="BV23" s="65"/>
      <c r="BW23" s="65"/>
      <c r="BX23" s="65"/>
      <c r="BY23" s="65"/>
      <c r="BZ23" s="65"/>
      <c r="CA23" s="65"/>
      <c r="CB23" s="66"/>
    </row>
    <row r="24" spans="3:80" ht="9.75" customHeight="1" thickBot="1" x14ac:dyDescent="0.45">
      <c r="C24" s="67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  <c r="AK24" s="68"/>
      <c r="AL24" s="68"/>
      <c r="AM24" s="68"/>
      <c r="AN24" s="68"/>
      <c r="AO24" s="68"/>
      <c r="AP24" s="68"/>
      <c r="AQ24" s="68"/>
      <c r="AR24" s="68"/>
      <c r="AS24" s="68"/>
      <c r="AT24" s="68"/>
      <c r="AU24" s="68"/>
      <c r="AV24" s="68"/>
      <c r="AW24" s="68"/>
      <c r="AX24" s="68"/>
      <c r="AY24" s="68"/>
      <c r="AZ24" s="68"/>
      <c r="BA24" s="68"/>
      <c r="BB24" s="68"/>
      <c r="BC24" s="68"/>
      <c r="BD24" s="68"/>
      <c r="BE24" s="68"/>
      <c r="BF24" s="68"/>
      <c r="BG24" s="68"/>
      <c r="BH24" s="68"/>
      <c r="BI24" s="68"/>
      <c r="BJ24" s="68"/>
      <c r="BK24" s="68"/>
      <c r="BL24" s="68"/>
      <c r="BM24" s="68"/>
      <c r="BN24" s="68"/>
      <c r="BO24" s="68"/>
      <c r="BP24" s="68"/>
      <c r="BQ24" s="68"/>
      <c r="BR24" s="68"/>
      <c r="BS24" s="68"/>
      <c r="BT24" s="68"/>
      <c r="BU24" s="68"/>
      <c r="BV24" s="68"/>
      <c r="BW24" s="68"/>
      <c r="BX24" s="68"/>
      <c r="BY24" s="68"/>
      <c r="BZ24" s="68"/>
      <c r="CA24" s="68"/>
      <c r="CB24" s="69"/>
    </row>
    <row r="25" spans="3:80" ht="9.75" customHeight="1" thickBot="1" x14ac:dyDescent="0.45"/>
    <row r="26" spans="3:80" ht="9.75" customHeight="1" x14ac:dyDescent="0.55000000000000004">
      <c r="C26" s="37" t="s">
        <v>85</v>
      </c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8"/>
      <c r="AC26" s="38"/>
      <c r="AD26" s="38"/>
      <c r="AE26" s="38"/>
      <c r="AF26" s="38"/>
      <c r="AG26" s="38"/>
      <c r="AH26" s="38"/>
      <c r="AI26" s="38"/>
      <c r="AJ26" s="38"/>
      <c r="AK26" s="38"/>
      <c r="AL26" s="38"/>
      <c r="AM26" s="38"/>
      <c r="AN26" s="39"/>
      <c r="AO26" s="16"/>
      <c r="AP26" s="16"/>
      <c r="AQ26" s="37" t="s">
        <v>86</v>
      </c>
      <c r="AR26" s="38"/>
      <c r="AS26" s="38"/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9"/>
    </row>
    <row r="27" spans="3:80" ht="9.75" customHeight="1" thickBot="1" x14ac:dyDescent="0.6">
      <c r="C27" s="40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  <c r="AF27" s="41"/>
      <c r="AG27" s="41"/>
      <c r="AH27" s="41"/>
      <c r="AI27" s="41"/>
      <c r="AJ27" s="41"/>
      <c r="AK27" s="41"/>
      <c r="AL27" s="41"/>
      <c r="AM27" s="41"/>
      <c r="AN27" s="42"/>
      <c r="AO27" s="16"/>
      <c r="AP27" s="16"/>
      <c r="AQ27" s="40"/>
      <c r="AR27" s="41"/>
      <c r="AS27" s="41"/>
      <c r="AT27" s="41"/>
      <c r="AU27" s="41"/>
      <c r="AV27" s="41"/>
      <c r="AW27" s="41"/>
      <c r="AX27" s="41"/>
      <c r="AY27" s="41"/>
      <c r="AZ27" s="41"/>
      <c r="BA27" s="41"/>
      <c r="BB27" s="41"/>
      <c r="BC27" s="41"/>
      <c r="BD27" s="41"/>
      <c r="BE27" s="41"/>
      <c r="BF27" s="41"/>
      <c r="BG27" s="41"/>
      <c r="BH27" s="41"/>
      <c r="BI27" s="41"/>
      <c r="BJ27" s="41"/>
      <c r="BK27" s="41"/>
      <c r="BL27" s="41"/>
      <c r="BM27" s="41"/>
      <c r="BN27" s="41"/>
      <c r="BO27" s="41"/>
      <c r="BP27" s="41"/>
      <c r="BQ27" s="41"/>
      <c r="BR27" s="41"/>
      <c r="BS27" s="41"/>
      <c r="BT27" s="41"/>
      <c r="BU27" s="41"/>
      <c r="BV27" s="41"/>
      <c r="BW27" s="41"/>
      <c r="BX27" s="41"/>
      <c r="BY27" s="41"/>
      <c r="BZ27" s="41"/>
      <c r="CA27" s="41"/>
      <c r="CB27" s="42"/>
    </row>
    <row r="28" spans="3:80" ht="9.75" customHeight="1" x14ac:dyDescent="0.4">
      <c r="C28" s="61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/>
      <c r="AC28" s="62"/>
      <c r="AD28" s="62"/>
      <c r="AE28" s="62"/>
      <c r="AF28" s="62"/>
      <c r="AG28" s="62"/>
      <c r="AH28" s="62"/>
      <c r="AI28" s="62"/>
      <c r="AJ28" s="62"/>
      <c r="AK28" s="62"/>
      <c r="AL28" s="62"/>
      <c r="AM28" s="62"/>
      <c r="AN28" s="63"/>
      <c r="AQ28" s="61"/>
      <c r="AR28" s="62"/>
      <c r="AS28" s="62"/>
      <c r="AT28" s="62"/>
      <c r="AU28" s="62"/>
      <c r="AV28" s="62"/>
      <c r="AW28" s="62"/>
      <c r="AX28" s="62"/>
      <c r="AY28" s="62"/>
      <c r="AZ28" s="62"/>
      <c r="BA28" s="62"/>
      <c r="BB28" s="62"/>
      <c r="BC28" s="62"/>
      <c r="BD28" s="62"/>
      <c r="BE28" s="62"/>
      <c r="BF28" s="62"/>
      <c r="BG28" s="62"/>
      <c r="BH28" s="62"/>
      <c r="BI28" s="62"/>
      <c r="BJ28" s="62"/>
      <c r="BK28" s="62"/>
      <c r="BL28" s="62"/>
      <c r="BM28" s="62"/>
      <c r="BN28" s="62"/>
      <c r="BO28" s="62"/>
      <c r="BP28" s="62"/>
      <c r="BQ28" s="62"/>
      <c r="BR28" s="62"/>
      <c r="BS28" s="62"/>
      <c r="BT28" s="62"/>
      <c r="BU28" s="62"/>
      <c r="BV28" s="62"/>
      <c r="BW28" s="62"/>
      <c r="BX28" s="62"/>
      <c r="BY28" s="62"/>
      <c r="BZ28" s="62"/>
      <c r="CA28" s="62"/>
      <c r="CB28" s="63"/>
    </row>
    <row r="29" spans="3:80" ht="9.75" customHeight="1" x14ac:dyDescent="0.4">
      <c r="C29" s="6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6"/>
      <c r="AQ29" s="64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6"/>
    </row>
    <row r="30" spans="3:80" ht="9.75" customHeight="1" x14ac:dyDescent="0.4">
      <c r="C30" s="64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5"/>
      <c r="Q30" s="65"/>
      <c r="R30" s="65"/>
      <c r="S30" s="65"/>
      <c r="T30" s="65"/>
      <c r="U30" s="65"/>
      <c r="V30" s="65"/>
      <c r="W30" s="65"/>
      <c r="X30" s="65"/>
      <c r="Y30" s="65"/>
      <c r="Z30" s="65"/>
      <c r="AA30" s="65"/>
      <c r="AB30" s="65"/>
      <c r="AC30" s="65"/>
      <c r="AD30" s="65"/>
      <c r="AE30" s="65"/>
      <c r="AF30" s="65"/>
      <c r="AG30" s="65"/>
      <c r="AH30" s="65"/>
      <c r="AI30" s="65"/>
      <c r="AJ30" s="65"/>
      <c r="AK30" s="65"/>
      <c r="AL30" s="65"/>
      <c r="AM30" s="65"/>
      <c r="AN30" s="66"/>
      <c r="AQ30" s="64"/>
      <c r="AR30" s="65"/>
      <c r="AS30" s="65"/>
      <c r="AT30" s="65"/>
      <c r="AU30" s="65"/>
      <c r="AV30" s="65"/>
      <c r="AW30" s="65"/>
      <c r="AX30" s="65"/>
      <c r="AY30" s="65"/>
      <c r="AZ30" s="65"/>
      <c r="BA30" s="65"/>
      <c r="BB30" s="65"/>
      <c r="BC30" s="65"/>
      <c r="BD30" s="65"/>
      <c r="BE30" s="65"/>
      <c r="BF30" s="65"/>
      <c r="BG30" s="65"/>
      <c r="BH30" s="65"/>
      <c r="BI30" s="65"/>
      <c r="BJ30" s="65"/>
      <c r="BK30" s="65"/>
      <c r="BL30" s="65"/>
      <c r="BM30" s="65"/>
      <c r="BN30" s="65"/>
      <c r="BO30" s="65"/>
      <c r="BP30" s="65"/>
      <c r="BQ30" s="65"/>
      <c r="BR30" s="65"/>
      <c r="BS30" s="65"/>
      <c r="BT30" s="65"/>
      <c r="BU30" s="65"/>
      <c r="BV30" s="65"/>
      <c r="BW30" s="65"/>
      <c r="BX30" s="65"/>
      <c r="BY30" s="65"/>
      <c r="BZ30" s="65"/>
      <c r="CA30" s="65"/>
      <c r="CB30" s="66"/>
    </row>
    <row r="31" spans="3:80" ht="9.75" customHeight="1" x14ac:dyDescent="0.4">
      <c r="C31" s="64"/>
      <c r="D31" s="65"/>
      <c r="E31" s="65"/>
      <c r="F31" s="65"/>
      <c r="G31" s="65"/>
      <c r="H31" s="65"/>
      <c r="I31" s="65"/>
      <c r="J31" s="65"/>
      <c r="K31" s="65"/>
      <c r="L31" s="65"/>
      <c r="M31" s="65"/>
      <c r="N31" s="65"/>
      <c r="O31" s="65"/>
      <c r="P31" s="65"/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  <c r="AD31" s="65"/>
      <c r="AE31" s="65"/>
      <c r="AF31" s="65"/>
      <c r="AG31" s="65"/>
      <c r="AH31" s="65"/>
      <c r="AI31" s="65"/>
      <c r="AJ31" s="65"/>
      <c r="AK31" s="65"/>
      <c r="AL31" s="65"/>
      <c r="AM31" s="65"/>
      <c r="AN31" s="66"/>
      <c r="AQ31" s="64"/>
      <c r="AR31" s="65"/>
      <c r="AS31" s="65"/>
      <c r="AT31" s="65"/>
      <c r="AU31" s="65"/>
      <c r="AV31" s="65"/>
      <c r="AW31" s="65"/>
      <c r="AX31" s="65"/>
      <c r="AY31" s="65"/>
      <c r="AZ31" s="65"/>
      <c r="BA31" s="65"/>
      <c r="BB31" s="65"/>
      <c r="BC31" s="65"/>
      <c r="BD31" s="65"/>
      <c r="BE31" s="65"/>
      <c r="BF31" s="65"/>
      <c r="BG31" s="65"/>
      <c r="BH31" s="65"/>
      <c r="BI31" s="65"/>
      <c r="BJ31" s="65"/>
      <c r="BK31" s="65"/>
      <c r="BL31" s="65"/>
      <c r="BM31" s="65"/>
      <c r="BN31" s="65"/>
      <c r="BO31" s="65"/>
      <c r="BP31" s="65"/>
      <c r="BQ31" s="65"/>
      <c r="BR31" s="65"/>
      <c r="BS31" s="65"/>
      <c r="BT31" s="65"/>
      <c r="BU31" s="65"/>
      <c r="BV31" s="65"/>
      <c r="BW31" s="65"/>
      <c r="BX31" s="65"/>
      <c r="BY31" s="65"/>
      <c r="BZ31" s="65"/>
      <c r="CA31" s="65"/>
      <c r="CB31" s="66"/>
    </row>
    <row r="32" spans="3:80" ht="9.75" customHeight="1" x14ac:dyDescent="0.4">
      <c r="C32" s="64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65"/>
      <c r="AK32" s="65"/>
      <c r="AL32" s="65"/>
      <c r="AM32" s="65"/>
      <c r="AN32" s="66"/>
      <c r="AQ32" s="64"/>
      <c r="AR32" s="65"/>
      <c r="AS32" s="65"/>
      <c r="AT32" s="65"/>
      <c r="AU32" s="65"/>
      <c r="AV32" s="65"/>
      <c r="AW32" s="65"/>
      <c r="AX32" s="65"/>
      <c r="AY32" s="65"/>
      <c r="AZ32" s="65"/>
      <c r="BA32" s="65"/>
      <c r="BB32" s="65"/>
      <c r="BC32" s="65"/>
      <c r="BD32" s="65"/>
      <c r="BE32" s="65"/>
      <c r="BF32" s="65"/>
      <c r="BG32" s="65"/>
      <c r="BH32" s="65"/>
      <c r="BI32" s="65"/>
      <c r="BJ32" s="65"/>
      <c r="BK32" s="65"/>
      <c r="BL32" s="65"/>
      <c r="BM32" s="65"/>
      <c r="BN32" s="65"/>
      <c r="BO32" s="65"/>
      <c r="BP32" s="65"/>
      <c r="BQ32" s="65"/>
      <c r="BR32" s="65"/>
      <c r="BS32" s="65"/>
      <c r="BT32" s="65"/>
      <c r="BU32" s="65"/>
      <c r="BV32" s="65"/>
      <c r="BW32" s="65"/>
      <c r="BX32" s="65"/>
      <c r="BY32" s="65"/>
      <c r="BZ32" s="65"/>
      <c r="CA32" s="65"/>
      <c r="CB32" s="66"/>
    </row>
    <row r="33" spans="3:80" ht="9.75" customHeight="1" x14ac:dyDescent="0.4">
      <c r="C33" s="64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  <c r="AH33" s="65"/>
      <c r="AI33" s="65"/>
      <c r="AJ33" s="65"/>
      <c r="AK33" s="65"/>
      <c r="AL33" s="65"/>
      <c r="AM33" s="65"/>
      <c r="AN33" s="66"/>
      <c r="AQ33" s="64"/>
      <c r="AR33" s="65"/>
      <c r="AS33" s="65"/>
      <c r="AT33" s="65"/>
      <c r="AU33" s="65"/>
      <c r="AV33" s="65"/>
      <c r="AW33" s="65"/>
      <c r="AX33" s="65"/>
      <c r="AY33" s="65"/>
      <c r="AZ33" s="65"/>
      <c r="BA33" s="65"/>
      <c r="BB33" s="65"/>
      <c r="BC33" s="65"/>
      <c r="BD33" s="65"/>
      <c r="BE33" s="65"/>
      <c r="BF33" s="65"/>
      <c r="BG33" s="65"/>
      <c r="BH33" s="65"/>
      <c r="BI33" s="65"/>
      <c r="BJ33" s="65"/>
      <c r="BK33" s="65"/>
      <c r="BL33" s="65"/>
      <c r="BM33" s="65"/>
      <c r="BN33" s="65"/>
      <c r="BO33" s="65"/>
      <c r="BP33" s="65"/>
      <c r="BQ33" s="65"/>
      <c r="BR33" s="65"/>
      <c r="BS33" s="65"/>
      <c r="BT33" s="65"/>
      <c r="BU33" s="65"/>
      <c r="BV33" s="65"/>
      <c r="BW33" s="65"/>
      <c r="BX33" s="65"/>
      <c r="BY33" s="65"/>
      <c r="BZ33" s="65"/>
      <c r="CA33" s="65"/>
      <c r="CB33" s="66"/>
    </row>
    <row r="34" spans="3:80" ht="9.75" customHeight="1" x14ac:dyDescent="0.4">
      <c r="C34" s="64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65"/>
      <c r="AK34" s="65"/>
      <c r="AL34" s="65"/>
      <c r="AM34" s="65"/>
      <c r="AN34" s="66"/>
      <c r="AQ34" s="64"/>
      <c r="AR34" s="65"/>
      <c r="AS34" s="65"/>
      <c r="AT34" s="65"/>
      <c r="AU34" s="65"/>
      <c r="AV34" s="65"/>
      <c r="AW34" s="65"/>
      <c r="AX34" s="65"/>
      <c r="AY34" s="65"/>
      <c r="AZ34" s="65"/>
      <c r="BA34" s="65"/>
      <c r="BB34" s="65"/>
      <c r="BC34" s="65"/>
      <c r="BD34" s="65"/>
      <c r="BE34" s="65"/>
      <c r="BF34" s="65"/>
      <c r="BG34" s="65"/>
      <c r="BH34" s="65"/>
      <c r="BI34" s="65"/>
      <c r="BJ34" s="65"/>
      <c r="BK34" s="65"/>
      <c r="BL34" s="65"/>
      <c r="BM34" s="65"/>
      <c r="BN34" s="65"/>
      <c r="BO34" s="65"/>
      <c r="BP34" s="65"/>
      <c r="BQ34" s="65"/>
      <c r="BR34" s="65"/>
      <c r="BS34" s="65"/>
      <c r="BT34" s="65"/>
      <c r="BU34" s="65"/>
      <c r="BV34" s="65"/>
      <c r="BW34" s="65"/>
      <c r="BX34" s="65"/>
      <c r="BY34" s="65"/>
      <c r="BZ34" s="65"/>
      <c r="CA34" s="65"/>
      <c r="CB34" s="66"/>
    </row>
    <row r="35" spans="3:80" ht="9.75" customHeight="1" x14ac:dyDescent="0.4">
      <c r="C35" s="64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X35" s="65"/>
      <c r="Y35" s="65"/>
      <c r="Z35" s="65"/>
      <c r="AA35" s="65"/>
      <c r="AB35" s="65"/>
      <c r="AC35" s="65"/>
      <c r="AD35" s="65"/>
      <c r="AE35" s="65"/>
      <c r="AF35" s="65"/>
      <c r="AG35" s="65"/>
      <c r="AH35" s="65"/>
      <c r="AI35" s="65"/>
      <c r="AJ35" s="65"/>
      <c r="AK35" s="65"/>
      <c r="AL35" s="65"/>
      <c r="AM35" s="65"/>
      <c r="AN35" s="66"/>
      <c r="AQ35" s="64"/>
      <c r="AR35" s="65"/>
      <c r="AS35" s="65"/>
      <c r="AT35" s="65"/>
      <c r="AU35" s="65"/>
      <c r="AV35" s="65"/>
      <c r="AW35" s="65"/>
      <c r="AX35" s="65"/>
      <c r="AY35" s="65"/>
      <c r="AZ35" s="65"/>
      <c r="BA35" s="65"/>
      <c r="BB35" s="65"/>
      <c r="BC35" s="65"/>
      <c r="BD35" s="65"/>
      <c r="BE35" s="65"/>
      <c r="BF35" s="65"/>
      <c r="BG35" s="65"/>
      <c r="BH35" s="65"/>
      <c r="BI35" s="65"/>
      <c r="BJ35" s="65"/>
      <c r="BK35" s="65"/>
      <c r="BL35" s="65"/>
      <c r="BM35" s="65"/>
      <c r="BN35" s="65"/>
      <c r="BO35" s="65"/>
      <c r="BP35" s="65"/>
      <c r="BQ35" s="65"/>
      <c r="BR35" s="65"/>
      <c r="BS35" s="65"/>
      <c r="BT35" s="65"/>
      <c r="BU35" s="65"/>
      <c r="BV35" s="65"/>
      <c r="BW35" s="65"/>
      <c r="BX35" s="65"/>
      <c r="BY35" s="65"/>
      <c r="BZ35" s="65"/>
      <c r="CA35" s="65"/>
      <c r="CB35" s="66"/>
    </row>
    <row r="36" spans="3:80" ht="9.75" customHeight="1" x14ac:dyDescent="0.4">
      <c r="C36" s="64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X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65"/>
      <c r="AK36" s="65"/>
      <c r="AL36" s="65"/>
      <c r="AM36" s="65"/>
      <c r="AN36" s="66"/>
      <c r="AQ36" s="64"/>
      <c r="AR36" s="65"/>
      <c r="AS36" s="65"/>
      <c r="AT36" s="65"/>
      <c r="AU36" s="65"/>
      <c r="AV36" s="65"/>
      <c r="AW36" s="65"/>
      <c r="AX36" s="65"/>
      <c r="AY36" s="65"/>
      <c r="AZ36" s="65"/>
      <c r="BA36" s="65"/>
      <c r="BB36" s="65"/>
      <c r="BC36" s="65"/>
      <c r="BD36" s="65"/>
      <c r="BE36" s="65"/>
      <c r="BF36" s="65"/>
      <c r="BG36" s="65"/>
      <c r="BH36" s="65"/>
      <c r="BI36" s="65"/>
      <c r="BJ36" s="65"/>
      <c r="BK36" s="65"/>
      <c r="BL36" s="65"/>
      <c r="BM36" s="65"/>
      <c r="BN36" s="65"/>
      <c r="BO36" s="65"/>
      <c r="BP36" s="65"/>
      <c r="BQ36" s="65"/>
      <c r="BR36" s="65"/>
      <c r="BS36" s="65"/>
      <c r="BT36" s="65"/>
      <c r="BU36" s="65"/>
      <c r="BV36" s="65"/>
      <c r="BW36" s="65"/>
      <c r="BX36" s="65"/>
      <c r="BY36" s="65"/>
      <c r="BZ36" s="65"/>
      <c r="CA36" s="65"/>
      <c r="CB36" s="66"/>
    </row>
    <row r="37" spans="3:80" ht="9.75" customHeight="1" x14ac:dyDescent="0.4">
      <c r="C37" s="64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6"/>
      <c r="AQ37" s="64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6"/>
    </row>
    <row r="38" spans="3:80" ht="9.75" customHeight="1" x14ac:dyDescent="0.4">
      <c r="C38" s="64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X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65"/>
      <c r="AK38" s="65"/>
      <c r="AL38" s="65"/>
      <c r="AM38" s="65"/>
      <c r="AN38" s="66"/>
      <c r="AQ38" s="64"/>
      <c r="AR38" s="65"/>
      <c r="AS38" s="65"/>
      <c r="AT38" s="65"/>
      <c r="AU38" s="65"/>
      <c r="AV38" s="65"/>
      <c r="AW38" s="65"/>
      <c r="AX38" s="65"/>
      <c r="AY38" s="65"/>
      <c r="AZ38" s="65"/>
      <c r="BA38" s="65"/>
      <c r="BB38" s="65"/>
      <c r="BC38" s="65"/>
      <c r="BD38" s="65"/>
      <c r="BE38" s="65"/>
      <c r="BF38" s="65"/>
      <c r="BG38" s="65"/>
      <c r="BH38" s="65"/>
      <c r="BI38" s="65"/>
      <c r="BJ38" s="65"/>
      <c r="BK38" s="65"/>
      <c r="BL38" s="65"/>
      <c r="BM38" s="65"/>
      <c r="BN38" s="65"/>
      <c r="BO38" s="65"/>
      <c r="BP38" s="65"/>
      <c r="BQ38" s="65"/>
      <c r="BR38" s="65"/>
      <c r="BS38" s="65"/>
      <c r="BT38" s="65"/>
      <c r="BU38" s="65"/>
      <c r="BV38" s="65"/>
      <c r="BW38" s="65"/>
      <c r="BX38" s="65"/>
      <c r="BY38" s="65"/>
      <c r="BZ38" s="65"/>
      <c r="CA38" s="65"/>
      <c r="CB38" s="66"/>
    </row>
    <row r="39" spans="3:80" ht="9.75" customHeight="1" x14ac:dyDescent="0.4">
      <c r="C39" s="64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65"/>
      <c r="S39" s="65"/>
      <c r="T39" s="65"/>
      <c r="U39" s="65"/>
      <c r="V39" s="65"/>
      <c r="W39" s="65"/>
      <c r="X39" s="65"/>
      <c r="Y39" s="65"/>
      <c r="Z39" s="65"/>
      <c r="AA39" s="65"/>
      <c r="AB39" s="65"/>
      <c r="AC39" s="65"/>
      <c r="AD39" s="65"/>
      <c r="AE39" s="65"/>
      <c r="AF39" s="65"/>
      <c r="AG39" s="65"/>
      <c r="AH39" s="65"/>
      <c r="AI39" s="65"/>
      <c r="AJ39" s="65"/>
      <c r="AK39" s="65"/>
      <c r="AL39" s="65"/>
      <c r="AM39" s="65"/>
      <c r="AN39" s="66"/>
      <c r="AQ39" s="64"/>
      <c r="AR39" s="65"/>
      <c r="AS39" s="65"/>
      <c r="AT39" s="65"/>
      <c r="AU39" s="65"/>
      <c r="AV39" s="65"/>
      <c r="AW39" s="65"/>
      <c r="AX39" s="65"/>
      <c r="AY39" s="65"/>
      <c r="AZ39" s="65"/>
      <c r="BA39" s="65"/>
      <c r="BB39" s="65"/>
      <c r="BC39" s="65"/>
      <c r="BD39" s="65"/>
      <c r="BE39" s="65"/>
      <c r="BF39" s="65"/>
      <c r="BG39" s="65"/>
      <c r="BH39" s="65"/>
      <c r="BI39" s="65"/>
      <c r="BJ39" s="65"/>
      <c r="BK39" s="65"/>
      <c r="BL39" s="65"/>
      <c r="BM39" s="65"/>
      <c r="BN39" s="65"/>
      <c r="BO39" s="65"/>
      <c r="BP39" s="65"/>
      <c r="BQ39" s="65"/>
      <c r="BR39" s="65"/>
      <c r="BS39" s="65"/>
      <c r="BT39" s="65"/>
      <c r="BU39" s="65"/>
      <c r="BV39" s="65"/>
      <c r="BW39" s="65"/>
      <c r="BX39" s="65"/>
      <c r="BY39" s="65"/>
      <c r="BZ39" s="65"/>
      <c r="CA39" s="65"/>
      <c r="CB39" s="66"/>
    </row>
    <row r="40" spans="3:80" ht="9.75" customHeight="1" x14ac:dyDescent="0.4">
      <c r="C40" s="64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5"/>
      <c r="R40" s="65"/>
      <c r="S40" s="65"/>
      <c r="T40" s="65"/>
      <c r="U40" s="65"/>
      <c r="V40" s="65"/>
      <c r="W40" s="65"/>
      <c r="X40" s="65"/>
      <c r="Y40" s="65"/>
      <c r="Z40" s="65"/>
      <c r="AA40" s="65"/>
      <c r="AB40" s="65"/>
      <c r="AC40" s="65"/>
      <c r="AD40" s="65"/>
      <c r="AE40" s="65"/>
      <c r="AF40" s="65"/>
      <c r="AG40" s="65"/>
      <c r="AH40" s="65"/>
      <c r="AI40" s="65"/>
      <c r="AJ40" s="65"/>
      <c r="AK40" s="65"/>
      <c r="AL40" s="65"/>
      <c r="AM40" s="65"/>
      <c r="AN40" s="66"/>
      <c r="AQ40" s="64"/>
      <c r="AR40" s="65"/>
      <c r="AS40" s="65"/>
      <c r="AT40" s="65"/>
      <c r="AU40" s="65"/>
      <c r="AV40" s="65"/>
      <c r="AW40" s="65"/>
      <c r="AX40" s="65"/>
      <c r="AY40" s="65"/>
      <c r="AZ40" s="65"/>
      <c r="BA40" s="65"/>
      <c r="BB40" s="65"/>
      <c r="BC40" s="65"/>
      <c r="BD40" s="65"/>
      <c r="BE40" s="65"/>
      <c r="BF40" s="65"/>
      <c r="BG40" s="65"/>
      <c r="BH40" s="65"/>
      <c r="BI40" s="65"/>
      <c r="BJ40" s="65"/>
      <c r="BK40" s="65"/>
      <c r="BL40" s="65"/>
      <c r="BM40" s="65"/>
      <c r="BN40" s="65"/>
      <c r="BO40" s="65"/>
      <c r="BP40" s="65"/>
      <c r="BQ40" s="65"/>
      <c r="BR40" s="65"/>
      <c r="BS40" s="65"/>
      <c r="BT40" s="65"/>
      <c r="BU40" s="65"/>
      <c r="BV40" s="65"/>
      <c r="BW40" s="65"/>
      <c r="BX40" s="65"/>
      <c r="BY40" s="65"/>
      <c r="BZ40" s="65"/>
      <c r="CA40" s="65"/>
      <c r="CB40" s="66"/>
    </row>
    <row r="41" spans="3:80" ht="9.75" customHeight="1" x14ac:dyDescent="0.4">
      <c r="C41" s="64"/>
      <c r="D41" s="65"/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5"/>
      <c r="P41" s="65"/>
      <c r="Q41" s="65"/>
      <c r="R41" s="65"/>
      <c r="S41" s="65"/>
      <c r="T41" s="65"/>
      <c r="U41" s="65"/>
      <c r="V41" s="65"/>
      <c r="W41" s="65"/>
      <c r="X41" s="65"/>
      <c r="Y41" s="65"/>
      <c r="Z41" s="65"/>
      <c r="AA41" s="65"/>
      <c r="AB41" s="65"/>
      <c r="AC41" s="65"/>
      <c r="AD41" s="65"/>
      <c r="AE41" s="65"/>
      <c r="AF41" s="65"/>
      <c r="AG41" s="65"/>
      <c r="AH41" s="65"/>
      <c r="AI41" s="65"/>
      <c r="AJ41" s="65"/>
      <c r="AK41" s="65"/>
      <c r="AL41" s="65"/>
      <c r="AM41" s="65"/>
      <c r="AN41" s="66"/>
      <c r="AQ41" s="64"/>
      <c r="AR41" s="65"/>
      <c r="AS41" s="65"/>
      <c r="AT41" s="65"/>
      <c r="AU41" s="65"/>
      <c r="AV41" s="65"/>
      <c r="AW41" s="65"/>
      <c r="AX41" s="65"/>
      <c r="AY41" s="65"/>
      <c r="AZ41" s="65"/>
      <c r="BA41" s="65"/>
      <c r="BB41" s="65"/>
      <c r="BC41" s="65"/>
      <c r="BD41" s="65"/>
      <c r="BE41" s="65"/>
      <c r="BF41" s="65"/>
      <c r="BG41" s="65"/>
      <c r="BH41" s="65"/>
      <c r="BI41" s="65"/>
      <c r="BJ41" s="65"/>
      <c r="BK41" s="65"/>
      <c r="BL41" s="65"/>
      <c r="BM41" s="65"/>
      <c r="BN41" s="65"/>
      <c r="BO41" s="65"/>
      <c r="BP41" s="65"/>
      <c r="BQ41" s="65"/>
      <c r="BR41" s="65"/>
      <c r="BS41" s="65"/>
      <c r="BT41" s="65"/>
      <c r="BU41" s="65"/>
      <c r="BV41" s="65"/>
      <c r="BW41" s="65"/>
      <c r="BX41" s="65"/>
      <c r="BY41" s="65"/>
      <c r="BZ41" s="65"/>
      <c r="CA41" s="65"/>
      <c r="CB41" s="66"/>
    </row>
    <row r="42" spans="3:80" ht="9.75" customHeight="1" x14ac:dyDescent="0.4">
      <c r="C42" s="64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  <c r="AH42" s="65"/>
      <c r="AI42" s="65"/>
      <c r="AJ42" s="65"/>
      <c r="AK42" s="65"/>
      <c r="AL42" s="65"/>
      <c r="AM42" s="65"/>
      <c r="AN42" s="66"/>
      <c r="AQ42" s="64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5"/>
      <c r="BE42" s="65"/>
      <c r="BF42" s="65"/>
      <c r="BG42" s="65"/>
      <c r="BH42" s="65"/>
      <c r="BI42" s="65"/>
      <c r="BJ42" s="65"/>
      <c r="BK42" s="65"/>
      <c r="BL42" s="65"/>
      <c r="BM42" s="65"/>
      <c r="BN42" s="65"/>
      <c r="BO42" s="65"/>
      <c r="BP42" s="65"/>
      <c r="BQ42" s="65"/>
      <c r="BR42" s="65"/>
      <c r="BS42" s="65"/>
      <c r="BT42" s="65"/>
      <c r="BU42" s="65"/>
      <c r="BV42" s="65"/>
      <c r="BW42" s="65"/>
      <c r="BX42" s="65"/>
      <c r="BY42" s="65"/>
      <c r="BZ42" s="65"/>
      <c r="CA42" s="65"/>
      <c r="CB42" s="66"/>
    </row>
    <row r="43" spans="3:80" ht="9.75" customHeight="1" x14ac:dyDescent="0.4">
      <c r="C43" s="64"/>
      <c r="D43" s="65"/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5"/>
      <c r="P43" s="65"/>
      <c r="Q43" s="65"/>
      <c r="R43" s="65"/>
      <c r="S43" s="65"/>
      <c r="T43" s="65"/>
      <c r="U43" s="65"/>
      <c r="V43" s="65"/>
      <c r="W43" s="65"/>
      <c r="X43" s="65"/>
      <c r="Y43" s="65"/>
      <c r="Z43" s="65"/>
      <c r="AA43" s="65"/>
      <c r="AB43" s="65"/>
      <c r="AC43" s="65"/>
      <c r="AD43" s="65"/>
      <c r="AE43" s="65"/>
      <c r="AF43" s="65"/>
      <c r="AG43" s="65"/>
      <c r="AH43" s="65"/>
      <c r="AI43" s="65"/>
      <c r="AJ43" s="65"/>
      <c r="AK43" s="65"/>
      <c r="AL43" s="65"/>
      <c r="AM43" s="65"/>
      <c r="AN43" s="66"/>
      <c r="AQ43" s="64"/>
      <c r="AR43" s="65"/>
      <c r="AS43" s="65"/>
      <c r="AT43" s="65"/>
      <c r="AU43" s="65"/>
      <c r="AV43" s="65"/>
      <c r="AW43" s="65"/>
      <c r="AX43" s="65"/>
      <c r="AY43" s="65"/>
      <c r="AZ43" s="65"/>
      <c r="BA43" s="65"/>
      <c r="BB43" s="65"/>
      <c r="BC43" s="65"/>
      <c r="BD43" s="65"/>
      <c r="BE43" s="65"/>
      <c r="BF43" s="65"/>
      <c r="BG43" s="65"/>
      <c r="BH43" s="65"/>
      <c r="BI43" s="65"/>
      <c r="BJ43" s="65"/>
      <c r="BK43" s="65"/>
      <c r="BL43" s="65"/>
      <c r="BM43" s="65"/>
      <c r="BN43" s="65"/>
      <c r="BO43" s="65"/>
      <c r="BP43" s="65"/>
      <c r="BQ43" s="65"/>
      <c r="BR43" s="65"/>
      <c r="BS43" s="65"/>
      <c r="BT43" s="65"/>
      <c r="BU43" s="65"/>
      <c r="BV43" s="65"/>
      <c r="BW43" s="65"/>
      <c r="BX43" s="65"/>
      <c r="BY43" s="65"/>
      <c r="BZ43" s="65"/>
      <c r="CA43" s="65"/>
      <c r="CB43" s="66"/>
    </row>
    <row r="44" spans="3:80" ht="9.75" customHeight="1" x14ac:dyDescent="0.4">
      <c r="C44" s="64"/>
      <c r="D44" s="65"/>
      <c r="E44" s="65"/>
      <c r="F44" s="65"/>
      <c r="G44" s="65"/>
      <c r="H44" s="65"/>
      <c r="I44" s="65"/>
      <c r="J44" s="65"/>
      <c r="K44" s="65"/>
      <c r="L44" s="65"/>
      <c r="M44" s="65"/>
      <c r="N44" s="65"/>
      <c r="O44" s="65"/>
      <c r="P44" s="65"/>
      <c r="Q44" s="65"/>
      <c r="R44" s="65"/>
      <c r="S44" s="65"/>
      <c r="T44" s="65"/>
      <c r="U44" s="65"/>
      <c r="V44" s="65"/>
      <c r="W44" s="65"/>
      <c r="X44" s="65"/>
      <c r="Y44" s="65"/>
      <c r="Z44" s="65"/>
      <c r="AA44" s="65"/>
      <c r="AB44" s="65"/>
      <c r="AC44" s="65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6"/>
      <c r="AQ44" s="64"/>
      <c r="AR44" s="65"/>
      <c r="AS44" s="65"/>
      <c r="AT44" s="65"/>
      <c r="AU44" s="65"/>
      <c r="AV44" s="65"/>
      <c r="AW44" s="65"/>
      <c r="AX44" s="65"/>
      <c r="AY44" s="65"/>
      <c r="AZ44" s="65"/>
      <c r="BA44" s="65"/>
      <c r="BB44" s="65"/>
      <c r="BC44" s="65"/>
      <c r="BD44" s="65"/>
      <c r="BE44" s="65"/>
      <c r="BF44" s="65"/>
      <c r="BG44" s="65"/>
      <c r="BH44" s="65"/>
      <c r="BI44" s="65"/>
      <c r="BJ44" s="65"/>
      <c r="BK44" s="65"/>
      <c r="BL44" s="65"/>
      <c r="BM44" s="65"/>
      <c r="BN44" s="65"/>
      <c r="BO44" s="65"/>
      <c r="BP44" s="65"/>
      <c r="BQ44" s="65"/>
      <c r="BR44" s="65"/>
      <c r="BS44" s="65"/>
      <c r="BT44" s="65"/>
      <c r="BU44" s="65"/>
      <c r="BV44" s="65"/>
      <c r="BW44" s="65"/>
      <c r="BX44" s="65"/>
      <c r="BY44" s="65"/>
      <c r="BZ44" s="65"/>
      <c r="CA44" s="65"/>
      <c r="CB44" s="66"/>
    </row>
    <row r="45" spans="3:80" ht="9.75" customHeight="1" x14ac:dyDescent="0.4">
      <c r="C45" s="64"/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A45" s="65"/>
      <c r="AB45" s="65"/>
      <c r="AC45" s="65"/>
      <c r="AD45" s="65"/>
      <c r="AE45" s="65"/>
      <c r="AF45" s="65"/>
      <c r="AG45" s="65"/>
      <c r="AH45" s="65"/>
      <c r="AI45" s="65"/>
      <c r="AJ45" s="65"/>
      <c r="AK45" s="65"/>
      <c r="AL45" s="65"/>
      <c r="AM45" s="65"/>
      <c r="AN45" s="66"/>
      <c r="AQ45" s="64"/>
      <c r="AR45" s="65"/>
      <c r="AS45" s="65"/>
      <c r="AT45" s="65"/>
      <c r="AU45" s="65"/>
      <c r="AV45" s="65"/>
      <c r="AW45" s="65"/>
      <c r="AX45" s="65"/>
      <c r="AY45" s="65"/>
      <c r="AZ45" s="65"/>
      <c r="BA45" s="65"/>
      <c r="BB45" s="65"/>
      <c r="BC45" s="65"/>
      <c r="BD45" s="65"/>
      <c r="BE45" s="65"/>
      <c r="BF45" s="65"/>
      <c r="BG45" s="65"/>
      <c r="BH45" s="65"/>
      <c r="BI45" s="65"/>
      <c r="BJ45" s="65"/>
      <c r="BK45" s="65"/>
      <c r="BL45" s="65"/>
      <c r="BM45" s="65"/>
      <c r="BN45" s="65"/>
      <c r="BO45" s="65"/>
      <c r="BP45" s="65"/>
      <c r="BQ45" s="65"/>
      <c r="BR45" s="65"/>
      <c r="BS45" s="65"/>
      <c r="BT45" s="65"/>
      <c r="BU45" s="65"/>
      <c r="BV45" s="65"/>
      <c r="BW45" s="65"/>
      <c r="BX45" s="65"/>
      <c r="BY45" s="65"/>
      <c r="BZ45" s="65"/>
      <c r="CA45" s="65"/>
      <c r="CB45" s="66"/>
    </row>
    <row r="46" spans="3:80" ht="9.75" customHeight="1" thickBot="1" x14ac:dyDescent="0.45">
      <c r="C46" s="67"/>
      <c r="D46" s="68"/>
      <c r="E46" s="68"/>
      <c r="F46" s="68"/>
      <c r="G46" s="68"/>
      <c r="H46" s="68"/>
      <c r="I46" s="68"/>
      <c r="J46" s="68"/>
      <c r="K46" s="68"/>
      <c r="L46" s="68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  <c r="AK46" s="68"/>
      <c r="AL46" s="68"/>
      <c r="AM46" s="68"/>
      <c r="AN46" s="69"/>
      <c r="AQ46" s="67"/>
      <c r="AR46" s="68"/>
      <c r="AS46" s="68"/>
      <c r="AT46" s="68"/>
      <c r="AU46" s="68"/>
      <c r="AV46" s="68"/>
      <c r="AW46" s="68"/>
      <c r="AX46" s="68"/>
      <c r="AY46" s="68"/>
      <c r="AZ46" s="68"/>
      <c r="BA46" s="68"/>
      <c r="BB46" s="68"/>
      <c r="BC46" s="68"/>
      <c r="BD46" s="68"/>
      <c r="BE46" s="68"/>
      <c r="BF46" s="68"/>
      <c r="BG46" s="68"/>
      <c r="BH46" s="68"/>
      <c r="BI46" s="68"/>
      <c r="BJ46" s="68"/>
      <c r="BK46" s="68"/>
      <c r="BL46" s="68"/>
      <c r="BM46" s="68"/>
      <c r="BN46" s="68"/>
      <c r="BO46" s="68"/>
      <c r="BP46" s="68"/>
      <c r="BQ46" s="68"/>
      <c r="BR46" s="68"/>
      <c r="BS46" s="68"/>
      <c r="BT46" s="68"/>
      <c r="BU46" s="68"/>
      <c r="BV46" s="68"/>
      <c r="BW46" s="68"/>
      <c r="BX46" s="68"/>
      <c r="BY46" s="68"/>
      <c r="BZ46" s="68"/>
      <c r="CA46" s="68"/>
      <c r="CB46" s="69"/>
    </row>
  </sheetData>
  <mergeCells count="12">
    <mergeCell ref="C9:CB10"/>
    <mergeCell ref="C11:CB24"/>
    <mergeCell ref="C26:AN27"/>
    <mergeCell ref="C28:AN46"/>
    <mergeCell ref="AQ26:CB27"/>
    <mergeCell ref="AQ28:CB46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Produtos</vt:lpstr>
      <vt:lpstr>Vendas</vt:lpstr>
      <vt:lpstr>Dados para Gráficos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Resolve Testes</dc:creator>
  <cp:lastModifiedBy>Samantha Faustino</cp:lastModifiedBy>
  <cp:lastPrinted>2023-06-07T14:57:58Z</cp:lastPrinted>
  <dcterms:created xsi:type="dcterms:W3CDTF">2023-06-02T17:54:12Z</dcterms:created>
  <dcterms:modified xsi:type="dcterms:W3CDTF">2024-02-19T19:50:40Z</dcterms:modified>
</cp:coreProperties>
</file>