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Coding\Python-temp\Integrative\"/>
    </mc:Choice>
  </mc:AlternateContent>
  <xr:revisionPtr revIDLastSave="0" documentId="13_ncr:1_{BC25FE02-ECDE-4CC3-A138-F8F50C4072ED}" xr6:coauthVersionLast="47" xr6:coauthVersionMax="47" xr10:uidLastSave="{00000000-0000-0000-0000-000000000000}"/>
  <bookViews>
    <workbookView xWindow="4635" yWindow="4185" windowWidth="20355" windowHeight="13395" activeTab="3" xr2:uid="{00000000-000D-0000-FFFF-FFFF00000000}"/>
  </bookViews>
  <sheets>
    <sheet name="Datasets" sheetId="4" r:id="rId1"/>
    <sheet name="Frequent_keys" sheetId="1" r:id="rId2"/>
    <sheet name="Computation" sheetId="2" r:id="rId3"/>
    <sheet name="Tabular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3" l="1"/>
  <c r="D87" i="3"/>
  <c r="D88" i="3"/>
  <c r="D89" i="3"/>
  <c r="D85" i="3"/>
  <c r="Z15" i="1"/>
  <c r="Y15" i="1"/>
  <c r="X15" i="1"/>
  <c r="W15" i="1"/>
  <c r="V15" i="1"/>
  <c r="D76" i="3"/>
  <c r="D77" i="3"/>
  <c r="D78" i="3"/>
  <c r="D79" i="3"/>
  <c r="D80" i="3"/>
  <c r="D81" i="3"/>
  <c r="D82" i="3"/>
  <c r="D83" i="3"/>
  <c r="D84" i="3"/>
  <c r="D75" i="3"/>
  <c r="B91" i="3" s="1"/>
  <c r="AE11" i="1"/>
  <c r="AE13" i="1" s="1"/>
  <c r="AD11" i="1"/>
  <c r="AD13" i="1" s="1"/>
  <c r="AC11" i="1"/>
  <c r="AC13" i="1" s="1"/>
  <c r="AB11" i="1"/>
  <c r="AB13" i="1" s="1"/>
  <c r="AA11" i="1"/>
  <c r="AA13" i="1" s="1"/>
  <c r="Z11" i="1"/>
  <c r="Z13" i="1" s="1"/>
  <c r="Y11" i="1"/>
  <c r="Y13" i="1" s="1"/>
  <c r="X11" i="1"/>
  <c r="X13" i="1" s="1"/>
  <c r="W11" i="1"/>
  <c r="W13" i="1" s="1"/>
  <c r="V11" i="1"/>
  <c r="V13" i="1" s="1"/>
  <c r="S97" i="3"/>
  <c r="L97" i="3"/>
  <c r="E10" i="2"/>
  <c r="D11" i="2"/>
  <c r="D10" i="2"/>
  <c r="C10" i="2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8" i="3"/>
  <c r="F65" i="3" s="1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1" i="3"/>
  <c r="B59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9" i="3"/>
  <c r="E77" i="1"/>
  <c r="E123" i="1"/>
  <c r="E124" i="1" s="1"/>
  <c r="H113" i="1"/>
  <c r="G113" i="1"/>
  <c r="F113" i="1"/>
  <c r="E113" i="1"/>
  <c r="J109" i="1"/>
  <c r="I109" i="1"/>
  <c r="H109" i="1"/>
  <c r="G109" i="1"/>
  <c r="F109" i="1"/>
  <c r="E109" i="1"/>
  <c r="N105" i="1"/>
  <c r="M105" i="1"/>
  <c r="L105" i="1"/>
  <c r="K105" i="1"/>
  <c r="J105" i="1"/>
  <c r="I105" i="1"/>
  <c r="H105" i="1"/>
  <c r="G105" i="1"/>
  <c r="F105" i="1"/>
  <c r="E105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G80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K88" i="1"/>
  <c r="J88" i="1"/>
  <c r="I88" i="1"/>
  <c r="H88" i="1"/>
  <c r="G88" i="1"/>
  <c r="F88" i="1"/>
  <c r="E8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U76" i="1"/>
  <c r="Y89" i="1" s="1"/>
  <c r="T76" i="1"/>
  <c r="S76" i="1"/>
  <c r="R76" i="1"/>
  <c r="R79" i="1" s="1"/>
  <c r="Q76" i="1"/>
  <c r="P76" i="1"/>
  <c r="O76" i="1"/>
  <c r="N76" i="1"/>
  <c r="N79" i="1" s="1"/>
  <c r="M76" i="1"/>
  <c r="L76" i="1"/>
  <c r="K76" i="1"/>
  <c r="J76" i="1"/>
  <c r="I76" i="1"/>
  <c r="H76" i="1"/>
  <c r="G76" i="1"/>
  <c r="F76" i="1"/>
  <c r="F79" i="1" s="1"/>
  <c r="E76" i="1"/>
  <c r="H16" i="2"/>
  <c r="C12" i="2"/>
  <c r="E12" i="2" s="1"/>
  <c r="C11" i="2"/>
  <c r="B26" i="3" l="1"/>
  <c r="P79" i="1"/>
  <c r="O79" i="1"/>
  <c r="J79" i="1"/>
  <c r="K79" i="1"/>
  <c r="E79" i="1"/>
  <c r="I79" i="1"/>
  <c r="AD89" i="1"/>
  <c r="Y96" i="1"/>
  <c r="H106" i="1"/>
  <c r="E96" i="1"/>
  <c r="M96" i="1"/>
  <c r="U96" i="1"/>
  <c r="AE89" i="1"/>
  <c r="S79" i="1"/>
  <c r="W89" i="1"/>
  <c r="L106" i="1"/>
  <c r="I96" i="1"/>
  <c r="Q96" i="1"/>
  <c r="T79" i="1"/>
  <c r="G96" i="1"/>
  <c r="K96" i="1"/>
  <c r="O96" i="1"/>
  <c r="S96" i="1"/>
  <c r="W96" i="1"/>
  <c r="G106" i="1"/>
  <c r="K106" i="1"/>
  <c r="M79" i="1"/>
  <c r="Q79" i="1"/>
  <c r="H96" i="1"/>
  <c r="L96" i="1"/>
  <c r="P96" i="1"/>
  <c r="T96" i="1"/>
  <c r="X96" i="1"/>
  <c r="E106" i="1"/>
  <c r="G79" i="1"/>
  <c r="S89" i="1"/>
  <c r="F96" i="1"/>
  <c r="J96" i="1"/>
  <c r="N96" i="1"/>
  <c r="R96" i="1"/>
  <c r="V96" i="1"/>
  <c r="F106" i="1"/>
  <c r="H79" i="1"/>
  <c r="I106" i="1"/>
  <c r="M106" i="1"/>
  <c r="J106" i="1"/>
  <c r="N106" i="1"/>
  <c r="AA89" i="1"/>
  <c r="U89" i="1"/>
  <c r="I110" i="1"/>
  <c r="L79" i="1"/>
  <c r="M101" i="1"/>
  <c r="S101" i="1"/>
  <c r="G101" i="1"/>
  <c r="J101" i="1"/>
  <c r="O101" i="1"/>
  <c r="G110" i="1"/>
  <c r="J110" i="1"/>
  <c r="N101" i="1"/>
  <c r="Q101" i="1"/>
  <c r="E110" i="1"/>
  <c r="H110" i="1"/>
  <c r="E101" i="1"/>
  <c r="H101" i="1"/>
  <c r="P101" i="1"/>
  <c r="F101" i="1"/>
  <c r="I101" i="1"/>
  <c r="R101" i="1"/>
  <c r="F110" i="1"/>
  <c r="E11" i="2"/>
  <c r="D12" i="2"/>
  <c r="T89" i="1"/>
  <c r="AF89" i="1"/>
  <c r="L101" i="1"/>
  <c r="K101" i="1"/>
  <c r="Z89" i="1"/>
  <c r="V89" i="1"/>
  <c r="X89" i="1"/>
  <c r="AC89" i="1"/>
  <c r="AG81" i="1"/>
  <c r="AB89" i="1"/>
  <c r="J89" i="1"/>
  <c r="U79" i="1"/>
  <c r="E89" i="1"/>
  <c r="P89" i="1"/>
  <c r="O89" i="1"/>
  <c r="H89" i="1"/>
  <c r="M89" i="1"/>
  <c r="Q89" i="1"/>
  <c r="F89" i="1"/>
  <c r="K89" i="1"/>
  <c r="I89" i="1"/>
  <c r="N89" i="1"/>
  <c r="R89" i="1"/>
  <c r="G89" i="1"/>
  <c r="E82" i="1" l="1"/>
  <c r="E91" i="1"/>
  <c r="E118" i="1"/>
  <c r="E117" i="1"/>
  <c r="E116" i="1"/>
  <c r="E115" i="1"/>
  <c r="E119" i="1" l="1"/>
</calcChain>
</file>

<file path=xl/sharedStrings.xml><?xml version="1.0" encoding="utf-8"?>
<sst xmlns="http://schemas.openxmlformats.org/spreadsheetml/2006/main" count="2113" uniqueCount="631">
  <si>
    <t>A</t>
  </si>
  <si>
    <t>A#</t>
  </si>
  <si>
    <t>Ab</t>
  </si>
  <si>
    <t>B</t>
  </si>
  <si>
    <t>Bb</t>
  </si>
  <si>
    <t>C</t>
  </si>
  <si>
    <t>C#</t>
  </si>
  <si>
    <t>D</t>
  </si>
  <si>
    <t>D#</t>
  </si>
  <si>
    <t>Db</t>
  </si>
  <si>
    <t>E</t>
  </si>
  <si>
    <t>Eb</t>
  </si>
  <si>
    <t>F</t>
  </si>
  <si>
    <t>F#</t>
  </si>
  <si>
    <t>G</t>
  </si>
  <si>
    <t>G#</t>
  </si>
  <si>
    <t>Gb</t>
  </si>
  <si>
    <t>Minimum_support</t>
  </si>
  <si>
    <t>Frequent_Itemsets</t>
  </si>
  <si>
    <t>A -&gt; B</t>
  </si>
  <si>
    <t>A -&gt; C</t>
  </si>
  <si>
    <t>A -&gt; D</t>
  </si>
  <si>
    <t>A -&gt; E</t>
  </si>
  <si>
    <t>A -&gt; G</t>
  </si>
  <si>
    <t>B -&gt; D</t>
  </si>
  <si>
    <t>B -&gt; E</t>
  </si>
  <si>
    <t>C -&gt; D</t>
  </si>
  <si>
    <t>C -&gt; G</t>
  </si>
  <si>
    <t>D -&gt; E</t>
  </si>
  <si>
    <t>D -&gt; F</t>
  </si>
  <si>
    <t>D -&gt; G</t>
  </si>
  <si>
    <t>E -&gt; G</t>
  </si>
  <si>
    <t>F -&gt; G</t>
  </si>
  <si>
    <t>F1, L1</t>
  </si>
  <si>
    <t>F2, L2</t>
  </si>
  <si>
    <t>F3, L3</t>
  </si>
  <si>
    <t>Total Number  Frequent Itemsets</t>
  </si>
  <si>
    <t>F4, L4</t>
  </si>
  <si>
    <t>A and  B</t>
  </si>
  <si>
    <t>A and  C</t>
  </si>
  <si>
    <t>A and  D</t>
  </si>
  <si>
    <t>A and  E</t>
  </si>
  <si>
    <t>A and  G</t>
  </si>
  <si>
    <t>B and  D</t>
  </si>
  <si>
    <t>B and  E</t>
  </si>
  <si>
    <t>C and  D</t>
  </si>
  <si>
    <t>C and  G</t>
  </si>
  <si>
    <t>D and  E</t>
  </si>
  <si>
    <t>D and  F</t>
  </si>
  <si>
    <t>D and  G</t>
  </si>
  <si>
    <t>E and  G</t>
  </si>
  <si>
    <t>F and  G</t>
  </si>
  <si>
    <t>A and  B  and D</t>
  </si>
  <si>
    <t>A and  B and E</t>
  </si>
  <si>
    <t>C and   D and  G</t>
  </si>
  <si>
    <t>D and   E and  G</t>
  </si>
  <si>
    <t>A and  D and  E</t>
  </si>
  <si>
    <t>A and  D and  G</t>
  </si>
  <si>
    <t>A and  E and  G</t>
  </si>
  <si>
    <t>B and  D and  E</t>
  </si>
  <si>
    <t>Conviction</t>
  </si>
  <si>
    <t>B -&gt; A</t>
  </si>
  <si>
    <t>Lift</t>
  </si>
  <si>
    <t>rule</t>
  </si>
  <si>
    <t>C -&gt; A</t>
  </si>
  <si>
    <t>D -&gt; A</t>
  </si>
  <si>
    <t>E -&gt; A</t>
  </si>
  <si>
    <t>G -&gt; A</t>
  </si>
  <si>
    <t>D -&gt; B</t>
  </si>
  <si>
    <t>E -&gt; B</t>
  </si>
  <si>
    <t>D -&gt; C</t>
  </si>
  <si>
    <t>G -&gt; C</t>
  </si>
  <si>
    <t>E -&gt; D</t>
  </si>
  <si>
    <t>F -&gt; D</t>
  </si>
  <si>
    <t>G -&gt; D</t>
  </si>
  <si>
    <t>G -&gt; E</t>
  </si>
  <si>
    <t>G -&gt; F</t>
  </si>
  <si>
    <t>Confidence</t>
  </si>
  <si>
    <t>Lift(A→B) = Confidence(A→B) / Support(B)</t>
  </si>
  <si>
    <t>Conviction (A→B) = (1- Support(B)) / (1 - Confidence(A→B))</t>
  </si>
  <si>
    <t>Support</t>
  </si>
  <si>
    <t>Support = items_present / total_numberOfTransactions</t>
  </si>
  <si>
    <t>Number of Valid Conviction</t>
  </si>
  <si>
    <t>D∧ B -&gt; A</t>
  </si>
  <si>
    <t>D∧ A -&gt; B</t>
  </si>
  <si>
    <t>B∧ A -&gt; D</t>
  </si>
  <si>
    <t>D -&gt; B∧ A</t>
  </si>
  <si>
    <t>B -&gt; D∧ A</t>
  </si>
  <si>
    <t>A -&gt; D∧ B</t>
  </si>
  <si>
    <t>E∧ B -&gt; A</t>
  </si>
  <si>
    <t>E∧ A -&gt; B</t>
  </si>
  <si>
    <t>B∧ A -&gt; E</t>
  </si>
  <si>
    <t>E -&gt; B∧ A</t>
  </si>
  <si>
    <t>B -&gt; E∧ A</t>
  </si>
  <si>
    <t>A -&gt; E∧ B</t>
  </si>
  <si>
    <t>E∧ D -&gt; A</t>
  </si>
  <si>
    <t>E∧ A -&gt; D</t>
  </si>
  <si>
    <t>D∧ A -&gt; E</t>
  </si>
  <si>
    <t>E -&gt; D∧ A</t>
  </si>
  <si>
    <t>D -&gt; E∧ A</t>
  </si>
  <si>
    <t>A -&gt; E∧ D</t>
  </si>
  <si>
    <t>D∧ G -&gt; A</t>
  </si>
  <si>
    <t>D∧ A -&gt; G</t>
  </si>
  <si>
    <t>G∧ A -&gt; D</t>
  </si>
  <si>
    <t>D -&gt; G∧ A</t>
  </si>
  <si>
    <t>G -&gt; D∧ A</t>
  </si>
  <si>
    <t>A -&gt; D∧ G</t>
  </si>
  <si>
    <t>E∧ G -&gt; A</t>
  </si>
  <si>
    <t>E∧ A -&gt; G</t>
  </si>
  <si>
    <t>G∧ A -&gt; E</t>
  </si>
  <si>
    <t>E -&gt; G∧ A</t>
  </si>
  <si>
    <t>G -&gt; E∧ A</t>
  </si>
  <si>
    <t>A -&gt; E∧ G</t>
  </si>
  <si>
    <t>E∧ D -&gt; B</t>
  </si>
  <si>
    <t>E∧ B -&gt; D</t>
  </si>
  <si>
    <t>D∧ B -&gt; E</t>
  </si>
  <si>
    <t>E -&gt; D∧ B</t>
  </si>
  <si>
    <t>D -&gt; E∧ B</t>
  </si>
  <si>
    <t>B -&gt; E∧ D</t>
  </si>
  <si>
    <t>D∧ G -&gt; C</t>
  </si>
  <si>
    <t>D∧ C -&gt; G</t>
  </si>
  <si>
    <t>G∧ C -&gt; D</t>
  </si>
  <si>
    <t>D -&gt; G∧ C</t>
  </si>
  <si>
    <t>G -&gt; D∧ C</t>
  </si>
  <si>
    <t>C -&gt; D∧ G</t>
  </si>
  <si>
    <t>E∧ D -&gt; G</t>
  </si>
  <si>
    <t>E∧ G -&gt; D</t>
  </si>
  <si>
    <t>D∧ G -&gt; E</t>
  </si>
  <si>
    <t>E -&gt; D∧ G</t>
  </si>
  <si>
    <t>D -&gt; E∧ G</t>
  </si>
  <si>
    <t>G -&gt; E∧ D</t>
  </si>
  <si>
    <t>E∧ D∧ G -&gt; A</t>
  </si>
  <si>
    <t>E∧ D∧ A -&gt; G</t>
  </si>
  <si>
    <t>E∧ G∧ A -&gt; D</t>
  </si>
  <si>
    <t>D∧ G∧ A -&gt; E</t>
  </si>
  <si>
    <t>E∧ D -&gt; G∧ A</t>
  </si>
  <si>
    <t>E∧ G -&gt; D∧ A</t>
  </si>
  <si>
    <t>E∧ A -&gt; D∧ G</t>
  </si>
  <si>
    <t>D∧ G -&gt; E∧ A</t>
  </si>
  <si>
    <t>D∧ A -&gt; E∧ G</t>
  </si>
  <si>
    <t>G∧ A -&gt; E∧ D</t>
  </si>
  <si>
    <t>E -&gt; D∧ G∧ A</t>
  </si>
  <si>
    <t>D -&gt; E∧ G∧ A</t>
  </si>
  <si>
    <t>G -&gt; E∧ D∧ A</t>
  </si>
  <si>
    <t>A -&gt; E∧ D∧ G</t>
  </si>
  <si>
    <t>Remarks</t>
  </si>
  <si>
    <t>Positive Correlation</t>
  </si>
  <si>
    <t>Negative Correlation</t>
  </si>
  <si>
    <t>B, C , D</t>
  </si>
  <si>
    <t>A , B</t>
  </si>
  <si>
    <t>A , C</t>
  </si>
  <si>
    <t>A , D</t>
  </si>
  <si>
    <t>A , E</t>
  </si>
  <si>
    <t>A , F</t>
  </si>
  <si>
    <t>A , F#</t>
  </si>
  <si>
    <t>A , G</t>
  </si>
  <si>
    <t>B , C</t>
  </si>
  <si>
    <t>B , D</t>
  </si>
  <si>
    <t>B , E</t>
  </si>
  <si>
    <t>B , F</t>
  </si>
  <si>
    <t>B , F#</t>
  </si>
  <si>
    <t>B , G</t>
  </si>
  <si>
    <t>C , D</t>
  </si>
  <si>
    <t>C , E</t>
  </si>
  <si>
    <t>C , F</t>
  </si>
  <si>
    <t>C , F#</t>
  </si>
  <si>
    <t>C , G</t>
  </si>
  <si>
    <t>D , E</t>
  </si>
  <si>
    <t>D , F</t>
  </si>
  <si>
    <t>D , F#</t>
  </si>
  <si>
    <t>D , G</t>
  </si>
  <si>
    <t>E , F</t>
  </si>
  <si>
    <t>E , F#</t>
  </si>
  <si>
    <t>E , G</t>
  </si>
  <si>
    <t>F , F#</t>
  </si>
  <si>
    <t>F , G</t>
  </si>
  <si>
    <t>F# , G</t>
  </si>
  <si>
    <t>A , B ,  C</t>
  </si>
  <si>
    <t>A , B  ,D</t>
  </si>
  <si>
    <t>A , B ,E</t>
  </si>
  <si>
    <t>A , B , F</t>
  </si>
  <si>
    <t>A , B , F#</t>
  </si>
  <si>
    <t>A , B , G</t>
  </si>
  <si>
    <t>A , C ,  D</t>
  </si>
  <si>
    <t>A , C ,  E</t>
  </si>
  <si>
    <t>A , C ,  F</t>
  </si>
  <si>
    <t>A , C ,  F#</t>
  </si>
  <si>
    <t>A , C ,  G</t>
  </si>
  <si>
    <t>A , D , E</t>
  </si>
  <si>
    <t>A , D , F</t>
  </si>
  <si>
    <t>A , D , F#</t>
  </si>
  <si>
    <t>A , D , G</t>
  </si>
  <si>
    <t>A , E , F</t>
  </si>
  <si>
    <t>A , E , F#</t>
  </si>
  <si>
    <t>A , E , G</t>
  </si>
  <si>
    <t>A , F , F#</t>
  </si>
  <si>
    <t>A , F , G</t>
  </si>
  <si>
    <t>A , F# , G</t>
  </si>
  <si>
    <t>B , C , E</t>
  </si>
  <si>
    <t>B , C , F</t>
  </si>
  <si>
    <t>B , C , F#</t>
  </si>
  <si>
    <t>B , C , G</t>
  </si>
  <si>
    <t>B , D , E</t>
  </si>
  <si>
    <t>B , D , F</t>
  </si>
  <si>
    <t>B , D , F#</t>
  </si>
  <si>
    <t>B , D , G</t>
  </si>
  <si>
    <t>B , E , F</t>
  </si>
  <si>
    <t>B , E , F#</t>
  </si>
  <si>
    <t>B , E , G</t>
  </si>
  <si>
    <t>B , F , F#</t>
  </si>
  <si>
    <t>B , F , G</t>
  </si>
  <si>
    <t>B , F# , G</t>
  </si>
  <si>
    <t>C ,  D , E</t>
  </si>
  <si>
    <t>C ,  D , F</t>
  </si>
  <si>
    <t>C ,  D , F#</t>
  </si>
  <si>
    <t>C ,  D , G</t>
  </si>
  <si>
    <t>C ,  E , F</t>
  </si>
  <si>
    <t>C ,  E , F#</t>
  </si>
  <si>
    <t>C ,  E , G</t>
  </si>
  <si>
    <t>C ,  F , F#</t>
  </si>
  <si>
    <t>C ,  F , G</t>
  </si>
  <si>
    <t>C ,  F# , G</t>
  </si>
  <si>
    <t>D ,  E - F</t>
  </si>
  <si>
    <t>D ,  E - F#</t>
  </si>
  <si>
    <t>D ,  E , G</t>
  </si>
  <si>
    <t>D ,  F , F#</t>
  </si>
  <si>
    <t>D ,  F , G</t>
  </si>
  <si>
    <t>D ,  F #, G</t>
  </si>
  <si>
    <t>E , F , F#</t>
  </si>
  <si>
    <t>E , F , G</t>
  </si>
  <si>
    <t>E , F#  , G</t>
  </si>
  <si>
    <t>F , F#  , G</t>
  </si>
  <si>
    <t>A ,  D , E , G</t>
  </si>
  <si>
    <t>GENERATING CANDIDATE SET</t>
  </si>
  <si>
    <t>Minimum Support</t>
  </si>
  <si>
    <t>Items</t>
  </si>
  <si>
    <t>C1, L1</t>
  </si>
  <si>
    <t>C2, L2</t>
  </si>
  <si>
    <t>C3, L3</t>
  </si>
  <si>
    <t>COMPUTATION</t>
  </si>
  <si>
    <t>Frequency</t>
  </si>
  <si>
    <t>B → A</t>
  </si>
  <si>
    <t>A → B</t>
  </si>
  <si>
    <t>C → A</t>
  </si>
  <si>
    <t>A → C</t>
  </si>
  <si>
    <t>D → A</t>
  </si>
  <si>
    <t>A → D</t>
  </si>
  <si>
    <t>E → A</t>
  </si>
  <si>
    <t>A → E</t>
  </si>
  <si>
    <t>G → A</t>
  </si>
  <si>
    <t>A → G</t>
  </si>
  <si>
    <t>D → B</t>
  </si>
  <si>
    <t>B → D</t>
  </si>
  <si>
    <t>E → B</t>
  </si>
  <si>
    <t>B → E</t>
  </si>
  <si>
    <t>D → C</t>
  </si>
  <si>
    <t>C → D</t>
  </si>
  <si>
    <t>G → C</t>
  </si>
  <si>
    <t>C → G</t>
  </si>
  <si>
    <t>E → D</t>
  </si>
  <si>
    <t>D → E</t>
  </si>
  <si>
    <t>D → F</t>
  </si>
  <si>
    <t>F → D</t>
  </si>
  <si>
    <t>D → G</t>
  </si>
  <si>
    <t>G → D</t>
  </si>
  <si>
    <t>E → G</t>
  </si>
  <si>
    <t>G → E</t>
  </si>
  <si>
    <t>G → F</t>
  </si>
  <si>
    <t>F → G</t>
  </si>
  <si>
    <t>POSITIVE CORRELATION</t>
  </si>
  <si>
    <t>NEGATIVE CORRELATION</t>
  </si>
  <si>
    <t>Number of Valid Conviction value</t>
  </si>
  <si>
    <t>B ∧  A → D</t>
  </si>
  <si>
    <t>B ∧  D → A</t>
  </si>
  <si>
    <t>D ∧  A → B</t>
  </si>
  <si>
    <t>B → D ∧  A</t>
  </si>
  <si>
    <t>A → B ∧  D</t>
  </si>
  <si>
    <t>D → B ∧  A</t>
  </si>
  <si>
    <t>B ∧  A → E</t>
  </si>
  <si>
    <t>B ∧  E → A</t>
  </si>
  <si>
    <t>A ∧  E → B</t>
  </si>
  <si>
    <t>B → A ∧  E</t>
  </si>
  <si>
    <t>A → B ∧  E</t>
  </si>
  <si>
    <t>E → B ∧  A</t>
  </si>
  <si>
    <t>D ∧  A → E</t>
  </si>
  <si>
    <t>D ∧  E → A</t>
  </si>
  <si>
    <t>A ∧  E → D</t>
  </si>
  <si>
    <t>D → A ∧  E</t>
  </si>
  <si>
    <t>A → D ∧  E</t>
  </si>
  <si>
    <t>E → D ∧  A</t>
  </si>
  <si>
    <t>D ∧  A → G</t>
  </si>
  <si>
    <t>D ∧  G → A</t>
  </si>
  <si>
    <t>A ∧  G → D</t>
  </si>
  <si>
    <t>D → A ∧  G</t>
  </si>
  <si>
    <t>A → D ∧  G</t>
  </si>
  <si>
    <t>G → D ∧  A</t>
  </si>
  <si>
    <t>A ∧  E → G</t>
  </si>
  <si>
    <t>A ∧  G → E</t>
  </si>
  <si>
    <t>G ∧  E → A</t>
  </si>
  <si>
    <t>A → G ∧  E</t>
  </si>
  <si>
    <t>E → A ∧  G</t>
  </si>
  <si>
    <t>G → A ∧  E</t>
  </si>
  <si>
    <t>B ∧  E → D</t>
  </si>
  <si>
    <t>B ∧  D → E</t>
  </si>
  <si>
    <t>D ∧  E → B</t>
  </si>
  <si>
    <t>B → D ∧  E</t>
  </si>
  <si>
    <t>E → B ∧  D</t>
  </si>
  <si>
    <t>D → B ∧  E</t>
  </si>
  <si>
    <t>D ∧  G → C</t>
  </si>
  <si>
    <t>D ∧  C → G</t>
  </si>
  <si>
    <t>G ∧  C → D</t>
  </si>
  <si>
    <t>D → G ∧  C</t>
  </si>
  <si>
    <t>G → D ∧  C</t>
  </si>
  <si>
    <t>C → D ∧  G</t>
  </si>
  <si>
    <t>D ∧  G → E</t>
  </si>
  <si>
    <t>D ∧  E → G</t>
  </si>
  <si>
    <t>G ∧  E → D</t>
  </si>
  <si>
    <t>D → G ∧  E</t>
  </si>
  <si>
    <t>G → D ∧  E</t>
  </si>
  <si>
    <t>E → D ∧  G</t>
  </si>
  <si>
    <t>D ∧  A ∧  E → G</t>
  </si>
  <si>
    <t>D ∧  A ∧  G → E</t>
  </si>
  <si>
    <t>D ∧  G ∧  E → A</t>
  </si>
  <si>
    <t>A ∧  E ∧  G → D</t>
  </si>
  <si>
    <t>D ∧  A → G ∧  E</t>
  </si>
  <si>
    <t>D ∧  E → A ∧  G</t>
  </si>
  <si>
    <t>D ∧  G → A ∧  E</t>
  </si>
  <si>
    <t>A ∧  E → D ∧  G</t>
  </si>
  <si>
    <t>A ∧  G → D ∧  E</t>
  </si>
  <si>
    <t>G ∧  E → D ∧  A</t>
  </si>
  <si>
    <t>D → A ∧  E ∧  G</t>
  </si>
  <si>
    <t>A → D ∧  G ∧  E</t>
  </si>
  <si>
    <t>E → D ∧  A ∧  G</t>
  </si>
  <si>
    <t>G → D ∧  A ∧  E</t>
  </si>
  <si>
    <t>Rule</t>
  </si>
  <si>
    <t>Number of Generated Candidate Set</t>
  </si>
  <si>
    <t>Track Name</t>
  </si>
  <si>
    <t>Artist Name(s)</t>
  </si>
  <si>
    <t>Year Album Released</t>
  </si>
  <si>
    <t>Chords</t>
  </si>
  <si>
    <t>Awitin Mo, Isasayaw Ko</t>
  </si>
  <si>
    <t>VST &amp; Company</t>
  </si>
  <si>
    <t>A#m</t>
  </si>
  <si>
    <t>G#m</t>
  </si>
  <si>
    <t>C#7sus4</t>
  </si>
  <si>
    <t>C#7</t>
  </si>
  <si>
    <t>F#maj7</t>
  </si>
  <si>
    <t>Bm</t>
  </si>
  <si>
    <t>Amaj7</t>
  </si>
  <si>
    <t>Dmaj7</t>
  </si>
  <si>
    <t>E7sus4</t>
  </si>
  <si>
    <t>E7</t>
  </si>
  <si>
    <t>C#m</t>
  </si>
  <si>
    <t>F#7</t>
  </si>
  <si>
    <t>Ikaw ang Aking Mahal</t>
  </si>
  <si>
    <t>C#m7</t>
  </si>
  <si>
    <t>Bm7</t>
  </si>
  <si>
    <t>F#m</t>
  </si>
  <si>
    <t>Dm</t>
  </si>
  <si>
    <t>Sumayaw Sumunod</t>
  </si>
  <si>
    <t>The Boyfriends</t>
  </si>
  <si>
    <t>F#m7</t>
  </si>
  <si>
    <t>Cmaj7</t>
  </si>
  <si>
    <t>Dm7</t>
  </si>
  <si>
    <t>Ebmaj7</t>
  </si>
  <si>
    <t>Gm7</t>
  </si>
  <si>
    <t>Cm7</t>
  </si>
  <si>
    <t>Gm</t>
  </si>
  <si>
    <t>Panalangin</t>
  </si>
  <si>
    <t>APO Hiking Society</t>
  </si>
  <si>
    <t>Am</t>
  </si>
  <si>
    <t>Em</t>
  </si>
  <si>
    <t>A7</t>
  </si>
  <si>
    <t>Ewan</t>
  </si>
  <si>
    <t>Kahit Maputi Na Ang Buhok Ko</t>
  </si>
  <si>
    <t>REY VALERA</t>
  </si>
  <si>
    <t>Gmaj7</t>
  </si>
  <si>
    <t>B7</t>
  </si>
  <si>
    <t>G7</t>
  </si>
  <si>
    <t>Am/G</t>
  </si>
  <si>
    <t>Manila</t>
  </si>
  <si>
    <t>Hotdog</t>
  </si>
  <si>
    <t>C7</t>
  </si>
  <si>
    <t>Am7</t>
  </si>
  <si>
    <t>D7</t>
  </si>
  <si>
    <t>Annie Batungbakal</t>
  </si>
  <si>
    <t>D#m7</t>
  </si>
  <si>
    <t>G#7</t>
  </si>
  <si>
    <t>Bmaj7</t>
  </si>
  <si>
    <t>Si Aida, Si Lorna, O Si Fe</t>
  </si>
  <si>
    <t>Marco Sison</t>
  </si>
  <si>
    <t>G#m7</t>
  </si>
  <si>
    <t>High School Life</t>
  </si>
  <si>
    <t>Sharon Cuneta</t>
  </si>
  <si>
    <t>Cm</t>
  </si>
  <si>
    <t>Mahirap Magmahal Ng Syota Ng Iba</t>
  </si>
  <si>
    <t>F#dim</t>
  </si>
  <si>
    <t>A#7</t>
  </si>
  <si>
    <t>A#m7</t>
  </si>
  <si>
    <t>Mamang Sorbetero</t>
  </si>
  <si>
    <t>Celeste Legaspi</t>
  </si>
  <si>
    <t>Pumapatak Ang Ulan</t>
  </si>
  <si>
    <t>Em7</t>
  </si>
  <si>
    <t>B7sus4</t>
  </si>
  <si>
    <t>A7sus4</t>
  </si>
  <si>
    <t>Mr. DJ</t>
  </si>
  <si>
    <t>Dahil Mahal Kita</t>
  </si>
  <si>
    <t>Boyfriends</t>
  </si>
  <si>
    <t>Magkasuyo Buong Gabi</t>
  </si>
  <si>
    <t>RICO J PUNO, Elisa</t>
  </si>
  <si>
    <t>Blue Jeans</t>
  </si>
  <si>
    <t>F7</t>
  </si>
  <si>
    <t>Babaero</t>
  </si>
  <si>
    <t>Randy Santiago</t>
  </si>
  <si>
    <t>Doon Lang</t>
  </si>
  <si>
    <t>Nonoy Zuniga</t>
  </si>
  <si>
    <t>Fmaj7</t>
  </si>
  <si>
    <t>Dmmaj7</t>
  </si>
  <si>
    <t>G/F</t>
  </si>
  <si>
    <t>Bb7</t>
  </si>
  <si>
    <t>Kay Ganda Ng Ating Musika</t>
  </si>
  <si>
    <t>Hajji Alejandro</t>
  </si>
  <si>
    <t>G/D</t>
  </si>
  <si>
    <t>Gm/D</t>
  </si>
  <si>
    <t>C/D</t>
  </si>
  <si>
    <t>D/A</t>
  </si>
  <si>
    <t>F#/A</t>
  </si>
  <si>
    <t>F#/A#</t>
  </si>
  <si>
    <t>Bbmaj7</t>
  </si>
  <si>
    <t>C/Bb</t>
  </si>
  <si>
    <t>F7sus4</t>
  </si>
  <si>
    <t>Ab7</t>
  </si>
  <si>
    <t>F6</t>
  </si>
  <si>
    <t>Bb7sus4</t>
  </si>
  <si>
    <t>Ab/Eb</t>
  </si>
  <si>
    <t>Abm/Eb</t>
  </si>
  <si>
    <t>Db/Eb</t>
  </si>
  <si>
    <t>Abm7</t>
  </si>
  <si>
    <t>Ab/Bb</t>
  </si>
  <si>
    <t>Panaginip</t>
  </si>
  <si>
    <t>Sasakyan Kita</t>
  </si>
  <si>
    <t>Gladys and the Boxers</t>
  </si>
  <si>
    <t>Ikaw Ang Miss Universe Ng Buhay Ko</t>
  </si>
  <si>
    <t>Emaj7</t>
  </si>
  <si>
    <t>Eaug</t>
  </si>
  <si>
    <t>Sorry Na, Puede Ba</t>
  </si>
  <si>
    <t>RICO J PUNO</t>
  </si>
  <si>
    <t>G#dim7</t>
  </si>
  <si>
    <t>A/G</t>
  </si>
  <si>
    <t>Ang Boyfriend kong Baduy</t>
  </si>
  <si>
    <t>Cinderella</t>
  </si>
  <si>
    <t>Fm7</t>
  </si>
  <si>
    <t>Ngayon At Kailanman</t>
  </si>
  <si>
    <t>Basil Valdez</t>
  </si>
  <si>
    <t>Cdim</t>
  </si>
  <si>
    <t>C#dim</t>
  </si>
  <si>
    <t>Kamusta Ka</t>
  </si>
  <si>
    <t>Dm/G</t>
  </si>
  <si>
    <t>Dm7/G</t>
  </si>
  <si>
    <t>G/B</t>
  </si>
  <si>
    <t>B7/Eb</t>
  </si>
  <si>
    <t>Ang Pag-ibig Kong Ito</t>
  </si>
  <si>
    <t>Leah Navarro</t>
  </si>
  <si>
    <t>Nosi Balasi</t>
  </si>
  <si>
    <t>Sampaguita</t>
  </si>
  <si>
    <t>Walang Kapalit</t>
  </si>
  <si>
    <t>Fm</t>
  </si>
  <si>
    <t>F/C</t>
  </si>
  <si>
    <t>Kahit Konting Pagtingin</t>
  </si>
  <si>
    <t>Ric Segreto</t>
  </si>
  <si>
    <t>Dito Ba?</t>
  </si>
  <si>
    <t>Kuh Ledesma</t>
  </si>
  <si>
    <t>Am/C</t>
  </si>
  <si>
    <t>D/F#</t>
  </si>
  <si>
    <t>C/G</t>
  </si>
  <si>
    <t>Hindi Ako Iiyak</t>
  </si>
  <si>
    <t>Flippers</t>
  </si>
  <si>
    <t>Gsus4</t>
  </si>
  <si>
    <t>Dm7/C</t>
  </si>
  <si>
    <t>Kaibigan</t>
  </si>
  <si>
    <t>Gb/Bb</t>
  </si>
  <si>
    <t>Adim</t>
  </si>
  <si>
    <t>Miss Na Miss Kita</t>
  </si>
  <si>
    <t>Father &amp; Sons</t>
  </si>
  <si>
    <t>G7sus4</t>
  </si>
  <si>
    <t>C/B</t>
  </si>
  <si>
    <t>G#7sus4</t>
  </si>
  <si>
    <t>Ebm</t>
  </si>
  <si>
    <t>Napakasakit Kuya Eddie</t>
  </si>
  <si>
    <t>Roel Cortez</t>
  </si>
  <si>
    <t xml:space="preserve">F#7 </t>
  </si>
  <si>
    <t>Ako'y Pinoy</t>
  </si>
  <si>
    <t>Florante</t>
  </si>
  <si>
    <t>Bawal Na Gamot</t>
  </si>
  <si>
    <t>Willy Garte</t>
  </si>
  <si>
    <t>Isang Linggong Pag-Ibig</t>
  </si>
  <si>
    <t>Imelda Papin</t>
  </si>
  <si>
    <t>Salawahan</t>
  </si>
  <si>
    <t>Esus4</t>
  </si>
  <si>
    <t>Asus4</t>
  </si>
  <si>
    <t>Bituing Walang Ningning</t>
  </si>
  <si>
    <t>B/D#</t>
  </si>
  <si>
    <t>Dsus4</t>
  </si>
  <si>
    <t>C#dim7</t>
  </si>
  <si>
    <t>D#7</t>
  </si>
  <si>
    <t>C#/G#</t>
  </si>
  <si>
    <t>C/E</t>
  </si>
  <si>
    <t>G#/D#</t>
  </si>
  <si>
    <t>Bbm</t>
  </si>
  <si>
    <t>Handog</t>
  </si>
  <si>
    <t>Batang-Bata Ka Pa</t>
  </si>
  <si>
    <t>Paniwalaan</t>
  </si>
  <si>
    <t>Tukso</t>
  </si>
  <si>
    <t>Eva Eugenio</t>
  </si>
  <si>
    <t>Bbmmaj7</t>
  </si>
  <si>
    <t>Edim7</t>
  </si>
  <si>
    <t>Fsus4</t>
  </si>
  <si>
    <t>Dm7-5</t>
  </si>
  <si>
    <t>Fdim7</t>
  </si>
  <si>
    <t>F#sus4</t>
  </si>
  <si>
    <t>D#m7-5</t>
  </si>
  <si>
    <t>Pers Lab</t>
  </si>
  <si>
    <t>Fdim</t>
  </si>
  <si>
    <t>Daug</t>
  </si>
  <si>
    <t>G#dim</t>
  </si>
  <si>
    <t>Kastilyong Buhangin</t>
  </si>
  <si>
    <t>Bakit Labis Kitang Mahal</t>
  </si>
  <si>
    <t>T.L. Ako Sa'yo</t>
  </si>
  <si>
    <t>Sayang Na Sayang</t>
  </si>
  <si>
    <t>Manilyn Reynes</t>
  </si>
  <si>
    <t>Mr. Dreamboy</t>
  </si>
  <si>
    <t>Sheryl Cruz</t>
  </si>
  <si>
    <t>C6</t>
  </si>
  <si>
    <t>C13</t>
  </si>
  <si>
    <t>D7-9</t>
  </si>
  <si>
    <t>F#m7-5</t>
  </si>
  <si>
    <t>C7-9</t>
  </si>
  <si>
    <t>F/A</t>
  </si>
  <si>
    <t>Bb/A</t>
  </si>
  <si>
    <t>C7/G</t>
  </si>
  <si>
    <t>Am/G#</t>
  </si>
  <si>
    <t>A7-5</t>
  </si>
  <si>
    <t>C#13</t>
  </si>
  <si>
    <t>Bbm/A</t>
  </si>
  <si>
    <t>C#/B</t>
  </si>
  <si>
    <t>Bb7-5</t>
  </si>
  <si>
    <t>C#6</t>
  </si>
  <si>
    <t>Kaibigan Lang Pala</t>
  </si>
  <si>
    <t>Lilet</t>
  </si>
  <si>
    <t>Mr. Kupido</t>
  </si>
  <si>
    <t>Rachel Alejandro</t>
  </si>
  <si>
    <t>Can This Be Love?</t>
  </si>
  <si>
    <t>Smokey Mountain</t>
  </si>
  <si>
    <t>Abm</t>
  </si>
  <si>
    <t>Masdan Mo Ang Kapaligiran</t>
  </si>
  <si>
    <t>Asin</t>
  </si>
  <si>
    <t>A/C#</t>
  </si>
  <si>
    <t>Anak</t>
  </si>
  <si>
    <t>Freddie Aguilar</t>
  </si>
  <si>
    <t>Tayo'y mga pinoy</t>
  </si>
  <si>
    <t>Banyuhay Ni Heber</t>
  </si>
  <si>
    <t>Panakip butas</t>
  </si>
  <si>
    <t>D#m</t>
  </si>
  <si>
    <t>Magdalena</t>
  </si>
  <si>
    <t>B/Eb</t>
  </si>
  <si>
    <t>E/G#</t>
  </si>
  <si>
    <t>E7/G#</t>
  </si>
  <si>
    <t>Kawawang Cowboy</t>
  </si>
  <si>
    <t>Fred Panopio</t>
  </si>
  <si>
    <t>Csus4</t>
  </si>
  <si>
    <t>Boy (I Love You)</t>
  </si>
  <si>
    <t>Cherie Gil</t>
  </si>
  <si>
    <t>Malayo Pa Ang Umaga</t>
  </si>
  <si>
    <t>Ang Bayan Kong Sinilangan</t>
  </si>
  <si>
    <t>Ale</t>
  </si>
  <si>
    <t>Richard Reynoso</t>
  </si>
  <si>
    <t>Paalam Na</t>
  </si>
  <si>
    <t>Am7/E</t>
  </si>
  <si>
    <t>Gm7-5</t>
  </si>
  <si>
    <t>C7sus4</t>
  </si>
  <si>
    <t>Am6</t>
  </si>
  <si>
    <t>Dm/C</t>
  </si>
  <si>
    <t>Dadd9/B</t>
  </si>
  <si>
    <t>LUMAYO KA MAN SA AKIN</t>
  </si>
  <si>
    <t>Rodel Naval</t>
  </si>
  <si>
    <t>Hiram</t>
  </si>
  <si>
    <t>Zsa Zsa Padilla</t>
  </si>
  <si>
    <t>Edim</t>
  </si>
  <si>
    <t>Ddim</t>
  </si>
  <si>
    <t>Tulak ng Bibig, Kabig ng Dibdib</t>
  </si>
  <si>
    <t>D6</t>
  </si>
  <si>
    <t>D#dim</t>
  </si>
  <si>
    <t>Kung Ako'y Iiwan Mo</t>
  </si>
  <si>
    <t>F#/Bb</t>
  </si>
  <si>
    <t>Himig Ng Pag-ibig</t>
  </si>
  <si>
    <t>D7/F#</t>
  </si>
  <si>
    <t>No Touch</t>
  </si>
  <si>
    <t>Juan Dela Cruz Band</t>
  </si>
  <si>
    <t>Bonggahan</t>
  </si>
  <si>
    <t xml:space="preserve">When I met you </t>
  </si>
  <si>
    <t>B/A#</t>
  </si>
  <si>
    <t>B/G#</t>
  </si>
  <si>
    <t>B/F#</t>
  </si>
  <si>
    <t>Bm/E</t>
  </si>
  <si>
    <t>C#m7/F#</t>
  </si>
  <si>
    <t>D#m7/F#</t>
  </si>
  <si>
    <t>E9</t>
  </si>
  <si>
    <t>Em/A</t>
  </si>
  <si>
    <t>Fm7-5</t>
  </si>
  <si>
    <t>F#/G#</t>
  </si>
  <si>
    <t>F#m7/B</t>
  </si>
  <si>
    <t>F#7sus4</t>
  </si>
  <si>
    <t>Em/B</t>
  </si>
  <si>
    <t>SORTED COMPUTATION</t>
  </si>
  <si>
    <t>Number of Generated Candidate</t>
  </si>
  <si>
    <t>C4, L4</t>
  </si>
  <si>
    <t>A, B, C, D</t>
  </si>
  <si>
    <t>A, B, C, E</t>
  </si>
  <si>
    <t>A, B, C, G</t>
  </si>
  <si>
    <t>A, B, D, E</t>
  </si>
  <si>
    <t>A, B, D, G</t>
  </si>
  <si>
    <t>A, B, E, G</t>
  </si>
  <si>
    <t>A, C, D, E</t>
  </si>
  <si>
    <t>A, C, D, G</t>
  </si>
  <si>
    <t>A, C, E, G</t>
  </si>
  <si>
    <t>A, D, E, G</t>
  </si>
  <si>
    <t>B, C, D, E</t>
  </si>
  <si>
    <t>B, C, D, G</t>
  </si>
  <si>
    <t>B, C, E, G</t>
  </si>
  <si>
    <t>B, D, E, G</t>
  </si>
  <si>
    <t>C, D, E,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</si>
</sst>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mbria"/>
      <family val="1"/>
      <scheme val="major"/>
    </font>
    <font>
      <b/>
      <sz val="11"/>
      <name val="Calibri"/>
      <family val="2"/>
    </font>
    <font>
      <sz val="11"/>
      <color rgb="FF9C0006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81">
    <xf numFmtId="0" fontId="0" fillId="0" borderId="0" xfId="0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0" borderId="0" xfId="0" applyFont="1"/>
    <xf numFmtId="0" fontId="0" fillId="0" borderId="0" xfId="0" applyNumberFormat="1" applyFont="1" applyAlignment="1">
      <alignment horizontal="right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3" borderId="0" xfId="0" applyNumberFormat="1" applyFont="1" applyFill="1" applyAlignment="1">
      <alignment horizontal="right"/>
    </xf>
    <xf numFmtId="0" fontId="0" fillId="2" borderId="0" xfId="0" applyNumberFormat="1" applyFill="1"/>
    <xf numFmtId="0" fontId="2" fillId="0" borderId="0" xfId="0" applyNumberFormat="1" applyFont="1"/>
    <xf numFmtId="0" fontId="2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5" fillId="0" borderId="0" xfId="0" applyNumberFormat="1" applyFont="1" applyAlignment="1"/>
    <xf numFmtId="3" fontId="1" fillId="0" borderId="1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2" fillId="0" borderId="2" xfId="0" applyFont="1" applyFill="1" applyBorder="1"/>
    <xf numFmtId="3" fontId="1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1" fillId="2" borderId="3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3" xfId="0" applyNumberFormat="1" applyFont="1" applyBorder="1" applyAlignment="1">
      <alignment horizontal="center"/>
    </xf>
    <xf numFmtId="0" fontId="0" fillId="2" borderId="3" xfId="0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2" borderId="3" xfId="0" applyNumberFormat="1" applyFill="1" applyBorder="1"/>
    <xf numFmtId="0" fontId="0" fillId="0" borderId="3" xfId="0" applyNumberFormat="1" applyBorder="1"/>
    <xf numFmtId="0" fontId="0" fillId="0" borderId="3" xfId="0" applyNumberFormat="1" applyBorder="1" applyAlignment="1">
      <alignment horizontal="right"/>
    </xf>
    <xf numFmtId="0" fontId="0" fillId="0" borderId="3" xfId="0" applyNumberFormat="1" applyFill="1" applyBorder="1" applyAlignment="1">
      <alignment horizontal="right"/>
    </xf>
    <xf numFmtId="0" fontId="0" fillId="2" borderId="3" xfId="0" applyNumberFormat="1" applyFill="1" applyBorder="1" applyAlignment="1">
      <alignment horizontal="right"/>
    </xf>
    <xf numFmtId="0" fontId="0" fillId="0" borderId="0" xfId="0" applyFont="1"/>
    <xf numFmtId="0" fontId="1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8" fillId="4" borderId="3" xfId="1" applyBorder="1"/>
    <xf numFmtId="0" fontId="8" fillId="4" borderId="3" xfId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164" fontId="0" fillId="0" borderId="3" xfId="0" applyNumberForma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/>
    <xf numFmtId="0" fontId="0" fillId="5" borderId="3" xfId="0" applyFill="1" applyBorder="1"/>
    <xf numFmtId="0" fontId="0" fillId="0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ont="1" applyFill="1" applyBorder="1"/>
    <xf numFmtId="0" fontId="0" fillId="0" borderId="0" xfId="0" applyNumberFormat="1" applyFont="1"/>
    <xf numFmtId="0" fontId="0" fillId="2" borderId="0" xfId="0" applyNumberFormat="1" applyFont="1" applyFill="1" applyAlignment="1">
      <alignment horizontal="right"/>
    </xf>
    <xf numFmtId="0" fontId="2" fillId="2" borderId="0" xfId="0" applyNumberFormat="1" applyFont="1" applyFill="1"/>
    <xf numFmtId="164" fontId="0" fillId="0" borderId="0" xfId="0" applyNumberFormat="1"/>
    <xf numFmtId="164" fontId="0" fillId="2" borderId="3" xfId="0" applyNumberFormat="1" applyFill="1" applyBorder="1"/>
    <xf numFmtId="165" fontId="0" fillId="2" borderId="3" xfId="0" applyNumberFormat="1" applyFill="1" applyBorder="1"/>
    <xf numFmtId="165" fontId="0" fillId="0" borderId="3" xfId="0" applyNumberFormat="1" applyBorder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E12B-6522-4E03-BEF0-54B71D98E462}">
  <dimension ref="A1:AU74"/>
  <sheetViews>
    <sheetView zoomScaleNormal="100" workbookViewId="0">
      <selection activeCell="C33" sqref="C33"/>
    </sheetView>
  </sheetViews>
  <sheetFormatPr defaultRowHeight="15" x14ac:dyDescent="0.25"/>
  <cols>
    <col min="1" max="1" width="35.42578125" bestFit="1" customWidth="1"/>
    <col min="2" max="2" width="22" bestFit="1" customWidth="1"/>
    <col min="3" max="3" width="20.140625" bestFit="1" customWidth="1"/>
  </cols>
  <sheetData>
    <row r="1" spans="1:20" x14ac:dyDescent="0.25">
      <c r="A1" s="4" t="s">
        <v>336</v>
      </c>
      <c r="B1" s="4" t="s">
        <v>337</v>
      </c>
      <c r="C1" s="4" t="s">
        <v>338</v>
      </c>
      <c r="D1" s="66" t="s">
        <v>339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x14ac:dyDescent="0.25">
      <c r="A2" t="s">
        <v>340</v>
      </c>
      <c r="B2" t="s">
        <v>341</v>
      </c>
      <c r="C2">
        <v>1978</v>
      </c>
      <c r="D2" t="s">
        <v>3</v>
      </c>
      <c r="E2" t="s">
        <v>342</v>
      </c>
      <c r="F2" t="s">
        <v>343</v>
      </c>
      <c r="G2" t="s">
        <v>344</v>
      </c>
      <c r="H2" t="s">
        <v>345</v>
      </c>
      <c r="I2" t="s">
        <v>13</v>
      </c>
      <c r="J2" t="s">
        <v>346</v>
      </c>
      <c r="K2" t="s">
        <v>347</v>
      </c>
      <c r="L2" t="s">
        <v>348</v>
      </c>
      <c r="M2" t="s">
        <v>349</v>
      </c>
      <c r="N2" t="s">
        <v>350</v>
      </c>
      <c r="O2" t="s">
        <v>351</v>
      </c>
      <c r="P2" t="s">
        <v>352</v>
      </c>
      <c r="Q2" t="s">
        <v>353</v>
      </c>
    </row>
    <row r="3" spans="1:20" x14ac:dyDescent="0.25">
      <c r="A3" t="s">
        <v>354</v>
      </c>
      <c r="B3" t="s">
        <v>341</v>
      </c>
      <c r="C3">
        <v>1978</v>
      </c>
      <c r="D3" t="s">
        <v>0</v>
      </c>
      <c r="E3" t="s">
        <v>355</v>
      </c>
      <c r="F3" t="s">
        <v>356</v>
      </c>
      <c r="G3" t="s">
        <v>10</v>
      </c>
      <c r="H3" t="s">
        <v>357</v>
      </c>
      <c r="I3" t="s">
        <v>358</v>
      </c>
    </row>
    <row r="4" spans="1:20" x14ac:dyDescent="0.25">
      <c r="A4" t="s">
        <v>359</v>
      </c>
      <c r="B4" t="s">
        <v>360</v>
      </c>
      <c r="C4">
        <v>2001</v>
      </c>
      <c r="D4" t="s">
        <v>0</v>
      </c>
      <c r="E4" t="s">
        <v>355</v>
      </c>
      <c r="F4" t="s">
        <v>357</v>
      </c>
      <c r="G4" t="s">
        <v>356</v>
      </c>
      <c r="H4" t="s">
        <v>10</v>
      </c>
      <c r="I4" t="s">
        <v>348</v>
      </c>
      <c r="J4" t="s">
        <v>361</v>
      </c>
      <c r="K4" t="s">
        <v>362</v>
      </c>
      <c r="L4" t="s">
        <v>349</v>
      </c>
      <c r="M4" t="s">
        <v>363</v>
      </c>
      <c r="N4" t="s">
        <v>364</v>
      </c>
      <c r="O4" t="s">
        <v>365</v>
      </c>
      <c r="P4" t="s">
        <v>366</v>
      </c>
      <c r="Q4" t="s">
        <v>12</v>
      </c>
      <c r="R4" t="s">
        <v>367</v>
      </c>
    </row>
    <row r="5" spans="1:20" x14ac:dyDescent="0.25">
      <c r="A5" t="s">
        <v>368</v>
      </c>
      <c r="B5" t="s">
        <v>369</v>
      </c>
      <c r="C5">
        <v>1980</v>
      </c>
      <c r="D5" t="s">
        <v>5</v>
      </c>
      <c r="E5" t="s">
        <v>370</v>
      </c>
      <c r="F5" t="s">
        <v>371</v>
      </c>
      <c r="G5" t="s">
        <v>372</v>
      </c>
      <c r="H5" t="s">
        <v>358</v>
      </c>
      <c r="I5" t="s">
        <v>12</v>
      </c>
      <c r="J5" t="s">
        <v>14</v>
      </c>
    </row>
    <row r="6" spans="1:20" x14ac:dyDescent="0.25">
      <c r="A6" t="s">
        <v>373</v>
      </c>
      <c r="B6" t="s">
        <v>369</v>
      </c>
      <c r="C6">
        <v>1980</v>
      </c>
      <c r="D6" t="s">
        <v>371</v>
      </c>
      <c r="E6" t="s">
        <v>370</v>
      </c>
      <c r="F6" t="s">
        <v>358</v>
      </c>
      <c r="G6" t="s">
        <v>12</v>
      </c>
      <c r="H6" t="s">
        <v>14</v>
      </c>
    </row>
    <row r="7" spans="1:20" x14ac:dyDescent="0.25">
      <c r="A7" t="s">
        <v>374</v>
      </c>
      <c r="B7" t="s">
        <v>375</v>
      </c>
      <c r="C7">
        <v>2008</v>
      </c>
      <c r="D7" t="s">
        <v>14</v>
      </c>
      <c r="E7" t="s">
        <v>376</v>
      </c>
      <c r="F7" t="s">
        <v>370</v>
      </c>
      <c r="G7" t="s">
        <v>7</v>
      </c>
      <c r="H7" t="s">
        <v>347</v>
      </c>
      <c r="I7" t="s">
        <v>377</v>
      </c>
      <c r="J7" t="s">
        <v>371</v>
      </c>
      <c r="K7" t="s">
        <v>378</v>
      </c>
      <c r="L7" t="s">
        <v>5</v>
      </c>
      <c r="M7" t="s">
        <v>353</v>
      </c>
      <c r="N7" t="s">
        <v>351</v>
      </c>
      <c r="O7" t="s">
        <v>379</v>
      </c>
      <c r="P7" t="s">
        <v>10</v>
      </c>
    </row>
    <row r="8" spans="1:20" x14ac:dyDescent="0.25">
      <c r="A8" t="s">
        <v>380</v>
      </c>
      <c r="B8" t="s">
        <v>381</v>
      </c>
      <c r="C8">
        <v>2008</v>
      </c>
      <c r="D8" t="s">
        <v>365</v>
      </c>
      <c r="E8" t="s">
        <v>382</v>
      </c>
      <c r="F8" t="s">
        <v>383</v>
      </c>
      <c r="G8" t="s">
        <v>384</v>
      </c>
      <c r="H8" t="s">
        <v>372</v>
      </c>
      <c r="I8" t="s">
        <v>358</v>
      </c>
      <c r="J8" t="s">
        <v>12</v>
      </c>
      <c r="K8" t="s">
        <v>370</v>
      </c>
      <c r="L8" t="s">
        <v>0</v>
      </c>
      <c r="M8" t="s">
        <v>351</v>
      </c>
      <c r="N8" t="s">
        <v>4</v>
      </c>
    </row>
    <row r="9" spans="1:20" x14ac:dyDescent="0.25">
      <c r="A9" t="s">
        <v>385</v>
      </c>
      <c r="B9" t="s">
        <v>381</v>
      </c>
      <c r="C9">
        <v>2005</v>
      </c>
      <c r="D9" t="s">
        <v>355</v>
      </c>
      <c r="E9" t="s">
        <v>13</v>
      </c>
      <c r="F9" t="s">
        <v>3</v>
      </c>
      <c r="G9" t="s">
        <v>15</v>
      </c>
      <c r="H9" t="s">
        <v>386</v>
      </c>
      <c r="I9" t="s">
        <v>387</v>
      </c>
      <c r="J9" t="s">
        <v>388</v>
      </c>
      <c r="K9" t="s">
        <v>352</v>
      </c>
      <c r="L9" t="s">
        <v>371</v>
      </c>
      <c r="M9" t="s">
        <v>356</v>
      </c>
    </row>
    <row r="10" spans="1:20" x14ac:dyDescent="0.25">
      <c r="A10" t="s">
        <v>389</v>
      </c>
      <c r="B10" t="s">
        <v>390</v>
      </c>
      <c r="C10">
        <v>1991</v>
      </c>
      <c r="D10" t="s">
        <v>12</v>
      </c>
      <c r="E10" t="s">
        <v>384</v>
      </c>
      <c r="F10" t="s">
        <v>367</v>
      </c>
      <c r="G10" t="s">
        <v>5</v>
      </c>
      <c r="H10" t="s">
        <v>370</v>
      </c>
      <c r="I10" t="s">
        <v>4</v>
      </c>
      <c r="J10" t="s">
        <v>347</v>
      </c>
      <c r="K10" t="s">
        <v>346</v>
      </c>
      <c r="L10" t="s">
        <v>11</v>
      </c>
      <c r="M10" t="s">
        <v>372</v>
      </c>
      <c r="N10" t="s">
        <v>7</v>
      </c>
      <c r="O10" t="s">
        <v>391</v>
      </c>
      <c r="P10" t="s">
        <v>345</v>
      </c>
      <c r="Q10" t="s">
        <v>361</v>
      </c>
      <c r="R10" t="s">
        <v>377</v>
      </c>
      <c r="S10" t="s">
        <v>371</v>
      </c>
    </row>
    <row r="11" spans="1:20" x14ac:dyDescent="0.25">
      <c r="A11" t="s">
        <v>392</v>
      </c>
      <c r="B11" t="s">
        <v>393</v>
      </c>
      <c r="C11">
        <v>2002</v>
      </c>
      <c r="D11" t="s">
        <v>394</v>
      </c>
      <c r="E11" t="s">
        <v>4</v>
      </c>
      <c r="F11" t="s">
        <v>2</v>
      </c>
      <c r="G11" t="s">
        <v>11</v>
      </c>
      <c r="H11" t="s">
        <v>14</v>
      </c>
      <c r="I11" t="s">
        <v>378</v>
      </c>
    </row>
    <row r="12" spans="1:20" x14ac:dyDescent="0.25">
      <c r="A12" t="s">
        <v>395</v>
      </c>
      <c r="B12" t="s">
        <v>369</v>
      </c>
      <c r="C12">
        <v>1989</v>
      </c>
      <c r="D12" t="s">
        <v>12</v>
      </c>
      <c r="E12" t="s">
        <v>372</v>
      </c>
      <c r="F12" t="s">
        <v>363</v>
      </c>
      <c r="G12" t="s">
        <v>378</v>
      </c>
      <c r="H12" t="s">
        <v>365</v>
      </c>
      <c r="I12" t="s">
        <v>382</v>
      </c>
      <c r="J12" t="s">
        <v>396</v>
      </c>
      <c r="K12" t="s">
        <v>4</v>
      </c>
      <c r="L12" t="s">
        <v>5</v>
      </c>
      <c r="M12" t="s">
        <v>6</v>
      </c>
      <c r="N12" t="s">
        <v>345</v>
      </c>
      <c r="O12" t="s">
        <v>397</v>
      </c>
      <c r="P12" t="s">
        <v>386</v>
      </c>
      <c r="Q12" t="s">
        <v>387</v>
      </c>
      <c r="R12" t="s">
        <v>398</v>
      </c>
      <c r="S12" t="s">
        <v>391</v>
      </c>
      <c r="T12" t="s">
        <v>13</v>
      </c>
    </row>
    <row r="13" spans="1:20" x14ac:dyDescent="0.25">
      <c r="A13" t="s">
        <v>399</v>
      </c>
      <c r="B13" t="s">
        <v>400</v>
      </c>
      <c r="C13">
        <v>1992</v>
      </c>
      <c r="D13" t="s">
        <v>0</v>
      </c>
      <c r="E13" t="s">
        <v>357</v>
      </c>
      <c r="F13" t="s">
        <v>347</v>
      </c>
      <c r="G13" t="s">
        <v>10</v>
      </c>
      <c r="H13" t="s">
        <v>7</v>
      </c>
    </row>
    <row r="14" spans="1:20" x14ac:dyDescent="0.25">
      <c r="A14" t="s">
        <v>401</v>
      </c>
      <c r="B14" t="s">
        <v>369</v>
      </c>
      <c r="C14">
        <v>1982</v>
      </c>
      <c r="D14" t="s">
        <v>349</v>
      </c>
      <c r="E14" t="s">
        <v>402</v>
      </c>
      <c r="F14" t="s">
        <v>372</v>
      </c>
      <c r="G14" t="s">
        <v>367</v>
      </c>
      <c r="H14" t="s">
        <v>357</v>
      </c>
      <c r="I14" t="s">
        <v>403</v>
      </c>
      <c r="J14" t="s">
        <v>377</v>
      </c>
      <c r="K14" t="s">
        <v>404</v>
      </c>
      <c r="L14" t="s">
        <v>383</v>
      </c>
      <c r="M14" t="s">
        <v>376</v>
      </c>
      <c r="N14" t="s">
        <v>10</v>
      </c>
      <c r="O14" t="s">
        <v>0</v>
      </c>
      <c r="P14" t="s">
        <v>7</v>
      </c>
      <c r="Q14" t="s">
        <v>370</v>
      </c>
      <c r="R14" t="s">
        <v>343</v>
      </c>
      <c r="S14" t="s">
        <v>344</v>
      </c>
      <c r="T14" t="s">
        <v>345</v>
      </c>
    </row>
    <row r="15" spans="1:20" x14ac:dyDescent="0.25">
      <c r="A15" t="s">
        <v>405</v>
      </c>
      <c r="B15" t="s">
        <v>393</v>
      </c>
      <c r="C15">
        <v>1994</v>
      </c>
      <c r="D15" t="s">
        <v>7</v>
      </c>
      <c r="E15" t="s">
        <v>402</v>
      </c>
      <c r="F15" t="s">
        <v>349</v>
      </c>
      <c r="G15" t="s">
        <v>371</v>
      </c>
      <c r="H15" t="s">
        <v>0</v>
      </c>
      <c r="I15" t="s">
        <v>13</v>
      </c>
      <c r="J15" t="s">
        <v>356</v>
      </c>
      <c r="K15" t="s">
        <v>6</v>
      </c>
      <c r="L15" t="s">
        <v>345</v>
      </c>
      <c r="M15" t="s">
        <v>367</v>
      </c>
      <c r="N15" t="s">
        <v>404</v>
      </c>
      <c r="O15" t="s">
        <v>372</v>
      </c>
      <c r="P15" t="s">
        <v>370</v>
      </c>
    </row>
    <row r="16" spans="1:20" x14ac:dyDescent="0.25">
      <c r="A16" t="s">
        <v>406</v>
      </c>
      <c r="B16" t="s">
        <v>407</v>
      </c>
      <c r="C16">
        <v>1978</v>
      </c>
      <c r="D16" t="s">
        <v>0</v>
      </c>
      <c r="E16" t="s">
        <v>347</v>
      </c>
      <c r="F16" t="s">
        <v>358</v>
      </c>
      <c r="G16" t="s">
        <v>15</v>
      </c>
      <c r="H16" t="s">
        <v>357</v>
      </c>
      <c r="I16" t="s">
        <v>352</v>
      </c>
      <c r="J16" t="s">
        <v>7</v>
      </c>
      <c r="K16" t="s">
        <v>10</v>
      </c>
    </row>
    <row r="17" spans="1:47" x14ac:dyDescent="0.25">
      <c r="A17" t="s">
        <v>408</v>
      </c>
      <c r="B17" t="s">
        <v>409</v>
      </c>
      <c r="C17">
        <v>2012</v>
      </c>
      <c r="D17" t="s">
        <v>353</v>
      </c>
      <c r="E17" t="s">
        <v>3</v>
      </c>
      <c r="F17" t="s">
        <v>352</v>
      </c>
      <c r="G17" t="s">
        <v>13</v>
      </c>
      <c r="H17" t="s">
        <v>387</v>
      </c>
      <c r="I17" t="s">
        <v>10</v>
      </c>
    </row>
    <row r="18" spans="1:47" x14ac:dyDescent="0.25">
      <c r="A18" t="s">
        <v>410</v>
      </c>
      <c r="B18" t="s">
        <v>369</v>
      </c>
      <c r="C18">
        <v>1982</v>
      </c>
      <c r="D18" t="s">
        <v>4</v>
      </c>
      <c r="E18" t="s">
        <v>5</v>
      </c>
      <c r="F18" t="s">
        <v>12</v>
      </c>
      <c r="G18" t="s">
        <v>358</v>
      </c>
      <c r="H18" t="s">
        <v>367</v>
      </c>
      <c r="I18" t="s">
        <v>370</v>
      </c>
      <c r="J18" t="s">
        <v>347</v>
      </c>
      <c r="K18" t="s">
        <v>363</v>
      </c>
      <c r="L18" t="s">
        <v>366</v>
      </c>
      <c r="M18" t="s">
        <v>411</v>
      </c>
      <c r="N18" t="s">
        <v>364</v>
      </c>
      <c r="O18" t="s">
        <v>14</v>
      </c>
      <c r="P18" t="s">
        <v>371</v>
      </c>
      <c r="Q18" t="s">
        <v>0</v>
      </c>
    </row>
    <row r="19" spans="1:47" x14ac:dyDescent="0.25">
      <c r="A19" t="s">
        <v>412</v>
      </c>
      <c r="B19" t="s">
        <v>413</v>
      </c>
      <c r="C19">
        <v>2008</v>
      </c>
      <c r="D19" t="s">
        <v>4</v>
      </c>
      <c r="E19" t="s">
        <v>6</v>
      </c>
      <c r="F19" t="s">
        <v>11</v>
      </c>
      <c r="G19" t="s">
        <v>358</v>
      </c>
      <c r="H19" t="s">
        <v>394</v>
      </c>
      <c r="I19" t="s">
        <v>12</v>
      </c>
      <c r="J19" t="s">
        <v>13</v>
      </c>
      <c r="K19" t="s">
        <v>367</v>
      </c>
    </row>
    <row r="20" spans="1:47" x14ac:dyDescent="0.25">
      <c r="A20" t="s">
        <v>414</v>
      </c>
      <c r="B20" t="s">
        <v>415</v>
      </c>
      <c r="C20">
        <v>1981</v>
      </c>
      <c r="D20" t="s">
        <v>5</v>
      </c>
      <c r="E20" t="s">
        <v>370</v>
      </c>
      <c r="F20" t="s">
        <v>416</v>
      </c>
      <c r="G20" t="s">
        <v>372</v>
      </c>
      <c r="H20" t="s">
        <v>358</v>
      </c>
      <c r="I20" t="s">
        <v>417</v>
      </c>
      <c r="J20" t="s">
        <v>14</v>
      </c>
      <c r="K20" t="s">
        <v>418</v>
      </c>
      <c r="L20" t="s">
        <v>371</v>
      </c>
      <c r="M20" t="s">
        <v>351</v>
      </c>
      <c r="N20" t="s">
        <v>379</v>
      </c>
      <c r="O20" t="s">
        <v>384</v>
      </c>
      <c r="P20" t="s">
        <v>378</v>
      </c>
      <c r="Q20" t="s">
        <v>10</v>
      </c>
      <c r="R20" t="s">
        <v>7</v>
      </c>
      <c r="S20" t="s">
        <v>419</v>
      </c>
      <c r="T20" t="s">
        <v>0</v>
      </c>
    </row>
    <row r="21" spans="1:47" s="10" customFormat="1" x14ac:dyDescent="0.25">
      <c r="A21" s="10" t="s">
        <v>420</v>
      </c>
      <c r="B21" s="10" t="s">
        <v>421</v>
      </c>
      <c r="C21" s="10">
        <v>2009</v>
      </c>
      <c r="D21" s="10" t="s">
        <v>7</v>
      </c>
      <c r="E21" s="10" t="s">
        <v>422</v>
      </c>
      <c r="F21" s="10" t="s">
        <v>423</v>
      </c>
      <c r="G21" s="10" t="s">
        <v>424</v>
      </c>
      <c r="H21" s="10" t="s">
        <v>357</v>
      </c>
      <c r="I21" s="10" t="s">
        <v>14</v>
      </c>
      <c r="J21" s="10" t="s">
        <v>372</v>
      </c>
      <c r="K21" s="10" t="s">
        <v>361</v>
      </c>
      <c r="L21" s="10" t="s">
        <v>425</v>
      </c>
      <c r="M21" s="10" t="s">
        <v>426</v>
      </c>
      <c r="N21" s="10" t="s">
        <v>347</v>
      </c>
      <c r="O21" s="10" t="s">
        <v>10</v>
      </c>
      <c r="P21" s="10" t="s">
        <v>0</v>
      </c>
      <c r="Q21" s="10" t="s">
        <v>370</v>
      </c>
      <c r="R21" s="10" t="s">
        <v>384</v>
      </c>
      <c r="S21" s="10" t="s">
        <v>367</v>
      </c>
      <c r="T21" s="10" t="s">
        <v>382</v>
      </c>
      <c r="U21" s="10" t="s">
        <v>12</v>
      </c>
      <c r="V21" s="10" t="s">
        <v>404</v>
      </c>
      <c r="W21" s="10" t="s">
        <v>427</v>
      </c>
      <c r="X21" s="10" t="s">
        <v>404</v>
      </c>
      <c r="Y21" s="10" t="s">
        <v>363</v>
      </c>
      <c r="Z21" s="10" t="s">
        <v>428</v>
      </c>
      <c r="AA21" s="10" t="s">
        <v>429</v>
      </c>
      <c r="AB21" s="10" t="s">
        <v>366</v>
      </c>
      <c r="AC21" s="10" t="s">
        <v>430</v>
      </c>
      <c r="AD21" s="10" t="s">
        <v>364</v>
      </c>
      <c r="AE21" s="10" t="s">
        <v>431</v>
      </c>
      <c r="AF21" s="10" t="s">
        <v>378</v>
      </c>
      <c r="AG21" s="10" t="s">
        <v>356</v>
      </c>
      <c r="AH21" s="10" t="s">
        <v>351</v>
      </c>
      <c r="AI21" s="10" t="s">
        <v>365</v>
      </c>
      <c r="AJ21" s="10" t="s">
        <v>416</v>
      </c>
      <c r="AK21" s="10" t="s">
        <v>432</v>
      </c>
      <c r="AL21" s="10" t="s">
        <v>433</v>
      </c>
      <c r="AM21" s="10" t="s">
        <v>419</v>
      </c>
      <c r="AN21" s="10" t="s">
        <v>11</v>
      </c>
      <c r="AO21" s="10" t="s">
        <v>434</v>
      </c>
      <c r="AP21" s="10" t="s">
        <v>435</v>
      </c>
      <c r="AQ21" s="10" t="s">
        <v>436</v>
      </c>
      <c r="AR21" s="10" t="s">
        <v>388</v>
      </c>
      <c r="AS21" s="10" t="s">
        <v>437</v>
      </c>
      <c r="AT21" s="10" t="s">
        <v>9</v>
      </c>
      <c r="AU21" s="10" t="s">
        <v>438</v>
      </c>
    </row>
    <row r="22" spans="1:47" x14ac:dyDescent="0.25">
      <c r="A22" t="s">
        <v>439</v>
      </c>
      <c r="B22" t="s">
        <v>381</v>
      </c>
      <c r="C22">
        <v>1989</v>
      </c>
      <c r="D22" t="s">
        <v>5</v>
      </c>
      <c r="E22" t="s">
        <v>347</v>
      </c>
      <c r="F22" t="s">
        <v>371</v>
      </c>
      <c r="G22" t="s">
        <v>383</v>
      </c>
      <c r="H22" t="s">
        <v>384</v>
      </c>
      <c r="I22" t="s">
        <v>14</v>
      </c>
      <c r="J22" t="s">
        <v>370</v>
      </c>
      <c r="K22" t="s">
        <v>7</v>
      </c>
      <c r="L22" t="s">
        <v>358</v>
      </c>
    </row>
    <row r="23" spans="1:47" x14ac:dyDescent="0.25">
      <c r="A23" t="s">
        <v>440</v>
      </c>
      <c r="B23" t="s">
        <v>441</v>
      </c>
      <c r="C23">
        <v>2004</v>
      </c>
      <c r="D23" t="s">
        <v>7</v>
      </c>
      <c r="E23" t="s">
        <v>347</v>
      </c>
      <c r="F23" t="s">
        <v>371</v>
      </c>
      <c r="G23" t="s">
        <v>0</v>
      </c>
    </row>
    <row r="24" spans="1:47" x14ac:dyDescent="0.25">
      <c r="A24" t="s">
        <v>442</v>
      </c>
      <c r="B24" t="s">
        <v>381</v>
      </c>
      <c r="C24">
        <v>1989</v>
      </c>
      <c r="D24" t="s">
        <v>443</v>
      </c>
      <c r="E24" t="s">
        <v>348</v>
      </c>
      <c r="F24" t="s">
        <v>349</v>
      </c>
      <c r="G24" t="s">
        <v>403</v>
      </c>
      <c r="H24" t="s">
        <v>377</v>
      </c>
      <c r="I24" t="s">
        <v>356</v>
      </c>
      <c r="J24" t="s">
        <v>10</v>
      </c>
      <c r="K24" t="s">
        <v>371</v>
      </c>
      <c r="L24" t="s">
        <v>353</v>
      </c>
      <c r="M24" t="s">
        <v>4</v>
      </c>
      <c r="N24" t="s">
        <v>0</v>
      </c>
      <c r="O24" t="s">
        <v>351</v>
      </c>
      <c r="P24" t="s">
        <v>347</v>
      </c>
      <c r="Q24" t="s">
        <v>372</v>
      </c>
      <c r="R24" t="s">
        <v>7</v>
      </c>
      <c r="S24" t="s">
        <v>358</v>
      </c>
      <c r="T24" t="s">
        <v>444</v>
      </c>
      <c r="U24" t="s">
        <v>403</v>
      </c>
      <c r="V24" t="s">
        <v>419</v>
      </c>
    </row>
    <row r="25" spans="1:47" x14ac:dyDescent="0.25">
      <c r="A25" t="s">
        <v>445</v>
      </c>
      <c r="B25" t="s">
        <v>446</v>
      </c>
      <c r="C25">
        <v>2008</v>
      </c>
      <c r="D25" t="s">
        <v>349</v>
      </c>
      <c r="E25" t="s">
        <v>357</v>
      </c>
      <c r="F25" t="s">
        <v>3</v>
      </c>
      <c r="G25" t="s">
        <v>371</v>
      </c>
      <c r="H25" t="s">
        <v>372</v>
      </c>
      <c r="I25" t="s">
        <v>13</v>
      </c>
      <c r="J25" t="s">
        <v>347</v>
      </c>
      <c r="K25" t="s">
        <v>447</v>
      </c>
      <c r="L25" t="s">
        <v>0</v>
      </c>
      <c r="M25" t="s">
        <v>14</v>
      </c>
      <c r="N25" t="s">
        <v>448</v>
      </c>
      <c r="O25" t="s">
        <v>370</v>
      </c>
      <c r="P25" t="s">
        <v>384</v>
      </c>
      <c r="Q25" t="s">
        <v>402</v>
      </c>
      <c r="R25" t="s">
        <v>377</v>
      </c>
    </row>
    <row r="26" spans="1:47" x14ac:dyDescent="0.25">
      <c r="A26" t="s">
        <v>449</v>
      </c>
      <c r="B26" t="s">
        <v>450</v>
      </c>
      <c r="C26">
        <v>2009</v>
      </c>
      <c r="D26" t="s">
        <v>451</v>
      </c>
      <c r="E26" t="s">
        <v>371</v>
      </c>
      <c r="F26" t="s">
        <v>370</v>
      </c>
      <c r="G26" t="s">
        <v>358</v>
      </c>
      <c r="H26" t="s">
        <v>14</v>
      </c>
      <c r="I26" t="s">
        <v>14</v>
      </c>
      <c r="J26" t="s">
        <v>382</v>
      </c>
      <c r="K26" t="s">
        <v>12</v>
      </c>
    </row>
    <row r="27" spans="1:47" x14ac:dyDescent="0.25">
      <c r="A27" t="s">
        <v>452</v>
      </c>
      <c r="B27" t="s">
        <v>453</v>
      </c>
      <c r="C27">
        <v>2008</v>
      </c>
      <c r="D27" t="s">
        <v>349</v>
      </c>
      <c r="E27" t="s">
        <v>348</v>
      </c>
      <c r="F27" t="s">
        <v>404</v>
      </c>
      <c r="G27" t="s">
        <v>454</v>
      </c>
      <c r="H27" t="s">
        <v>402</v>
      </c>
      <c r="I27" t="s">
        <v>372</v>
      </c>
      <c r="J27" t="s">
        <v>455</v>
      </c>
      <c r="K27" t="s">
        <v>356</v>
      </c>
      <c r="L27" t="s">
        <v>347</v>
      </c>
      <c r="M27" t="s">
        <v>7</v>
      </c>
      <c r="N27" t="s">
        <v>14</v>
      </c>
      <c r="O27" t="s">
        <v>13</v>
      </c>
      <c r="P27" t="s">
        <v>5</v>
      </c>
      <c r="Q27" t="s">
        <v>0</v>
      </c>
      <c r="R27" t="s">
        <v>371</v>
      </c>
      <c r="S27" t="s">
        <v>383</v>
      </c>
      <c r="T27" t="s">
        <v>384</v>
      </c>
      <c r="U27" t="s">
        <v>357</v>
      </c>
      <c r="V27" t="s">
        <v>343</v>
      </c>
    </row>
    <row r="28" spans="1:47" x14ac:dyDescent="0.25">
      <c r="A28" t="s">
        <v>456</v>
      </c>
      <c r="B28" t="s">
        <v>415</v>
      </c>
      <c r="C28">
        <v>2008</v>
      </c>
      <c r="D28" t="s">
        <v>5</v>
      </c>
      <c r="E28" t="s">
        <v>371</v>
      </c>
      <c r="F28" t="s">
        <v>416</v>
      </c>
      <c r="G28" t="s">
        <v>363</v>
      </c>
      <c r="H28" t="s">
        <v>457</v>
      </c>
      <c r="I28" t="s">
        <v>362</v>
      </c>
      <c r="J28" t="s">
        <v>370</v>
      </c>
      <c r="K28" t="s">
        <v>384</v>
      </c>
      <c r="L28" t="s">
        <v>14</v>
      </c>
      <c r="M28" t="s">
        <v>378</v>
      </c>
      <c r="N28" t="s">
        <v>458</v>
      </c>
      <c r="O28" t="s">
        <v>376</v>
      </c>
      <c r="P28" t="s">
        <v>351</v>
      </c>
      <c r="Q28" t="s">
        <v>459</v>
      </c>
      <c r="R28" t="s">
        <v>358</v>
      </c>
      <c r="S28" t="s">
        <v>460</v>
      </c>
      <c r="T28" t="s">
        <v>377</v>
      </c>
      <c r="U28" t="s">
        <v>10</v>
      </c>
      <c r="V28" t="s">
        <v>411</v>
      </c>
      <c r="W28" t="s">
        <v>4</v>
      </c>
      <c r="X28" t="s">
        <v>364</v>
      </c>
      <c r="Y28" t="s">
        <v>366</v>
      </c>
    </row>
    <row r="29" spans="1:47" x14ac:dyDescent="0.25">
      <c r="A29" t="s">
        <v>461</v>
      </c>
      <c r="B29" t="s">
        <v>462</v>
      </c>
      <c r="C29">
        <v>2010</v>
      </c>
      <c r="D29" t="s">
        <v>0</v>
      </c>
      <c r="E29" t="s">
        <v>7</v>
      </c>
      <c r="F29" t="s">
        <v>12</v>
      </c>
      <c r="G29" t="s">
        <v>378</v>
      </c>
      <c r="H29" t="s">
        <v>5</v>
      </c>
      <c r="I29" t="s">
        <v>370</v>
      </c>
      <c r="J29" t="s">
        <v>351</v>
      </c>
      <c r="K29" t="s">
        <v>10</v>
      </c>
      <c r="L29" t="s">
        <v>348</v>
      </c>
      <c r="M29" t="s">
        <v>357</v>
      </c>
      <c r="N29" t="s">
        <v>6</v>
      </c>
      <c r="O29" t="s">
        <v>347</v>
      </c>
      <c r="P29" t="s">
        <v>352</v>
      </c>
      <c r="Q29" t="s">
        <v>356</v>
      </c>
      <c r="R29" t="s">
        <v>377</v>
      </c>
      <c r="S29" t="s">
        <v>372</v>
      </c>
      <c r="T29" t="s">
        <v>345</v>
      </c>
      <c r="U29" t="s">
        <v>358</v>
      </c>
    </row>
    <row r="30" spans="1:47" x14ac:dyDescent="0.25">
      <c r="A30" t="s">
        <v>463</v>
      </c>
      <c r="B30" t="s">
        <v>464</v>
      </c>
      <c r="C30">
        <v>2010</v>
      </c>
      <c r="D30" t="s">
        <v>370</v>
      </c>
      <c r="E30" t="s">
        <v>12</v>
      </c>
      <c r="F30" t="s">
        <v>358</v>
      </c>
      <c r="G30" t="s">
        <v>14</v>
      </c>
      <c r="H30" t="s">
        <v>5</v>
      </c>
      <c r="I30" t="s">
        <v>3</v>
      </c>
      <c r="J30" t="s">
        <v>10</v>
      </c>
    </row>
    <row r="31" spans="1:47" x14ac:dyDescent="0.25">
      <c r="A31" t="s">
        <v>465</v>
      </c>
      <c r="B31" t="s">
        <v>375</v>
      </c>
      <c r="C31">
        <v>2012</v>
      </c>
      <c r="D31" t="s">
        <v>5</v>
      </c>
      <c r="E31" t="s">
        <v>371</v>
      </c>
      <c r="F31" t="s">
        <v>416</v>
      </c>
      <c r="G31" t="s">
        <v>363</v>
      </c>
      <c r="H31" t="s">
        <v>14</v>
      </c>
      <c r="I31" t="s">
        <v>459</v>
      </c>
      <c r="J31" t="s">
        <v>4</v>
      </c>
      <c r="K31" t="s">
        <v>372</v>
      </c>
      <c r="L31" t="s">
        <v>358</v>
      </c>
      <c r="M31" t="s">
        <v>417</v>
      </c>
      <c r="N31" t="s">
        <v>351</v>
      </c>
      <c r="O31" t="s">
        <v>370</v>
      </c>
      <c r="P31" t="s">
        <v>379</v>
      </c>
      <c r="Q31" t="s">
        <v>378</v>
      </c>
      <c r="R31" t="s">
        <v>402</v>
      </c>
      <c r="S31" t="s">
        <v>12</v>
      </c>
      <c r="T31" t="s">
        <v>466</v>
      </c>
      <c r="U31" t="s">
        <v>467</v>
      </c>
    </row>
    <row r="32" spans="1:47" x14ac:dyDescent="0.25">
      <c r="A32" t="s">
        <v>468</v>
      </c>
      <c r="B32" t="s">
        <v>469</v>
      </c>
      <c r="C32">
        <v>1982</v>
      </c>
      <c r="D32" t="s">
        <v>365</v>
      </c>
      <c r="E32" t="s">
        <v>382</v>
      </c>
      <c r="F32" t="s">
        <v>383</v>
      </c>
      <c r="G32" t="s">
        <v>384</v>
      </c>
      <c r="H32" t="s">
        <v>358</v>
      </c>
      <c r="I32" t="s">
        <v>404</v>
      </c>
      <c r="J32" t="s">
        <v>372</v>
      </c>
      <c r="K32" t="s">
        <v>363</v>
      </c>
      <c r="L32" t="s">
        <v>428</v>
      </c>
      <c r="M32" t="s">
        <v>12</v>
      </c>
      <c r="N32" t="s">
        <v>4</v>
      </c>
    </row>
    <row r="33" spans="1:33" x14ac:dyDescent="0.25">
      <c r="A33" t="s">
        <v>470</v>
      </c>
      <c r="B33" t="s">
        <v>471</v>
      </c>
      <c r="C33">
        <v>2008</v>
      </c>
      <c r="D33" t="s">
        <v>14</v>
      </c>
      <c r="E33" t="s">
        <v>378</v>
      </c>
      <c r="F33" t="s">
        <v>472</v>
      </c>
      <c r="G33" t="s">
        <v>7</v>
      </c>
      <c r="H33" t="s">
        <v>12</v>
      </c>
      <c r="I33" t="s">
        <v>5</v>
      </c>
      <c r="J33" t="s">
        <v>473</v>
      </c>
      <c r="K33" t="s">
        <v>371</v>
      </c>
      <c r="L33" t="s">
        <v>11</v>
      </c>
      <c r="M33" t="s">
        <v>451</v>
      </c>
      <c r="N33" t="s">
        <v>384</v>
      </c>
      <c r="O33" t="s">
        <v>474</v>
      </c>
      <c r="P33" t="s">
        <v>350</v>
      </c>
      <c r="Q33" t="s">
        <v>351</v>
      </c>
      <c r="R33" t="s">
        <v>13</v>
      </c>
      <c r="S33" t="s">
        <v>347</v>
      </c>
      <c r="T33" t="s">
        <v>353</v>
      </c>
      <c r="U33" t="s">
        <v>377</v>
      </c>
      <c r="V33" t="s">
        <v>0</v>
      </c>
      <c r="W33" t="s">
        <v>357</v>
      </c>
    </row>
    <row r="34" spans="1:33" x14ac:dyDescent="0.25">
      <c r="A34" t="s">
        <v>475</v>
      </c>
      <c r="B34" t="s">
        <v>476</v>
      </c>
      <c r="C34">
        <v>1994</v>
      </c>
      <c r="D34" t="s">
        <v>5</v>
      </c>
      <c r="E34" t="s">
        <v>467</v>
      </c>
      <c r="F34" t="s">
        <v>402</v>
      </c>
      <c r="G34" t="s">
        <v>4</v>
      </c>
      <c r="H34" t="s">
        <v>0</v>
      </c>
      <c r="I34" t="s">
        <v>358</v>
      </c>
      <c r="J34" t="s">
        <v>417</v>
      </c>
      <c r="K34" t="s">
        <v>363</v>
      </c>
      <c r="L34" t="s">
        <v>14</v>
      </c>
      <c r="M34" t="s">
        <v>477</v>
      </c>
      <c r="N34" t="s">
        <v>7</v>
      </c>
      <c r="O34" t="s">
        <v>12</v>
      </c>
      <c r="P34" t="s">
        <v>384</v>
      </c>
      <c r="Q34" t="s">
        <v>478</v>
      </c>
      <c r="R34" t="s">
        <v>378</v>
      </c>
    </row>
    <row r="35" spans="1:33" x14ac:dyDescent="0.25">
      <c r="A35" t="s">
        <v>479</v>
      </c>
      <c r="B35" t="s">
        <v>369</v>
      </c>
      <c r="C35">
        <v>2013</v>
      </c>
      <c r="D35" t="s">
        <v>7</v>
      </c>
      <c r="E35" t="s">
        <v>14</v>
      </c>
      <c r="F35" t="s">
        <v>480</v>
      </c>
      <c r="G35" t="s">
        <v>347</v>
      </c>
      <c r="H35" t="s">
        <v>0</v>
      </c>
      <c r="I35" t="s">
        <v>12</v>
      </c>
      <c r="J35" t="s">
        <v>5</v>
      </c>
      <c r="K35" t="s">
        <v>4</v>
      </c>
      <c r="L35" t="s">
        <v>481</v>
      </c>
      <c r="M35" t="s">
        <v>372</v>
      </c>
    </row>
    <row r="36" spans="1:33" x14ac:dyDescent="0.25">
      <c r="A36" t="s">
        <v>482</v>
      </c>
      <c r="B36" t="s">
        <v>483</v>
      </c>
      <c r="C36">
        <v>1987</v>
      </c>
      <c r="D36" t="s">
        <v>5</v>
      </c>
      <c r="E36" t="s">
        <v>4</v>
      </c>
      <c r="F36" t="s">
        <v>12</v>
      </c>
      <c r="G36" t="s">
        <v>466</v>
      </c>
      <c r="H36" t="s">
        <v>484</v>
      </c>
      <c r="I36" t="s">
        <v>378</v>
      </c>
      <c r="J36" t="s">
        <v>358</v>
      </c>
      <c r="K36" t="s">
        <v>14</v>
      </c>
      <c r="L36" t="s">
        <v>485</v>
      </c>
      <c r="M36" t="s">
        <v>370</v>
      </c>
      <c r="N36" t="s">
        <v>379</v>
      </c>
      <c r="O36" t="s">
        <v>10</v>
      </c>
      <c r="P36" t="s">
        <v>486</v>
      </c>
      <c r="Q36" t="s">
        <v>6</v>
      </c>
      <c r="R36" t="s">
        <v>487</v>
      </c>
      <c r="S36" t="s">
        <v>387</v>
      </c>
    </row>
    <row r="37" spans="1:33" x14ac:dyDescent="0.25">
      <c r="A37" t="s">
        <v>488</v>
      </c>
      <c r="B37" t="s">
        <v>489</v>
      </c>
      <c r="C37">
        <v>1992</v>
      </c>
      <c r="D37" t="s">
        <v>347</v>
      </c>
      <c r="E37" t="s">
        <v>0</v>
      </c>
      <c r="F37" t="s">
        <v>13</v>
      </c>
      <c r="G37" t="s">
        <v>490</v>
      </c>
    </row>
    <row r="38" spans="1:33" x14ac:dyDescent="0.25">
      <c r="A38" t="s">
        <v>491</v>
      </c>
      <c r="B38" t="s">
        <v>492</v>
      </c>
      <c r="C38">
        <v>2009</v>
      </c>
      <c r="D38" t="s">
        <v>7</v>
      </c>
      <c r="E38" t="s">
        <v>0</v>
      </c>
      <c r="F38" t="s">
        <v>14</v>
      </c>
      <c r="G38" t="s">
        <v>361</v>
      </c>
      <c r="H38" t="s">
        <v>371</v>
      </c>
      <c r="I38" t="s">
        <v>372</v>
      </c>
      <c r="J38" t="s">
        <v>10</v>
      </c>
    </row>
    <row r="39" spans="1:33" x14ac:dyDescent="0.25">
      <c r="A39" t="s">
        <v>493</v>
      </c>
      <c r="B39" t="s">
        <v>494</v>
      </c>
      <c r="C39">
        <v>1999</v>
      </c>
      <c r="D39" t="s">
        <v>367</v>
      </c>
      <c r="E39" t="s">
        <v>11</v>
      </c>
      <c r="F39" t="s">
        <v>394</v>
      </c>
      <c r="G39" t="s">
        <v>384</v>
      </c>
      <c r="H39" t="s">
        <v>12</v>
      </c>
      <c r="I39" t="s">
        <v>4</v>
      </c>
      <c r="J39" t="s">
        <v>378</v>
      </c>
    </row>
    <row r="40" spans="1:33" x14ac:dyDescent="0.25">
      <c r="A40" t="s">
        <v>495</v>
      </c>
      <c r="B40" t="s">
        <v>496</v>
      </c>
      <c r="C40">
        <v>1992</v>
      </c>
      <c r="D40" t="s">
        <v>371</v>
      </c>
      <c r="E40" t="s">
        <v>487</v>
      </c>
      <c r="F40" t="s">
        <v>3</v>
      </c>
      <c r="G40" t="s">
        <v>0</v>
      </c>
      <c r="H40" t="s">
        <v>370</v>
      </c>
      <c r="I40" t="s">
        <v>5</v>
      </c>
      <c r="J40" t="s">
        <v>14</v>
      </c>
    </row>
    <row r="41" spans="1:33" x14ac:dyDescent="0.25">
      <c r="A41" t="s">
        <v>497</v>
      </c>
      <c r="B41" t="s">
        <v>360</v>
      </c>
      <c r="C41">
        <v>2001</v>
      </c>
      <c r="D41" t="s">
        <v>0</v>
      </c>
      <c r="E41" t="s">
        <v>498</v>
      </c>
      <c r="F41" t="s">
        <v>10</v>
      </c>
      <c r="G41" t="s">
        <v>347</v>
      </c>
      <c r="H41" t="s">
        <v>2</v>
      </c>
      <c r="I41" t="s">
        <v>357</v>
      </c>
      <c r="J41" t="s">
        <v>499</v>
      </c>
      <c r="K41" t="s">
        <v>7</v>
      </c>
      <c r="L41" t="s">
        <v>352</v>
      </c>
      <c r="M41" t="s">
        <v>3</v>
      </c>
      <c r="N41" t="s">
        <v>343</v>
      </c>
    </row>
    <row r="42" spans="1:33" x14ac:dyDescent="0.25">
      <c r="A42" t="s">
        <v>500</v>
      </c>
      <c r="B42" t="s">
        <v>393</v>
      </c>
      <c r="C42">
        <v>1985</v>
      </c>
      <c r="D42" t="s">
        <v>5</v>
      </c>
      <c r="E42" t="s">
        <v>377</v>
      </c>
      <c r="F42" t="s">
        <v>371</v>
      </c>
      <c r="G42" t="s">
        <v>501</v>
      </c>
      <c r="H42" t="s">
        <v>422</v>
      </c>
      <c r="I42" t="s">
        <v>370</v>
      </c>
      <c r="J42" t="s">
        <v>7</v>
      </c>
      <c r="K42" t="s">
        <v>14</v>
      </c>
      <c r="L42" t="s">
        <v>394</v>
      </c>
      <c r="M42" t="s">
        <v>372</v>
      </c>
      <c r="N42" t="s">
        <v>459</v>
      </c>
      <c r="O42" t="s">
        <v>502</v>
      </c>
      <c r="P42" t="s">
        <v>503</v>
      </c>
      <c r="Q42" t="s">
        <v>474</v>
      </c>
      <c r="R42" t="s">
        <v>12</v>
      </c>
      <c r="S42" t="s">
        <v>402</v>
      </c>
      <c r="T42" t="s">
        <v>384</v>
      </c>
      <c r="U42" t="s">
        <v>504</v>
      </c>
      <c r="V42" t="s">
        <v>15</v>
      </c>
      <c r="W42" t="s">
        <v>505</v>
      </c>
      <c r="X42" t="s">
        <v>13</v>
      </c>
      <c r="Y42" t="s">
        <v>8</v>
      </c>
      <c r="Z42" t="s">
        <v>382</v>
      </c>
      <c r="AA42" t="s">
        <v>466</v>
      </c>
      <c r="AB42" t="s">
        <v>451</v>
      </c>
      <c r="AC42" t="s">
        <v>6</v>
      </c>
      <c r="AD42" t="s">
        <v>506</v>
      </c>
      <c r="AE42" t="s">
        <v>507</v>
      </c>
      <c r="AF42" t="s">
        <v>508</v>
      </c>
      <c r="AG42" t="s">
        <v>11</v>
      </c>
    </row>
    <row r="43" spans="1:33" x14ac:dyDescent="0.25">
      <c r="A43" t="s">
        <v>509</v>
      </c>
      <c r="B43" t="s">
        <v>492</v>
      </c>
      <c r="C43">
        <v>2009</v>
      </c>
      <c r="D43" t="s">
        <v>5</v>
      </c>
      <c r="E43" t="s">
        <v>14</v>
      </c>
      <c r="F43" t="s">
        <v>358</v>
      </c>
      <c r="G43" t="s">
        <v>382</v>
      </c>
      <c r="H43" t="s">
        <v>12</v>
      </c>
      <c r="I43" t="s">
        <v>466</v>
      </c>
      <c r="J43" t="s">
        <v>371</v>
      </c>
      <c r="K43" t="s">
        <v>370</v>
      </c>
    </row>
    <row r="44" spans="1:33" x14ac:dyDescent="0.25">
      <c r="A44" t="s">
        <v>510</v>
      </c>
      <c r="B44" t="s">
        <v>369</v>
      </c>
      <c r="C44">
        <v>1980</v>
      </c>
      <c r="D44" t="s">
        <v>10</v>
      </c>
      <c r="E44" t="s">
        <v>443</v>
      </c>
      <c r="F44" t="s">
        <v>0</v>
      </c>
      <c r="G44" t="s">
        <v>403</v>
      </c>
      <c r="H44" t="s">
        <v>377</v>
      </c>
      <c r="I44" t="s">
        <v>348</v>
      </c>
      <c r="J44" t="s">
        <v>361</v>
      </c>
      <c r="K44" t="s">
        <v>391</v>
      </c>
      <c r="L44" t="s">
        <v>345</v>
      </c>
    </row>
    <row r="45" spans="1:33" x14ac:dyDescent="0.25">
      <c r="A45" t="s">
        <v>511</v>
      </c>
      <c r="B45" t="s">
        <v>410</v>
      </c>
      <c r="C45">
        <v>1982</v>
      </c>
      <c r="D45" t="s">
        <v>5</v>
      </c>
      <c r="E45" t="s">
        <v>370</v>
      </c>
      <c r="F45" t="s">
        <v>358</v>
      </c>
      <c r="G45" t="s">
        <v>14</v>
      </c>
      <c r="H45" t="s">
        <v>371</v>
      </c>
      <c r="I45" t="s">
        <v>0</v>
      </c>
      <c r="J45" t="s">
        <v>382</v>
      </c>
      <c r="K45" t="s">
        <v>12</v>
      </c>
      <c r="L45" t="s">
        <v>7</v>
      </c>
    </row>
    <row r="46" spans="1:33" x14ac:dyDescent="0.25">
      <c r="A46" t="s">
        <v>512</v>
      </c>
      <c r="B46" t="s">
        <v>513</v>
      </c>
      <c r="C46">
        <v>1979</v>
      </c>
      <c r="D46" t="s">
        <v>2</v>
      </c>
      <c r="E46" t="s">
        <v>466</v>
      </c>
      <c r="F46" t="s">
        <v>508</v>
      </c>
      <c r="G46" t="s">
        <v>11</v>
      </c>
      <c r="H46" t="s">
        <v>514</v>
      </c>
      <c r="I46" t="s">
        <v>515</v>
      </c>
      <c r="J46" t="s">
        <v>516</v>
      </c>
      <c r="K46" t="s">
        <v>12</v>
      </c>
      <c r="L46" t="s">
        <v>4</v>
      </c>
      <c r="M46" t="s">
        <v>394</v>
      </c>
      <c r="N46" t="s">
        <v>5</v>
      </c>
      <c r="O46" t="s">
        <v>16</v>
      </c>
      <c r="P46" t="s">
        <v>9</v>
      </c>
      <c r="Q46" t="s">
        <v>517</v>
      </c>
      <c r="R46" t="s">
        <v>10</v>
      </c>
      <c r="S46" t="s">
        <v>0</v>
      </c>
      <c r="T46" t="s">
        <v>518</v>
      </c>
      <c r="U46" t="s">
        <v>519</v>
      </c>
      <c r="V46" t="s">
        <v>13</v>
      </c>
      <c r="W46" t="s">
        <v>347</v>
      </c>
      <c r="X46" t="s">
        <v>3</v>
      </c>
      <c r="Y46" t="s">
        <v>352</v>
      </c>
      <c r="Z46" t="s">
        <v>6</v>
      </c>
      <c r="AA46" t="s">
        <v>357</v>
      </c>
      <c r="AB46" t="s">
        <v>14</v>
      </c>
      <c r="AC46" t="s">
        <v>7</v>
      </c>
      <c r="AD46" t="s">
        <v>520</v>
      </c>
    </row>
    <row r="47" spans="1:33" x14ac:dyDescent="0.25">
      <c r="A47" t="s">
        <v>521</v>
      </c>
      <c r="B47" t="s">
        <v>381</v>
      </c>
      <c r="C47">
        <v>1996</v>
      </c>
      <c r="D47" t="s">
        <v>362</v>
      </c>
      <c r="E47" t="s">
        <v>377</v>
      </c>
      <c r="F47" t="s">
        <v>402</v>
      </c>
      <c r="G47" t="s">
        <v>372</v>
      </c>
      <c r="H47" t="s">
        <v>370</v>
      </c>
      <c r="I47" t="s">
        <v>384</v>
      </c>
      <c r="J47" t="s">
        <v>376</v>
      </c>
      <c r="K47" t="s">
        <v>522</v>
      </c>
      <c r="L47" t="s">
        <v>383</v>
      </c>
      <c r="M47" t="s">
        <v>356</v>
      </c>
      <c r="N47" t="s">
        <v>379</v>
      </c>
      <c r="O47" t="s">
        <v>378</v>
      </c>
      <c r="P47" t="s">
        <v>523</v>
      </c>
      <c r="Q47" t="s">
        <v>524</v>
      </c>
      <c r="R47" t="s">
        <v>5</v>
      </c>
      <c r="S47" t="s">
        <v>394</v>
      </c>
      <c r="T47" t="s">
        <v>416</v>
      </c>
      <c r="U47" t="s">
        <v>7</v>
      </c>
    </row>
    <row r="48" spans="1:33" x14ac:dyDescent="0.25">
      <c r="A48" t="s">
        <v>525</v>
      </c>
      <c r="B48" t="s">
        <v>453</v>
      </c>
      <c r="C48">
        <v>1994</v>
      </c>
      <c r="D48" t="s">
        <v>12</v>
      </c>
      <c r="E48" t="s">
        <v>371</v>
      </c>
      <c r="F48" t="s">
        <v>11</v>
      </c>
      <c r="G48" t="s">
        <v>370</v>
      </c>
      <c r="H48" t="s">
        <v>367</v>
      </c>
      <c r="I48" t="s">
        <v>394</v>
      </c>
      <c r="J48" t="s">
        <v>358</v>
      </c>
      <c r="K48" t="s">
        <v>5</v>
      </c>
      <c r="L48" t="s">
        <v>14</v>
      </c>
      <c r="M48" t="s">
        <v>4</v>
      </c>
      <c r="N48" t="s">
        <v>347</v>
      </c>
      <c r="O48" t="s">
        <v>7</v>
      </c>
      <c r="P48" t="s">
        <v>2</v>
      </c>
    </row>
    <row r="49" spans="1:38" x14ac:dyDescent="0.25">
      <c r="A49" t="s">
        <v>526</v>
      </c>
      <c r="B49" t="s">
        <v>360</v>
      </c>
      <c r="C49">
        <v>1979</v>
      </c>
      <c r="D49" t="s">
        <v>5</v>
      </c>
      <c r="E49" t="s">
        <v>347</v>
      </c>
      <c r="F49" t="s">
        <v>370</v>
      </c>
      <c r="G49" t="s">
        <v>14</v>
      </c>
      <c r="H49" t="s">
        <v>371</v>
      </c>
      <c r="I49" t="s">
        <v>7</v>
      </c>
    </row>
    <row r="50" spans="1:38" x14ac:dyDescent="0.25">
      <c r="A50" t="s">
        <v>527</v>
      </c>
      <c r="B50" t="s">
        <v>450</v>
      </c>
      <c r="C50">
        <v>1994</v>
      </c>
      <c r="D50" t="s">
        <v>10</v>
      </c>
      <c r="E50" t="s">
        <v>352</v>
      </c>
      <c r="F50" t="s">
        <v>357</v>
      </c>
      <c r="G50" t="s">
        <v>3</v>
      </c>
      <c r="H50" t="s">
        <v>0</v>
      </c>
      <c r="I50" t="s">
        <v>351</v>
      </c>
      <c r="J50" t="s">
        <v>353</v>
      </c>
    </row>
    <row r="51" spans="1:38" x14ac:dyDescent="0.25">
      <c r="A51" t="s">
        <v>528</v>
      </c>
      <c r="B51" t="s">
        <v>529</v>
      </c>
      <c r="C51">
        <v>1990</v>
      </c>
      <c r="D51" t="s">
        <v>371</v>
      </c>
      <c r="E51" t="s">
        <v>5</v>
      </c>
      <c r="F51" t="s">
        <v>12</v>
      </c>
      <c r="G51" t="s">
        <v>8</v>
      </c>
      <c r="H51" t="s">
        <v>7</v>
      </c>
      <c r="I51" t="s">
        <v>383</v>
      </c>
      <c r="J51" t="s">
        <v>376</v>
      </c>
      <c r="K51" t="s">
        <v>402</v>
      </c>
      <c r="L51" t="s">
        <v>14</v>
      </c>
      <c r="M51" t="s">
        <v>356</v>
      </c>
      <c r="N51" t="s">
        <v>370</v>
      </c>
      <c r="O51" t="s">
        <v>347</v>
      </c>
      <c r="P51" t="s">
        <v>6</v>
      </c>
      <c r="Q51" t="s">
        <v>394</v>
      </c>
      <c r="R51" t="s">
        <v>466</v>
      </c>
      <c r="S51" t="s">
        <v>15</v>
      </c>
      <c r="T51" t="s">
        <v>508</v>
      </c>
    </row>
    <row r="52" spans="1:38" x14ac:dyDescent="0.25">
      <c r="A52" t="s">
        <v>530</v>
      </c>
      <c r="B52" t="s">
        <v>531</v>
      </c>
      <c r="C52">
        <v>1989</v>
      </c>
      <c r="D52" t="s">
        <v>532</v>
      </c>
      <c r="E52" t="s">
        <v>382</v>
      </c>
      <c r="F52" t="s">
        <v>0</v>
      </c>
      <c r="G52" t="s">
        <v>4</v>
      </c>
      <c r="H52" t="s">
        <v>3</v>
      </c>
      <c r="I52" t="s">
        <v>5</v>
      </c>
      <c r="J52" t="s">
        <v>533</v>
      </c>
      <c r="K52" t="s">
        <v>12</v>
      </c>
      <c r="L52" t="s">
        <v>534</v>
      </c>
      <c r="M52" t="s">
        <v>535</v>
      </c>
      <c r="N52" t="s">
        <v>367</v>
      </c>
      <c r="O52" t="s">
        <v>536</v>
      </c>
      <c r="P52" t="s">
        <v>411</v>
      </c>
      <c r="Q52" t="s">
        <v>537</v>
      </c>
      <c r="R52" t="s">
        <v>538</v>
      </c>
      <c r="S52" t="s">
        <v>477</v>
      </c>
      <c r="T52" t="s">
        <v>378</v>
      </c>
      <c r="U52" t="s">
        <v>539</v>
      </c>
      <c r="V52" t="s">
        <v>14</v>
      </c>
      <c r="W52" t="s">
        <v>370</v>
      </c>
      <c r="X52" t="s">
        <v>540</v>
      </c>
      <c r="Y52" t="s">
        <v>429</v>
      </c>
      <c r="Z52" t="s">
        <v>541</v>
      </c>
      <c r="AA52" t="s">
        <v>358</v>
      </c>
      <c r="AB52" t="s">
        <v>542</v>
      </c>
      <c r="AC52" t="s">
        <v>13</v>
      </c>
      <c r="AD52" t="s">
        <v>508</v>
      </c>
      <c r="AE52" t="s">
        <v>543</v>
      </c>
      <c r="AF52" t="s">
        <v>343</v>
      </c>
      <c r="AG52" t="s">
        <v>6</v>
      </c>
      <c r="AH52" t="s">
        <v>345</v>
      </c>
      <c r="AI52" t="s">
        <v>544</v>
      </c>
      <c r="AJ52" t="s">
        <v>545</v>
      </c>
      <c r="AK52" t="s">
        <v>487</v>
      </c>
      <c r="AL52" t="s">
        <v>546</v>
      </c>
    </row>
    <row r="53" spans="1:38" x14ac:dyDescent="0.25">
      <c r="A53" t="s">
        <v>547</v>
      </c>
      <c r="B53" t="s">
        <v>548</v>
      </c>
      <c r="C53">
        <v>1992</v>
      </c>
      <c r="D53" t="s">
        <v>12</v>
      </c>
      <c r="E53" t="s">
        <v>4</v>
      </c>
      <c r="F53" t="s">
        <v>508</v>
      </c>
      <c r="G53" t="s">
        <v>358</v>
      </c>
      <c r="H53" t="s">
        <v>367</v>
      </c>
      <c r="I53" t="s">
        <v>5</v>
      </c>
      <c r="J53" t="s">
        <v>378</v>
      </c>
      <c r="K53" t="s">
        <v>382</v>
      </c>
      <c r="L53" t="s">
        <v>384</v>
      </c>
      <c r="M53" t="s">
        <v>365</v>
      </c>
    </row>
    <row r="54" spans="1:38" x14ac:dyDescent="0.25">
      <c r="A54" t="s">
        <v>549</v>
      </c>
      <c r="B54" t="s">
        <v>550</v>
      </c>
      <c r="C54">
        <v>1989</v>
      </c>
      <c r="D54" t="s">
        <v>12</v>
      </c>
      <c r="E54" t="s">
        <v>428</v>
      </c>
      <c r="F54" t="s">
        <v>372</v>
      </c>
      <c r="G54" t="s">
        <v>358</v>
      </c>
      <c r="H54" t="s">
        <v>365</v>
      </c>
      <c r="I54" t="s">
        <v>378</v>
      </c>
      <c r="J54" t="s">
        <v>382</v>
      </c>
      <c r="K54" t="s">
        <v>416</v>
      </c>
      <c r="L54" t="s">
        <v>16</v>
      </c>
      <c r="M54" t="s">
        <v>365</v>
      </c>
      <c r="N54" t="s">
        <v>383</v>
      </c>
      <c r="O54" t="s">
        <v>384</v>
      </c>
      <c r="P54" t="s">
        <v>411</v>
      </c>
    </row>
    <row r="55" spans="1:38" x14ac:dyDescent="0.25">
      <c r="A55" t="s">
        <v>551</v>
      </c>
      <c r="B55" t="s">
        <v>552</v>
      </c>
      <c r="C55">
        <v>1989</v>
      </c>
      <c r="D55" t="s">
        <v>7</v>
      </c>
      <c r="E55" t="s">
        <v>347</v>
      </c>
      <c r="F55" t="s">
        <v>14</v>
      </c>
      <c r="G55" t="s">
        <v>0</v>
      </c>
      <c r="H55" t="s">
        <v>357</v>
      </c>
      <c r="I55" t="s">
        <v>356</v>
      </c>
      <c r="J55" t="s">
        <v>370</v>
      </c>
      <c r="K55" t="s">
        <v>367</v>
      </c>
      <c r="L55" t="s">
        <v>2</v>
      </c>
      <c r="M55" t="s">
        <v>11</v>
      </c>
      <c r="N55" t="s">
        <v>394</v>
      </c>
      <c r="O55" t="s">
        <v>4</v>
      </c>
      <c r="P55" t="s">
        <v>508</v>
      </c>
      <c r="Q55" t="s">
        <v>553</v>
      </c>
      <c r="R55" t="s">
        <v>5</v>
      </c>
      <c r="S55" t="s">
        <v>466</v>
      </c>
    </row>
    <row r="56" spans="1:38" x14ac:dyDescent="0.25">
      <c r="A56" t="s">
        <v>554</v>
      </c>
      <c r="B56" t="s">
        <v>555</v>
      </c>
      <c r="C56">
        <v>1984</v>
      </c>
      <c r="D56" t="s">
        <v>7</v>
      </c>
      <c r="E56" t="s">
        <v>14</v>
      </c>
      <c r="F56" t="s">
        <v>0</v>
      </c>
      <c r="G56" t="s">
        <v>556</v>
      </c>
      <c r="H56" t="s">
        <v>347</v>
      </c>
    </row>
    <row r="57" spans="1:38" x14ac:dyDescent="0.25">
      <c r="A57" t="s">
        <v>557</v>
      </c>
      <c r="B57" t="s">
        <v>558</v>
      </c>
      <c r="C57">
        <v>1978</v>
      </c>
      <c r="D57" t="s">
        <v>370</v>
      </c>
      <c r="E57" t="s">
        <v>12</v>
      </c>
      <c r="F57" t="s">
        <v>14</v>
      </c>
    </row>
    <row r="58" spans="1:38" x14ac:dyDescent="0.25">
      <c r="A58" t="s">
        <v>559</v>
      </c>
      <c r="B58" t="s">
        <v>560</v>
      </c>
      <c r="C58">
        <v>1978</v>
      </c>
      <c r="D58" t="s">
        <v>347</v>
      </c>
      <c r="E58" t="s">
        <v>7</v>
      </c>
      <c r="F58" t="s">
        <v>14</v>
      </c>
      <c r="G58" t="s">
        <v>13</v>
      </c>
      <c r="H58" t="s">
        <v>371</v>
      </c>
      <c r="I58" t="s">
        <v>372</v>
      </c>
      <c r="J58" t="s">
        <v>353</v>
      </c>
    </row>
    <row r="59" spans="1:38" x14ac:dyDescent="0.25">
      <c r="A59" t="s">
        <v>561</v>
      </c>
      <c r="B59" t="s">
        <v>421</v>
      </c>
      <c r="C59">
        <v>1977</v>
      </c>
      <c r="D59" t="s">
        <v>3</v>
      </c>
      <c r="E59" t="s">
        <v>10</v>
      </c>
      <c r="F59" t="s">
        <v>13</v>
      </c>
      <c r="G59" t="s">
        <v>343</v>
      </c>
      <c r="H59" t="s">
        <v>352</v>
      </c>
      <c r="I59" t="s">
        <v>562</v>
      </c>
      <c r="J59" t="s">
        <v>7</v>
      </c>
      <c r="K59" t="s">
        <v>377</v>
      </c>
      <c r="L59" t="s">
        <v>371</v>
      </c>
      <c r="M59" t="s">
        <v>6</v>
      </c>
      <c r="N59" t="s">
        <v>14</v>
      </c>
      <c r="O59" t="s">
        <v>5</v>
      </c>
      <c r="P59" t="s">
        <v>394</v>
      </c>
      <c r="Q59" t="s">
        <v>0</v>
      </c>
      <c r="R59" t="s">
        <v>376</v>
      </c>
    </row>
    <row r="60" spans="1:38" x14ac:dyDescent="0.25">
      <c r="A60" t="s">
        <v>563</v>
      </c>
      <c r="B60" t="s">
        <v>558</v>
      </c>
      <c r="C60">
        <v>1983</v>
      </c>
      <c r="D60" t="s">
        <v>10</v>
      </c>
      <c r="E60" t="s">
        <v>564</v>
      </c>
      <c r="F60" t="s">
        <v>6</v>
      </c>
      <c r="G60" t="s">
        <v>13</v>
      </c>
      <c r="H60" t="s">
        <v>0</v>
      </c>
      <c r="I60" t="s">
        <v>403</v>
      </c>
      <c r="J60" t="s">
        <v>3</v>
      </c>
      <c r="K60" t="s">
        <v>352</v>
      </c>
      <c r="L60" t="s">
        <v>357</v>
      </c>
      <c r="M60" t="s">
        <v>353</v>
      </c>
      <c r="N60" t="s">
        <v>473</v>
      </c>
      <c r="O60" t="s">
        <v>565</v>
      </c>
      <c r="P60" t="s">
        <v>566</v>
      </c>
      <c r="Q60" t="s">
        <v>361</v>
      </c>
    </row>
    <row r="61" spans="1:38" x14ac:dyDescent="0.25">
      <c r="A61" t="s">
        <v>567</v>
      </c>
      <c r="B61" t="s">
        <v>568</v>
      </c>
      <c r="C61">
        <v>1994</v>
      </c>
      <c r="D61" t="s">
        <v>5</v>
      </c>
      <c r="E61" t="s">
        <v>569</v>
      </c>
      <c r="F61" t="s">
        <v>14</v>
      </c>
      <c r="G61" t="s">
        <v>477</v>
      </c>
      <c r="H61" t="s">
        <v>12</v>
      </c>
      <c r="I61" t="s">
        <v>358</v>
      </c>
      <c r="J61" t="s">
        <v>362</v>
      </c>
    </row>
    <row r="62" spans="1:38" x14ac:dyDescent="0.25">
      <c r="A62" t="s">
        <v>570</v>
      </c>
      <c r="B62" t="s">
        <v>571</v>
      </c>
      <c r="C62">
        <v>2008</v>
      </c>
      <c r="D62" t="s">
        <v>14</v>
      </c>
      <c r="E62" t="s">
        <v>5</v>
      </c>
      <c r="F62" t="s">
        <v>370</v>
      </c>
      <c r="G62" t="s">
        <v>384</v>
      </c>
      <c r="H62" t="s">
        <v>378</v>
      </c>
      <c r="I62" t="s">
        <v>394</v>
      </c>
      <c r="J62" t="s">
        <v>356</v>
      </c>
      <c r="K62" t="s">
        <v>503</v>
      </c>
      <c r="L62" t="s">
        <v>7</v>
      </c>
      <c r="M62" t="s">
        <v>564</v>
      </c>
      <c r="N62" t="s">
        <v>371</v>
      </c>
      <c r="O62" t="s">
        <v>362</v>
      </c>
      <c r="P62" t="s">
        <v>459</v>
      </c>
      <c r="Q62" t="s">
        <v>12</v>
      </c>
      <c r="R62" t="s">
        <v>376</v>
      </c>
    </row>
    <row r="63" spans="1:38" x14ac:dyDescent="0.25">
      <c r="A63" t="s">
        <v>572</v>
      </c>
      <c r="B63" t="s">
        <v>375</v>
      </c>
      <c r="C63">
        <v>1979</v>
      </c>
      <c r="D63" t="s">
        <v>5</v>
      </c>
      <c r="E63" t="s">
        <v>14</v>
      </c>
      <c r="F63" t="s">
        <v>12</v>
      </c>
      <c r="G63" t="s">
        <v>10</v>
      </c>
      <c r="H63" t="s">
        <v>370</v>
      </c>
      <c r="I63" t="s">
        <v>358</v>
      </c>
    </row>
    <row r="64" spans="1:38" x14ac:dyDescent="0.25">
      <c r="A64" t="s">
        <v>573</v>
      </c>
      <c r="B64" t="s">
        <v>555</v>
      </c>
      <c r="C64">
        <v>1978</v>
      </c>
      <c r="D64" t="s">
        <v>370</v>
      </c>
      <c r="E64" t="s">
        <v>5</v>
      </c>
      <c r="F64" t="s">
        <v>7</v>
      </c>
      <c r="G64" t="s">
        <v>14</v>
      </c>
      <c r="H64" t="s">
        <v>10</v>
      </c>
      <c r="I64" t="s">
        <v>0</v>
      </c>
    </row>
    <row r="65" spans="1:36" x14ac:dyDescent="0.25">
      <c r="A65" t="s">
        <v>574</v>
      </c>
      <c r="B65" t="s">
        <v>575</v>
      </c>
      <c r="C65">
        <v>1989</v>
      </c>
      <c r="D65" t="s">
        <v>14</v>
      </c>
      <c r="E65" t="s">
        <v>356</v>
      </c>
      <c r="F65" t="s">
        <v>370</v>
      </c>
      <c r="G65" t="s">
        <v>424</v>
      </c>
      <c r="H65" t="s">
        <v>416</v>
      </c>
      <c r="I65" t="s">
        <v>358</v>
      </c>
      <c r="J65" t="s">
        <v>455</v>
      </c>
      <c r="K65" t="s">
        <v>5</v>
      </c>
      <c r="L65" t="s">
        <v>0</v>
      </c>
      <c r="M65" t="s">
        <v>372</v>
      </c>
      <c r="N65" t="s">
        <v>12</v>
      </c>
      <c r="O65" t="s">
        <v>7</v>
      </c>
      <c r="P65" t="s">
        <v>10</v>
      </c>
      <c r="Q65" t="s">
        <v>351</v>
      </c>
    </row>
    <row r="66" spans="1:36" x14ac:dyDescent="0.25">
      <c r="A66" t="s">
        <v>576</v>
      </c>
      <c r="B66" t="s">
        <v>550</v>
      </c>
      <c r="C66">
        <v>2002</v>
      </c>
      <c r="D66" t="s">
        <v>416</v>
      </c>
      <c r="E66" t="s">
        <v>577</v>
      </c>
      <c r="F66" t="s">
        <v>428</v>
      </c>
      <c r="G66" t="s">
        <v>578</v>
      </c>
      <c r="H66" t="s">
        <v>382</v>
      </c>
      <c r="I66" t="s">
        <v>579</v>
      </c>
      <c r="J66" t="s">
        <v>5</v>
      </c>
      <c r="K66" t="s">
        <v>455</v>
      </c>
      <c r="L66" t="s">
        <v>363</v>
      </c>
      <c r="M66" t="s">
        <v>383</v>
      </c>
      <c r="N66" t="s">
        <v>580</v>
      </c>
      <c r="O66" t="s">
        <v>364</v>
      </c>
      <c r="P66" t="s">
        <v>358</v>
      </c>
      <c r="Q66" t="s">
        <v>581</v>
      </c>
      <c r="R66" t="s">
        <v>582</v>
      </c>
      <c r="S66" t="s">
        <v>362</v>
      </c>
    </row>
    <row r="67" spans="1:36" x14ac:dyDescent="0.25">
      <c r="A67" t="s">
        <v>583</v>
      </c>
      <c r="B67" t="s">
        <v>584</v>
      </c>
      <c r="C67">
        <v>1991</v>
      </c>
      <c r="D67" t="s">
        <v>347</v>
      </c>
      <c r="E67" t="s">
        <v>0</v>
      </c>
      <c r="F67" t="s">
        <v>7</v>
      </c>
      <c r="G67" t="s">
        <v>371</v>
      </c>
      <c r="H67" t="s">
        <v>352</v>
      </c>
      <c r="I67" t="s">
        <v>13</v>
      </c>
      <c r="J67" t="s">
        <v>14</v>
      </c>
      <c r="K67" t="s">
        <v>5</v>
      </c>
      <c r="L67" t="s">
        <v>353</v>
      </c>
      <c r="M67" t="s">
        <v>377</v>
      </c>
    </row>
    <row r="68" spans="1:36" x14ac:dyDescent="0.25">
      <c r="A68" t="s">
        <v>585</v>
      </c>
      <c r="B68" t="s">
        <v>586</v>
      </c>
      <c r="C68">
        <v>2002</v>
      </c>
      <c r="D68" t="s">
        <v>371</v>
      </c>
      <c r="E68" t="s">
        <v>372</v>
      </c>
      <c r="F68" t="s">
        <v>357</v>
      </c>
      <c r="G68" t="s">
        <v>347</v>
      </c>
      <c r="H68" t="s">
        <v>0</v>
      </c>
      <c r="I68" t="s">
        <v>13</v>
      </c>
      <c r="J68" t="s">
        <v>356</v>
      </c>
      <c r="K68" t="s">
        <v>10</v>
      </c>
      <c r="L68" t="s">
        <v>402</v>
      </c>
      <c r="M68" t="s">
        <v>7</v>
      </c>
      <c r="N68" t="s">
        <v>437</v>
      </c>
      <c r="O68" t="s">
        <v>587</v>
      </c>
      <c r="P68" t="s">
        <v>367</v>
      </c>
      <c r="Q68" t="s">
        <v>383</v>
      </c>
      <c r="R68" t="s">
        <v>384</v>
      </c>
      <c r="S68" t="s">
        <v>14</v>
      </c>
      <c r="T68" t="s">
        <v>365</v>
      </c>
      <c r="U68" t="s">
        <v>3</v>
      </c>
      <c r="V68" t="s">
        <v>376</v>
      </c>
      <c r="W68" t="s">
        <v>355</v>
      </c>
      <c r="X68" t="s">
        <v>588</v>
      </c>
      <c r="Y68" t="s">
        <v>6</v>
      </c>
    </row>
    <row r="69" spans="1:36" x14ac:dyDescent="0.25">
      <c r="A69" t="s">
        <v>589</v>
      </c>
      <c r="B69" t="s">
        <v>450</v>
      </c>
      <c r="C69">
        <v>1994</v>
      </c>
      <c r="D69" t="s">
        <v>7</v>
      </c>
      <c r="E69" t="s">
        <v>384</v>
      </c>
      <c r="F69" t="s">
        <v>14</v>
      </c>
      <c r="G69" t="s">
        <v>0</v>
      </c>
      <c r="H69" t="s">
        <v>357</v>
      </c>
      <c r="I69" t="s">
        <v>347</v>
      </c>
      <c r="J69" t="s">
        <v>371</v>
      </c>
      <c r="K69" t="s">
        <v>372</v>
      </c>
      <c r="L69" t="s">
        <v>363</v>
      </c>
      <c r="M69" t="s">
        <v>590</v>
      </c>
      <c r="N69" t="s">
        <v>591</v>
      </c>
      <c r="O69" t="s">
        <v>5</v>
      </c>
      <c r="P69" t="s">
        <v>377</v>
      </c>
      <c r="Q69" t="s">
        <v>13</v>
      </c>
    </row>
    <row r="70" spans="1:36" x14ac:dyDescent="0.25">
      <c r="A70" t="s">
        <v>592</v>
      </c>
      <c r="B70" t="s">
        <v>453</v>
      </c>
      <c r="C70">
        <v>1994</v>
      </c>
      <c r="D70" t="s">
        <v>7</v>
      </c>
      <c r="E70" t="s">
        <v>556</v>
      </c>
      <c r="F70" t="s">
        <v>5</v>
      </c>
      <c r="G70" t="s">
        <v>377</v>
      </c>
      <c r="H70" t="s">
        <v>371</v>
      </c>
      <c r="I70" t="s">
        <v>402</v>
      </c>
      <c r="J70" t="s">
        <v>0</v>
      </c>
      <c r="K70" t="s">
        <v>372</v>
      </c>
      <c r="L70" t="s">
        <v>357</v>
      </c>
      <c r="M70" t="s">
        <v>347</v>
      </c>
      <c r="N70" t="s">
        <v>14</v>
      </c>
      <c r="O70" t="s">
        <v>524</v>
      </c>
      <c r="P70" t="s">
        <v>370</v>
      </c>
      <c r="Q70" t="s">
        <v>384</v>
      </c>
      <c r="R70" t="s">
        <v>593</v>
      </c>
      <c r="S70" t="s">
        <v>351</v>
      </c>
      <c r="T70" t="s">
        <v>358</v>
      </c>
      <c r="U70" t="s">
        <v>394</v>
      </c>
      <c r="V70" t="s">
        <v>12</v>
      </c>
      <c r="W70" t="s">
        <v>587</v>
      </c>
      <c r="X70" t="s">
        <v>11</v>
      </c>
      <c r="Y70" t="s">
        <v>588</v>
      </c>
    </row>
    <row r="71" spans="1:36" x14ac:dyDescent="0.25">
      <c r="A71" t="s">
        <v>594</v>
      </c>
      <c r="B71" t="s">
        <v>555</v>
      </c>
      <c r="C71">
        <v>1979</v>
      </c>
      <c r="D71" t="s">
        <v>5</v>
      </c>
      <c r="E71" t="s">
        <v>485</v>
      </c>
      <c r="F71" t="s">
        <v>370</v>
      </c>
      <c r="G71" t="s">
        <v>595</v>
      </c>
      <c r="H71" t="s">
        <v>12</v>
      </c>
      <c r="I71" t="s">
        <v>506</v>
      </c>
      <c r="J71" t="s">
        <v>14</v>
      </c>
      <c r="K71" t="s">
        <v>416</v>
      </c>
    </row>
    <row r="72" spans="1:36" x14ac:dyDescent="0.25">
      <c r="A72" t="s">
        <v>596</v>
      </c>
      <c r="B72" t="s">
        <v>597</v>
      </c>
      <c r="C72">
        <v>1992</v>
      </c>
      <c r="D72" t="s">
        <v>351</v>
      </c>
      <c r="E72" t="s">
        <v>372</v>
      </c>
      <c r="F72" t="s">
        <v>384</v>
      </c>
      <c r="G72" t="s">
        <v>7</v>
      </c>
      <c r="H72" t="s">
        <v>347</v>
      </c>
      <c r="I72" t="s">
        <v>357</v>
      </c>
      <c r="J72" t="s">
        <v>0</v>
      </c>
      <c r="K72" t="s">
        <v>3</v>
      </c>
    </row>
    <row r="73" spans="1:36" x14ac:dyDescent="0.25">
      <c r="A73" t="s">
        <v>598</v>
      </c>
      <c r="B73" t="s">
        <v>464</v>
      </c>
      <c r="C73">
        <v>2010</v>
      </c>
      <c r="D73" t="s">
        <v>5</v>
      </c>
      <c r="E73" t="s">
        <v>14</v>
      </c>
      <c r="F73" t="s">
        <v>12</v>
      </c>
      <c r="G73" t="s">
        <v>372</v>
      </c>
      <c r="H73" t="s">
        <v>0</v>
      </c>
      <c r="I73" t="s">
        <v>7</v>
      </c>
      <c r="J73" t="s">
        <v>10</v>
      </c>
      <c r="K73" t="s">
        <v>13</v>
      </c>
      <c r="L73" t="s">
        <v>6</v>
      </c>
    </row>
    <row r="74" spans="1:36" x14ac:dyDescent="0.25">
      <c r="A74" t="s">
        <v>599</v>
      </c>
      <c r="B74" t="s">
        <v>369</v>
      </c>
      <c r="C74">
        <v>1982</v>
      </c>
      <c r="E74" t="s">
        <v>3</v>
      </c>
      <c r="F74" t="s">
        <v>600</v>
      </c>
      <c r="G74" t="s">
        <v>601</v>
      </c>
      <c r="H74" t="s">
        <v>602</v>
      </c>
      <c r="I74" t="s">
        <v>603</v>
      </c>
      <c r="J74" t="s">
        <v>355</v>
      </c>
      <c r="K74" t="s">
        <v>604</v>
      </c>
      <c r="L74" t="s">
        <v>386</v>
      </c>
      <c r="M74" t="s">
        <v>605</v>
      </c>
      <c r="N74" t="s">
        <v>606</v>
      </c>
      <c r="O74" t="s">
        <v>371</v>
      </c>
      <c r="P74" t="s">
        <v>607</v>
      </c>
      <c r="Q74" t="s">
        <v>608</v>
      </c>
      <c r="R74" t="s">
        <v>13</v>
      </c>
      <c r="S74" t="s">
        <v>609</v>
      </c>
      <c r="T74" t="s">
        <v>357</v>
      </c>
      <c r="U74" t="s">
        <v>610</v>
      </c>
      <c r="V74" t="s">
        <v>376</v>
      </c>
      <c r="W74" t="s">
        <v>367</v>
      </c>
      <c r="X74" t="s">
        <v>388</v>
      </c>
      <c r="Y74" t="s">
        <v>349</v>
      </c>
      <c r="Z74" t="s">
        <v>611</v>
      </c>
      <c r="AA74" t="s">
        <v>612</v>
      </c>
      <c r="AB74" t="s">
        <v>343</v>
      </c>
      <c r="AC74" t="s">
        <v>353</v>
      </c>
      <c r="AD74" t="s">
        <v>443</v>
      </c>
      <c r="AE74" t="s">
        <v>377</v>
      </c>
      <c r="AF74" t="s">
        <v>377</v>
      </c>
      <c r="AG74" t="s">
        <v>416</v>
      </c>
      <c r="AH74" t="s">
        <v>402</v>
      </c>
      <c r="AI74" t="s">
        <v>0</v>
      </c>
      <c r="AJ74" t="s">
        <v>519</v>
      </c>
    </row>
  </sheetData>
  <mergeCells count="1">
    <mergeCell ref="D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140"/>
  <sheetViews>
    <sheetView zoomScale="85" zoomScaleNormal="85" workbookViewId="0">
      <pane ySplit="1" topLeftCell="A59" activePane="bottomLeft" state="frozen"/>
      <selection pane="bottomLeft" activeCell="C74" sqref="C1:C74"/>
    </sheetView>
  </sheetViews>
  <sheetFormatPr defaultRowHeight="15" x14ac:dyDescent="0.25"/>
  <cols>
    <col min="1" max="1" width="36.28515625" style="7" bestFit="1" customWidth="1"/>
    <col min="2" max="2" width="22.85546875" style="7" bestFit="1" customWidth="1"/>
    <col min="3" max="3" width="22.85546875" style="7" customWidth="1"/>
    <col min="4" max="4" width="26.28515625" style="7" bestFit="1" customWidth="1"/>
    <col min="5" max="5" width="17.7109375" style="1" bestFit="1" customWidth="1"/>
    <col min="6" max="6" width="13" style="1" customWidth="1"/>
    <col min="7" max="9" width="12.5703125" style="1" bestFit="1" customWidth="1"/>
    <col min="10" max="11" width="13.7109375" style="1" bestFit="1" customWidth="1"/>
    <col min="12" max="12" width="17.85546875" style="1" bestFit="1" customWidth="1"/>
    <col min="13" max="13" width="13.7109375" style="1" bestFit="1" customWidth="1"/>
    <col min="14" max="14" width="17.85546875" style="1" bestFit="1" customWidth="1"/>
    <col min="15" max="15" width="13.5703125" style="1" customWidth="1"/>
    <col min="16" max="16" width="15" style="1" bestFit="1" customWidth="1"/>
    <col min="17" max="18" width="17.85546875" style="1" bestFit="1" customWidth="1"/>
    <col min="19" max="21" width="12.5703125" style="1" bestFit="1" customWidth="1"/>
    <col min="22" max="25" width="12.5703125" style="7" bestFit="1" customWidth="1"/>
    <col min="26" max="27" width="12" style="7" bestFit="1" customWidth="1"/>
    <col min="28" max="29" width="14.85546875" style="7" bestFit="1" customWidth="1"/>
    <col min="30" max="30" width="17.7109375" style="7" bestFit="1" customWidth="1"/>
    <col min="31" max="31" width="14.85546875" style="7" bestFit="1" customWidth="1"/>
    <col min="32" max="32" width="17.7109375" style="7" bestFit="1" customWidth="1"/>
    <col min="33" max="16384" width="9.140625" style="7"/>
  </cols>
  <sheetData>
    <row r="1" spans="1:31" ht="21" customHeight="1" x14ac:dyDescent="0.25">
      <c r="A1" s="4" t="s">
        <v>336</v>
      </c>
      <c r="B1" s="4" t="s">
        <v>337</v>
      </c>
      <c r="C1" s="4" t="s">
        <v>338</v>
      </c>
      <c r="D1" s="14" t="s">
        <v>0</v>
      </c>
      <c r="E1" s="15" t="s">
        <v>1</v>
      </c>
      <c r="F1" s="15" t="s">
        <v>2</v>
      </c>
      <c r="G1" s="14" t="s">
        <v>3</v>
      </c>
      <c r="H1" s="15" t="s">
        <v>4</v>
      </c>
      <c r="I1" s="14" t="s">
        <v>5</v>
      </c>
      <c r="J1" s="15" t="s">
        <v>6</v>
      </c>
      <c r="K1" s="14" t="s">
        <v>7</v>
      </c>
      <c r="L1" s="15" t="s">
        <v>8</v>
      </c>
      <c r="M1" s="15" t="s">
        <v>9</v>
      </c>
      <c r="N1" s="14" t="s">
        <v>10</v>
      </c>
      <c r="O1" s="15" t="s">
        <v>11</v>
      </c>
      <c r="P1" s="14" t="s">
        <v>12</v>
      </c>
      <c r="Q1" s="14" t="s">
        <v>13</v>
      </c>
      <c r="R1" s="14" t="s">
        <v>14</v>
      </c>
      <c r="S1" s="15" t="s">
        <v>15</v>
      </c>
      <c r="T1" s="15" t="s">
        <v>16</v>
      </c>
      <c r="U1" s="7"/>
    </row>
    <row r="2" spans="1:31" ht="18.75" customHeight="1" x14ac:dyDescent="0.25">
      <c r="A2" t="s">
        <v>340</v>
      </c>
      <c r="B2" t="s">
        <v>341</v>
      </c>
      <c r="C2">
        <v>1978</v>
      </c>
      <c r="D2" s="26">
        <v>1</v>
      </c>
      <c r="E2" s="26">
        <v>1</v>
      </c>
      <c r="F2" s="26">
        <v>0</v>
      </c>
      <c r="G2" s="26">
        <v>1</v>
      </c>
      <c r="H2" s="26">
        <v>0</v>
      </c>
      <c r="I2" s="26">
        <v>0</v>
      </c>
      <c r="J2" s="26">
        <v>1</v>
      </c>
      <c r="K2" s="26">
        <v>1</v>
      </c>
      <c r="L2" s="26">
        <v>0</v>
      </c>
      <c r="M2" s="26">
        <v>0</v>
      </c>
      <c r="N2" s="26">
        <v>1</v>
      </c>
      <c r="O2" s="26">
        <v>0</v>
      </c>
      <c r="P2" s="26">
        <v>0</v>
      </c>
      <c r="Q2" s="26">
        <v>1</v>
      </c>
      <c r="R2" s="26">
        <v>0</v>
      </c>
      <c r="S2" s="26">
        <v>1</v>
      </c>
      <c r="T2" s="26">
        <v>0</v>
      </c>
      <c r="U2" s="7"/>
    </row>
    <row r="3" spans="1:31" ht="18.75" customHeight="1" x14ac:dyDescent="0.25">
      <c r="A3" t="s">
        <v>354</v>
      </c>
      <c r="B3" t="s">
        <v>341</v>
      </c>
      <c r="C3">
        <v>1978</v>
      </c>
      <c r="D3" s="26">
        <v>0</v>
      </c>
      <c r="E3" s="26">
        <v>0</v>
      </c>
      <c r="F3" s="26">
        <v>0</v>
      </c>
      <c r="G3" s="26">
        <v>1</v>
      </c>
      <c r="H3" s="26">
        <v>0</v>
      </c>
      <c r="I3" s="26">
        <v>0</v>
      </c>
      <c r="J3" s="26">
        <v>1</v>
      </c>
      <c r="K3" s="26">
        <v>1</v>
      </c>
      <c r="L3" s="26">
        <v>0</v>
      </c>
      <c r="M3" s="26">
        <v>0</v>
      </c>
      <c r="N3" s="26">
        <v>1</v>
      </c>
      <c r="O3" s="26">
        <v>0</v>
      </c>
      <c r="P3" s="26">
        <v>0</v>
      </c>
      <c r="Q3" s="26">
        <v>1</v>
      </c>
      <c r="R3" s="26">
        <v>0</v>
      </c>
      <c r="S3" s="26">
        <v>0</v>
      </c>
      <c r="T3" s="26">
        <v>0</v>
      </c>
      <c r="U3" s="7"/>
    </row>
    <row r="4" spans="1:31" ht="18.75" customHeight="1" x14ac:dyDescent="0.25">
      <c r="A4" t="s">
        <v>359</v>
      </c>
      <c r="B4" t="s">
        <v>360</v>
      </c>
      <c r="C4">
        <v>2001</v>
      </c>
      <c r="D4" s="26">
        <v>1</v>
      </c>
      <c r="E4" s="26">
        <v>0</v>
      </c>
      <c r="F4" s="26">
        <v>0</v>
      </c>
      <c r="G4" s="26">
        <v>1</v>
      </c>
      <c r="H4" s="26">
        <v>0</v>
      </c>
      <c r="I4" s="26">
        <v>1</v>
      </c>
      <c r="J4" s="26">
        <v>1</v>
      </c>
      <c r="K4" s="26">
        <v>1</v>
      </c>
      <c r="L4" s="26">
        <v>0</v>
      </c>
      <c r="M4" s="26">
        <v>0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0</v>
      </c>
      <c r="T4" s="26">
        <v>0</v>
      </c>
      <c r="U4" s="7"/>
    </row>
    <row r="5" spans="1:31" ht="18.75" customHeight="1" x14ac:dyDescent="0.25">
      <c r="A5" t="s">
        <v>368</v>
      </c>
      <c r="B5" t="s">
        <v>369</v>
      </c>
      <c r="C5">
        <v>1980</v>
      </c>
      <c r="D5" s="26">
        <v>1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1</v>
      </c>
      <c r="L5" s="26">
        <v>0</v>
      </c>
      <c r="M5" s="26">
        <v>0</v>
      </c>
      <c r="N5" s="26">
        <v>1</v>
      </c>
      <c r="O5" s="26">
        <v>0</v>
      </c>
      <c r="P5" s="26">
        <v>1</v>
      </c>
      <c r="Q5" s="26">
        <v>0</v>
      </c>
      <c r="R5" s="26">
        <v>1</v>
      </c>
      <c r="S5" s="26">
        <v>0</v>
      </c>
      <c r="T5" s="26">
        <v>0</v>
      </c>
      <c r="U5" s="7"/>
    </row>
    <row r="6" spans="1:31" ht="18.75" customHeight="1" x14ac:dyDescent="0.25">
      <c r="A6" t="s">
        <v>373</v>
      </c>
      <c r="B6" t="s">
        <v>369</v>
      </c>
      <c r="C6">
        <v>1980</v>
      </c>
      <c r="D6" s="26">
        <v>1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1</v>
      </c>
      <c r="L6" s="26">
        <v>0</v>
      </c>
      <c r="M6" s="26">
        <v>0</v>
      </c>
      <c r="N6" s="26">
        <v>0</v>
      </c>
      <c r="O6" s="26">
        <v>0</v>
      </c>
      <c r="P6" s="26">
        <v>1</v>
      </c>
      <c r="Q6" s="26">
        <v>0</v>
      </c>
      <c r="R6" s="26">
        <v>1</v>
      </c>
      <c r="S6" s="26">
        <v>0</v>
      </c>
      <c r="T6" s="26">
        <v>0</v>
      </c>
      <c r="U6" s="7"/>
    </row>
    <row r="7" spans="1:31" ht="18.75" customHeight="1" x14ac:dyDescent="0.25">
      <c r="A7" t="s">
        <v>374</v>
      </c>
      <c r="B7" t="s">
        <v>375</v>
      </c>
      <c r="C7">
        <v>2008</v>
      </c>
      <c r="D7" s="26">
        <v>1</v>
      </c>
      <c r="E7" s="26">
        <v>0</v>
      </c>
      <c r="F7" s="26">
        <v>0</v>
      </c>
      <c r="G7" s="26">
        <v>1</v>
      </c>
      <c r="H7" s="26">
        <v>0</v>
      </c>
      <c r="I7" s="26">
        <v>1</v>
      </c>
      <c r="J7" s="26">
        <v>0</v>
      </c>
      <c r="K7" s="26">
        <v>1</v>
      </c>
      <c r="L7" s="26">
        <v>0</v>
      </c>
      <c r="M7" s="26">
        <v>0</v>
      </c>
      <c r="N7" s="26">
        <v>1</v>
      </c>
      <c r="O7" s="26">
        <v>0</v>
      </c>
      <c r="P7" s="26">
        <v>0</v>
      </c>
      <c r="Q7" s="26">
        <v>1</v>
      </c>
      <c r="R7" s="26">
        <v>1</v>
      </c>
      <c r="S7" s="26">
        <v>0</v>
      </c>
      <c r="T7" s="26">
        <v>0</v>
      </c>
      <c r="U7" s="7"/>
    </row>
    <row r="8" spans="1:31" ht="18.75" customHeight="1" x14ac:dyDescent="0.25">
      <c r="A8" t="s">
        <v>380</v>
      </c>
      <c r="B8" t="s">
        <v>381</v>
      </c>
      <c r="C8">
        <v>2008</v>
      </c>
      <c r="D8" s="26">
        <v>1</v>
      </c>
      <c r="E8" s="26">
        <v>0</v>
      </c>
      <c r="F8" s="26">
        <v>0</v>
      </c>
      <c r="G8" s="26">
        <v>0</v>
      </c>
      <c r="H8" s="26">
        <v>1</v>
      </c>
      <c r="I8" s="26">
        <v>1</v>
      </c>
      <c r="J8" s="26">
        <v>0</v>
      </c>
      <c r="K8" s="26">
        <v>1</v>
      </c>
      <c r="L8" s="26">
        <v>0</v>
      </c>
      <c r="M8" s="26">
        <v>0</v>
      </c>
      <c r="N8" s="26">
        <v>1</v>
      </c>
      <c r="O8" s="26">
        <v>0</v>
      </c>
      <c r="P8" s="26">
        <v>1</v>
      </c>
      <c r="Q8" s="26">
        <v>0</v>
      </c>
      <c r="R8" s="26">
        <v>0</v>
      </c>
      <c r="S8" s="26">
        <v>0</v>
      </c>
      <c r="T8" s="26">
        <v>0</v>
      </c>
      <c r="U8" s="7"/>
    </row>
    <row r="9" spans="1:31" ht="18.75" customHeight="1" x14ac:dyDescent="0.25">
      <c r="A9" t="s">
        <v>385</v>
      </c>
      <c r="B9" t="s">
        <v>381</v>
      </c>
      <c r="C9">
        <v>2005</v>
      </c>
      <c r="D9" s="26">
        <v>0</v>
      </c>
      <c r="E9" s="26">
        <v>0</v>
      </c>
      <c r="F9" s="26">
        <v>0</v>
      </c>
      <c r="G9" s="26">
        <v>1</v>
      </c>
      <c r="H9" s="26">
        <v>0</v>
      </c>
      <c r="I9" s="26">
        <v>0</v>
      </c>
      <c r="J9" s="26">
        <v>1</v>
      </c>
      <c r="K9" s="26">
        <v>0</v>
      </c>
      <c r="L9" s="26">
        <v>1</v>
      </c>
      <c r="M9" s="26">
        <v>0</v>
      </c>
      <c r="N9" s="26">
        <v>1</v>
      </c>
      <c r="O9" s="26">
        <v>0</v>
      </c>
      <c r="P9" s="26">
        <v>0</v>
      </c>
      <c r="Q9" s="26">
        <v>1</v>
      </c>
      <c r="R9" s="26">
        <v>0</v>
      </c>
      <c r="S9" s="26">
        <v>1</v>
      </c>
      <c r="T9" s="26">
        <v>0</v>
      </c>
      <c r="U9" s="7"/>
    </row>
    <row r="10" spans="1:31" ht="18.75" customHeight="1" x14ac:dyDescent="0.25">
      <c r="A10" t="s">
        <v>389</v>
      </c>
      <c r="B10" t="s">
        <v>390</v>
      </c>
      <c r="C10">
        <v>1991</v>
      </c>
      <c r="D10" s="26">
        <v>1</v>
      </c>
      <c r="E10" s="26">
        <v>0</v>
      </c>
      <c r="F10" s="26">
        <v>0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0</v>
      </c>
      <c r="M10" s="26">
        <v>0</v>
      </c>
      <c r="N10" s="26">
        <v>1</v>
      </c>
      <c r="O10" s="26">
        <v>1</v>
      </c>
      <c r="P10" s="26">
        <v>0</v>
      </c>
      <c r="Q10" s="26">
        <v>1</v>
      </c>
      <c r="R10" s="26">
        <v>1</v>
      </c>
      <c r="S10" s="26">
        <v>1</v>
      </c>
      <c r="T10" s="26">
        <v>0</v>
      </c>
      <c r="U10" s="7"/>
    </row>
    <row r="11" spans="1:31" ht="18.75" customHeight="1" x14ac:dyDescent="0.25">
      <c r="A11" t="s">
        <v>392</v>
      </c>
      <c r="B11" t="s">
        <v>393</v>
      </c>
      <c r="C11">
        <v>2002</v>
      </c>
      <c r="D11" s="26">
        <v>0</v>
      </c>
      <c r="E11" s="26">
        <v>0</v>
      </c>
      <c r="F11" s="26">
        <v>1</v>
      </c>
      <c r="G11" s="26">
        <v>0</v>
      </c>
      <c r="H11" s="26">
        <v>1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1</v>
      </c>
      <c r="P11" s="26">
        <v>0</v>
      </c>
      <c r="Q11" s="26">
        <v>0</v>
      </c>
      <c r="R11" s="26">
        <v>1</v>
      </c>
      <c r="S11" s="26">
        <v>0</v>
      </c>
      <c r="T11" s="26">
        <v>0</v>
      </c>
      <c r="U11" s="7"/>
      <c r="V11" s="5">
        <f>COUNTIFS($D$2:$D$74, "&lt;&gt;0", $G$2:$G$74, "&lt;&gt;0",$I$2:$I$74, "&lt;&gt;0",K2:K74, "&lt;&gt;0")</f>
        <v>21</v>
      </c>
      <c r="W11" s="5">
        <f>COUNTIFS($D$2:$D$74, "&lt;&gt;0", $G$2:$G$74, "&lt;&gt;0",$I$2:$I$74, "&lt;&gt;0",N2:N74, "&lt;&gt;0")</f>
        <v>20</v>
      </c>
      <c r="X11" s="5">
        <f>COUNTIFS($D$2:$D$74, "&lt;&gt;0", $G$2:$G$74, "&lt;&gt;0",$I$2:$I$74, "&lt;&gt;0",P2:P74, "&lt;&gt;0")</f>
        <v>16</v>
      </c>
      <c r="Y11" s="5">
        <f>COUNTIFS($D$2:$D$74, "&lt;&gt;0", $G$2:$G$74, "&lt;&gt;0",$K$2:$K$74, "&lt;&gt;0",N2:N74, "&lt;&gt;0")</f>
        <v>31</v>
      </c>
      <c r="Z11" s="5">
        <f>COUNTIFS($D$2:$D$74, "&lt;&gt;0", $G$2:$G$74, "&lt;&gt;0",$K$2:$K$74, "&lt;&gt;0",R2:R74, "&lt;&gt;0")</f>
        <v>27</v>
      </c>
      <c r="AA11" s="5">
        <f>COUNTIFS($D$2:$D$74, "&lt;&gt;0", $G$2:$G$74, "&lt;&gt;0",$N$2:$N$74, "&lt;&gt;0",R2:R74, "&lt;&gt;0")</f>
        <v>26</v>
      </c>
      <c r="AB11" s="5">
        <f>COUNTIFS($D$2:$D$74, "&lt;&gt;0", $I$2:$I$74, "&lt;&gt;0",$K$2:$K$74, "&lt;&gt;0",N2:N74, "&lt;&gt;0")</f>
        <v>26</v>
      </c>
      <c r="AC11" s="5">
        <f>COUNTIFS($D$2:$D$74, "&lt;&gt;0", $I$2:$I$74, "&lt;&gt;0",$K$2:$K$74, "&lt;&gt;0",O2:O74, "&lt;&gt;0")</f>
        <v>13</v>
      </c>
      <c r="AD11" s="5">
        <f>COUNTIFS($D$2:$D$74, "&lt;&gt;0", $I$2:$I$74, "&lt;&gt;0",$N$2:$N$74, "&lt;&gt;0",R2:R74, "&lt;&gt;0")</f>
        <v>24</v>
      </c>
      <c r="AE11" s="60">
        <f>COUNTIFS($D$2:$D$74, "&lt;&gt;0", $K$2:$K$74, "&lt;&gt;0",$N$2:$N$74, "&lt;&gt;0",R2:R74, "&lt;&gt;0")</f>
        <v>38</v>
      </c>
    </row>
    <row r="12" spans="1:31" ht="18.75" customHeight="1" x14ac:dyDescent="0.25">
      <c r="A12" t="s">
        <v>395</v>
      </c>
      <c r="B12" t="s">
        <v>369</v>
      </c>
      <c r="C12">
        <v>1989</v>
      </c>
      <c r="D12" s="26">
        <v>1</v>
      </c>
      <c r="E12" s="26">
        <v>1</v>
      </c>
      <c r="F12" s="26">
        <v>0</v>
      </c>
      <c r="G12" s="26">
        <v>0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0</v>
      </c>
      <c r="N12" s="26">
        <v>0</v>
      </c>
      <c r="O12" s="26">
        <v>0</v>
      </c>
      <c r="P12" s="26">
        <v>0</v>
      </c>
      <c r="Q12" s="26">
        <v>1</v>
      </c>
      <c r="R12" s="26">
        <v>1</v>
      </c>
      <c r="S12" s="26">
        <v>1</v>
      </c>
      <c r="T12" s="26">
        <v>0</v>
      </c>
      <c r="U12" s="7"/>
      <c r="V12" t="s">
        <v>616</v>
      </c>
      <c r="W12" t="s">
        <v>617</v>
      </c>
      <c r="X12" t="s">
        <v>618</v>
      </c>
      <c r="Y12" t="s">
        <v>619</v>
      </c>
      <c r="Z12" t="s">
        <v>620</v>
      </c>
      <c r="AA12" t="s">
        <v>621</v>
      </c>
      <c r="AB12" t="s">
        <v>622</v>
      </c>
      <c r="AC12" t="s">
        <v>623</v>
      </c>
      <c r="AD12" t="s">
        <v>624</v>
      </c>
      <c r="AE12" s="4" t="s">
        <v>625</v>
      </c>
    </row>
    <row r="13" spans="1:31" ht="18.75" customHeight="1" x14ac:dyDescent="0.25">
      <c r="A13" t="s">
        <v>399</v>
      </c>
      <c r="B13" t="s">
        <v>400</v>
      </c>
      <c r="C13">
        <v>1992</v>
      </c>
      <c r="D13" s="26">
        <v>0</v>
      </c>
      <c r="E13" s="26">
        <v>0</v>
      </c>
      <c r="F13" s="26">
        <v>0</v>
      </c>
      <c r="G13" s="26">
        <v>1</v>
      </c>
      <c r="H13" s="26">
        <v>0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26">
        <v>1</v>
      </c>
      <c r="O13" s="26">
        <v>0</v>
      </c>
      <c r="P13" s="26">
        <v>0</v>
      </c>
      <c r="Q13" s="26">
        <v>1</v>
      </c>
      <c r="R13" s="26">
        <v>0</v>
      </c>
      <c r="S13" s="26">
        <v>0</v>
      </c>
      <c r="T13" s="26">
        <v>0</v>
      </c>
      <c r="U13" s="7"/>
      <c r="V13" s="7">
        <f t="shared" ref="V13:AA13" si="0">V11/73</f>
        <v>0.28767123287671231</v>
      </c>
      <c r="W13" s="7">
        <f t="shared" si="0"/>
        <v>0.27397260273972601</v>
      </c>
      <c r="X13" s="7">
        <f t="shared" si="0"/>
        <v>0.21917808219178081</v>
      </c>
      <c r="Y13" s="59">
        <f t="shared" si="0"/>
        <v>0.42465753424657532</v>
      </c>
      <c r="Z13" s="59">
        <f t="shared" si="0"/>
        <v>0.36986301369863012</v>
      </c>
      <c r="AA13" s="59">
        <f t="shared" si="0"/>
        <v>0.35616438356164382</v>
      </c>
      <c r="AB13" s="59">
        <f t="shared" ref="AB13:AE13" si="1">AB11/73</f>
        <v>0.35616438356164382</v>
      </c>
      <c r="AC13" s="59">
        <f t="shared" si="1"/>
        <v>0.17808219178082191</v>
      </c>
      <c r="AD13" s="59">
        <f t="shared" si="1"/>
        <v>0.32876712328767121</v>
      </c>
      <c r="AE13" s="61">
        <f t="shared" si="1"/>
        <v>0.52054794520547942</v>
      </c>
    </row>
    <row r="14" spans="1:31" ht="18.75" customHeight="1" x14ac:dyDescent="0.25">
      <c r="A14" t="s">
        <v>401</v>
      </c>
      <c r="B14" t="s">
        <v>369</v>
      </c>
      <c r="C14">
        <v>1982</v>
      </c>
      <c r="D14" s="26">
        <v>1</v>
      </c>
      <c r="E14" s="26">
        <v>0</v>
      </c>
      <c r="F14" s="26">
        <v>0</v>
      </c>
      <c r="G14" s="26">
        <v>1</v>
      </c>
      <c r="H14" s="26">
        <v>0</v>
      </c>
      <c r="I14" s="26">
        <v>0</v>
      </c>
      <c r="J14" s="26">
        <v>1</v>
      </c>
      <c r="K14" s="26">
        <v>1</v>
      </c>
      <c r="L14" s="26">
        <v>0</v>
      </c>
      <c r="M14" s="26">
        <v>0</v>
      </c>
      <c r="N14" s="26">
        <v>1</v>
      </c>
      <c r="O14" s="26">
        <v>0</v>
      </c>
      <c r="P14" s="26">
        <v>0</v>
      </c>
      <c r="Q14" s="26">
        <v>1</v>
      </c>
      <c r="R14" s="26">
        <v>1</v>
      </c>
      <c r="S14" s="26">
        <v>1</v>
      </c>
      <c r="T14" s="26">
        <v>0</v>
      </c>
      <c r="U14" s="7"/>
    </row>
    <row r="15" spans="1:31" ht="18.75" customHeight="1" x14ac:dyDescent="0.25">
      <c r="A15" t="s">
        <v>405</v>
      </c>
      <c r="B15" t="s">
        <v>393</v>
      </c>
      <c r="C15">
        <v>1994</v>
      </c>
      <c r="D15" s="26">
        <v>1</v>
      </c>
      <c r="E15" s="26">
        <v>0</v>
      </c>
      <c r="F15" s="26">
        <v>0</v>
      </c>
      <c r="G15" s="26">
        <v>1</v>
      </c>
      <c r="H15" s="26">
        <v>0</v>
      </c>
      <c r="I15" s="26">
        <v>0</v>
      </c>
      <c r="J15" s="26">
        <v>1</v>
      </c>
      <c r="K15" s="26">
        <v>1</v>
      </c>
      <c r="L15" s="26">
        <v>0</v>
      </c>
      <c r="M15" s="26">
        <v>0</v>
      </c>
      <c r="N15" s="26">
        <v>1</v>
      </c>
      <c r="O15" s="26">
        <v>0</v>
      </c>
      <c r="P15" s="26">
        <v>0</v>
      </c>
      <c r="Q15" s="26">
        <v>1</v>
      </c>
      <c r="R15" s="26">
        <v>1</v>
      </c>
      <c r="S15" s="26">
        <v>0</v>
      </c>
      <c r="T15" s="26">
        <v>0</v>
      </c>
      <c r="U15" s="7"/>
      <c r="V15" s="5">
        <f>COUNTIFS($G$2:$G$74, "&lt;&gt;0", $I$2:$I$74, "&lt;&gt;0",$K$2:$K$74, "&lt;&gt;0",N2:N74, "&lt;&gt;0")</f>
        <v>21</v>
      </c>
      <c r="W15" s="5">
        <f>COUNTIFS($G$2:$G$74, "&lt;&gt;0", $I$2:$I$74, "&lt;&gt;0",$K$2:$K$74, "&lt;&gt;0",R2:R74, "&lt;&gt;0")</f>
        <v>21</v>
      </c>
      <c r="X15" s="5">
        <f>COUNTIFS($G$2:$G$74, "&lt;&gt;0", $I$2:$I$74, "&lt;&gt;0",$N$2:$N$74, "&lt;&gt;0",R2:R74, "&lt;&gt;0")</f>
        <v>20</v>
      </c>
      <c r="Y15" s="5">
        <f>COUNTIFS($G$2:$G$74, "&lt;&gt;0", $K$2:$K$74, "&lt;&gt;0",$N$2:$N$74, "&lt;&gt;0",R2:R74, "&lt;&gt;0")</f>
        <v>27</v>
      </c>
      <c r="Z15" s="5">
        <f>COUNTIFS($I$2:$I$74, "&lt;&gt;0", $K$2:$K$74, "&lt;&gt;0",$N$2:$N$74, "&lt;&gt;0",R2:R74, "&lt;&gt;0")</f>
        <v>25</v>
      </c>
    </row>
    <row r="16" spans="1:31" ht="18.75" customHeight="1" x14ac:dyDescent="0.25">
      <c r="A16" t="s">
        <v>406</v>
      </c>
      <c r="B16" t="s">
        <v>407</v>
      </c>
      <c r="C16">
        <v>1978</v>
      </c>
      <c r="D16" s="26">
        <v>0</v>
      </c>
      <c r="E16" s="26">
        <v>0</v>
      </c>
      <c r="F16" s="26">
        <v>0</v>
      </c>
      <c r="G16" s="26">
        <v>1</v>
      </c>
      <c r="H16" s="26">
        <v>0</v>
      </c>
      <c r="I16" s="26">
        <v>0</v>
      </c>
      <c r="J16" s="26">
        <v>1</v>
      </c>
      <c r="K16" s="26">
        <v>1</v>
      </c>
      <c r="L16" s="26">
        <v>0</v>
      </c>
      <c r="M16" s="26">
        <v>0</v>
      </c>
      <c r="N16" s="26">
        <v>1</v>
      </c>
      <c r="O16" s="26">
        <v>0</v>
      </c>
      <c r="P16" s="26">
        <v>0</v>
      </c>
      <c r="Q16" s="26">
        <v>1</v>
      </c>
      <c r="R16" s="26">
        <v>0</v>
      </c>
      <c r="S16" s="26">
        <v>1</v>
      </c>
      <c r="T16" s="26">
        <v>0</v>
      </c>
      <c r="U16" s="7"/>
      <c r="V16" t="s">
        <v>626</v>
      </c>
      <c r="W16" t="s">
        <v>627</v>
      </c>
      <c r="X16" t="s">
        <v>628</v>
      </c>
      <c r="Y16" t="s">
        <v>629</v>
      </c>
      <c r="Z16" t="s">
        <v>630</v>
      </c>
    </row>
    <row r="17" spans="1:21" ht="18.75" customHeight="1" x14ac:dyDescent="0.25">
      <c r="A17" t="s">
        <v>408</v>
      </c>
      <c r="B17" t="s">
        <v>409</v>
      </c>
      <c r="C17">
        <v>2012</v>
      </c>
      <c r="D17" s="26">
        <v>0</v>
      </c>
      <c r="E17" s="26">
        <v>0</v>
      </c>
      <c r="F17" s="26">
        <v>0</v>
      </c>
      <c r="G17" s="26">
        <v>1</v>
      </c>
      <c r="H17" s="26">
        <v>0</v>
      </c>
      <c r="I17" s="26">
        <v>0</v>
      </c>
      <c r="J17" s="26">
        <v>1</v>
      </c>
      <c r="K17" s="26">
        <v>0</v>
      </c>
      <c r="L17" s="26">
        <v>0</v>
      </c>
      <c r="M17" s="26">
        <v>0</v>
      </c>
      <c r="N17" s="26">
        <v>1</v>
      </c>
      <c r="O17" s="26">
        <v>0</v>
      </c>
      <c r="P17" s="26">
        <v>0</v>
      </c>
      <c r="Q17" s="26">
        <v>1</v>
      </c>
      <c r="R17" s="26">
        <v>0</v>
      </c>
      <c r="S17" s="26">
        <v>1</v>
      </c>
      <c r="T17" s="26">
        <v>0</v>
      </c>
      <c r="U17" s="7"/>
    </row>
    <row r="18" spans="1:21" ht="18.75" customHeight="1" x14ac:dyDescent="0.25">
      <c r="A18" t="s">
        <v>410</v>
      </c>
      <c r="B18" t="s">
        <v>369</v>
      </c>
      <c r="C18">
        <v>1982</v>
      </c>
      <c r="D18" s="26">
        <v>1</v>
      </c>
      <c r="E18" s="26">
        <v>0</v>
      </c>
      <c r="F18" s="26">
        <v>0</v>
      </c>
      <c r="G18" s="26">
        <v>1</v>
      </c>
      <c r="H18" s="26">
        <v>0</v>
      </c>
      <c r="I18" s="26">
        <v>1</v>
      </c>
      <c r="J18" s="26">
        <v>0</v>
      </c>
      <c r="K18" s="26">
        <v>1</v>
      </c>
      <c r="L18" s="26">
        <v>0</v>
      </c>
      <c r="M18" s="26">
        <v>0</v>
      </c>
      <c r="N18" s="26">
        <v>1</v>
      </c>
      <c r="O18" s="26">
        <v>1</v>
      </c>
      <c r="P18" s="26">
        <v>1</v>
      </c>
      <c r="Q18" s="26">
        <v>0</v>
      </c>
      <c r="R18" s="26">
        <v>1</v>
      </c>
      <c r="S18" s="26">
        <v>0</v>
      </c>
      <c r="T18" s="26">
        <v>0</v>
      </c>
      <c r="U18" s="7"/>
    </row>
    <row r="19" spans="1:21" ht="18.75" customHeight="1" x14ac:dyDescent="0.25">
      <c r="A19" t="s">
        <v>412</v>
      </c>
      <c r="B19" t="s">
        <v>413</v>
      </c>
      <c r="C19">
        <v>2008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1</v>
      </c>
      <c r="J19" s="26">
        <v>1</v>
      </c>
      <c r="K19" s="26">
        <v>1</v>
      </c>
      <c r="L19" s="26">
        <v>0</v>
      </c>
      <c r="M19" s="26">
        <v>0</v>
      </c>
      <c r="N19" s="26">
        <v>0</v>
      </c>
      <c r="O19" s="26">
        <v>1</v>
      </c>
      <c r="P19" s="26">
        <v>1</v>
      </c>
      <c r="Q19" s="26">
        <v>1</v>
      </c>
      <c r="R19" s="26">
        <v>1</v>
      </c>
      <c r="S19" s="26">
        <v>0</v>
      </c>
      <c r="T19" s="26">
        <v>0</v>
      </c>
      <c r="U19" s="7"/>
    </row>
    <row r="20" spans="1:21" ht="18.75" customHeight="1" x14ac:dyDescent="0.25">
      <c r="A20" t="s">
        <v>414</v>
      </c>
      <c r="B20" t="s">
        <v>415</v>
      </c>
      <c r="C20">
        <v>1981</v>
      </c>
      <c r="D20" s="26">
        <v>1</v>
      </c>
      <c r="E20" s="26">
        <v>0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1</v>
      </c>
      <c r="L20" s="26">
        <v>0</v>
      </c>
      <c r="M20" s="26">
        <v>0</v>
      </c>
      <c r="N20" s="26">
        <v>1</v>
      </c>
      <c r="O20" s="26">
        <v>0</v>
      </c>
      <c r="P20" s="26">
        <v>1</v>
      </c>
      <c r="Q20" s="26">
        <v>0</v>
      </c>
      <c r="R20" s="26">
        <v>1</v>
      </c>
      <c r="S20" s="26">
        <v>0</v>
      </c>
      <c r="T20" s="26">
        <v>0</v>
      </c>
      <c r="U20" s="7"/>
    </row>
    <row r="21" spans="1:21" ht="18.75" customHeight="1" x14ac:dyDescent="0.25">
      <c r="A21" s="10" t="s">
        <v>420</v>
      </c>
      <c r="B21" s="10" t="s">
        <v>421</v>
      </c>
      <c r="C21" s="10">
        <v>2009</v>
      </c>
      <c r="D21" s="26">
        <v>1</v>
      </c>
      <c r="E21" s="26">
        <v>0</v>
      </c>
      <c r="F21" s="26">
        <v>1</v>
      </c>
      <c r="G21" s="26">
        <v>1</v>
      </c>
      <c r="H21" s="26">
        <v>1</v>
      </c>
      <c r="I21" s="26">
        <v>1</v>
      </c>
      <c r="J21" s="26">
        <v>0</v>
      </c>
      <c r="K21" s="26">
        <v>1</v>
      </c>
      <c r="L21" s="26">
        <v>0</v>
      </c>
      <c r="M21" s="26">
        <v>1</v>
      </c>
      <c r="N21" s="26">
        <v>1</v>
      </c>
      <c r="O21" s="26">
        <v>1</v>
      </c>
      <c r="P21" s="26">
        <v>1</v>
      </c>
      <c r="Q21" s="26">
        <v>1</v>
      </c>
      <c r="R21" s="26">
        <v>1</v>
      </c>
      <c r="S21" s="26">
        <v>0</v>
      </c>
      <c r="T21" s="26">
        <v>0</v>
      </c>
      <c r="U21" s="7"/>
    </row>
    <row r="22" spans="1:21" ht="18.75" customHeight="1" x14ac:dyDescent="0.25">
      <c r="A22" t="s">
        <v>439</v>
      </c>
      <c r="B22" t="s">
        <v>381</v>
      </c>
      <c r="C22">
        <v>1989</v>
      </c>
      <c r="D22" s="26">
        <v>1</v>
      </c>
      <c r="E22" s="26">
        <v>0</v>
      </c>
      <c r="F22" s="26">
        <v>0</v>
      </c>
      <c r="G22" s="26">
        <v>1</v>
      </c>
      <c r="H22" s="26">
        <v>0</v>
      </c>
      <c r="I22" s="26">
        <v>0</v>
      </c>
      <c r="J22" s="26">
        <v>0</v>
      </c>
      <c r="K22" s="26">
        <v>1</v>
      </c>
      <c r="L22" s="26">
        <v>0</v>
      </c>
      <c r="M22" s="26">
        <v>0</v>
      </c>
      <c r="N22" s="26">
        <v>1</v>
      </c>
      <c r="O22" s="26">
        <v>0</v>
      </c>
      <c r="P22" s="26">
        <v>0</v>
      </c>
      <c r="Q22" s="26">
        <v>0</v>
      </c>
      <c r="R22" s="26">
        <v>1</v>
      </c>
      <c r="S22" s="26">
        <v>0</v>
      </c>
      <c r="T22" s="26">
        <v>0</v>
      </c>
      <c r="U22" s="7"/>
    </row>
    <row r="23" spans="1:21" ht="18.75" customHeight="1" x14ac:dyDescent="0.25">
      <c r="A23" t="s">
        <v>440</v>
      </c>
      <c r="B23" t="s">
        <v>441</v>
      </c>
      <c r="C23">
        <v>2004</v>
      </c>
      <c r="D23" s="26">
        <v>1</v>
      </c>
      <c r="E23" s="26">
        <v>0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1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7"/>
    </row>
    <row r="24" spans="1:21" ht="18.75" customHeight="1" x14ac:dyDescent="0.25">
      <c r="A24" t="s">
        <v>442</v>
      </c>
      <c r="B24" t="s">
        <v>381</v>
      </c>
      <c r="C24">
        <v>1989</v>
      </c>
      <c r="D24" s="26">
        <v>1</v>
      </c>
      <c r="E24" s="26">
        <v>0</v>
      </c>
      <c r="F24" s="26">
        <v>0</v>
      </c>
      <c r="G24" s="26">
        <v>1</v>
      </c>
      <c r="H24" s="26">
        <v>1</v>
      </c>
      <c r="I24" s="26">
        <v>0</v>
      </c>
      <c r="J24" s="26">
        <v>0</v>
      </c>
      <c r="K24" s="26">
        <v>1</v>
      </c>
      <c r="L24" s="26">
        <v>0</v>
      </c>
      <c r="M24" s="26">
        <v>0</v>
      </c>
      <c r="N24" s="26">
        <v>1</v>
      </c>
      <c r="O24" s="26">
        <v>0</v>
      </c>
      <c r="P24" s="26">
        <v>0</v>
      </c>
      <c r="Q24" s="26">
        <v>1</v>
      </c>
      <c r="R24" s="26">
        <v>0</v>
      </c>
      <c r="S24" s="26">
        <v>0</v>
      </c>
      <c r="T24" s="26">
        <v>0</v>
      </c>
      <c r="U24" s="7"/>
    </row>
    <row r="25" spans="1:21" ht="18.75" customHeight="1" x14ac:dyDescent="0.25">
      <c r="A25" t="s">
        <v>445</v>
      </c>
      <c r="B25" t="s">
        <v>446</v>
      </c>
      <c r="C25">
        <v>2008</v>
      </c>
      <c r="D25" s="26">
        <v>1</v>
      </c>
      <c r="E25" s="26">
        <v>0</v>
      </c>
      <c r="F25" s="26">
        <v>0</v>
      </c>
      <c r="G25" s="26">
        <v>1</v>
      </c>
      <c r="H25" s="26">
        <v>0</v>
      </c>
      <c r="I25" s="26">
        <v>0</v>
      </c>
      <c r="J25" s="26">
        <v>0</v>
      </c>
      <c r="K25" s="26">
        <v>1</v>
      </c>
      <c r="L25" s="26">
        <v>0</v>
      </c>
      <c r="M25" s="26">
        <v>0</v>
      </c>
      <c r="N25" s="26">
        <v>1</v>
      </c>
      <c r="O25" s="26">
        <v>0</v>
      </c>
      <c r="P25" s="26">
        <v>0</v>
      </c>
      <c r="Q25" s="26">
        <v>1</v>
      </c>
      <c r="R25" s="26">
        <v>1</v>
      </c>
      <c r="S25" s="26">
        <v>1</v>
      </c>
      <c r="T25" s="26">
        <v>0</v>
      </c>
      <c r="U25" s="7"/>
    </row>
    <row r="26" spans="1:21" ht="18.75" customHeight="1" x14ac:dyDescent="0.25">
      <c r="A26" t="s">
        <v>449</v>
      </c>
      <c r="B26" t="s">
        <v>450</v>
      </c>
      <c r="C26">
        <v>2009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  <c r="J26" s="26">
        <v>0</v>
      </c>
      <c r="K26" s="26">
        <v>1</v>
      </c>
      <c r="L26" s="26">
        <v>0</v>
      </c>
      <c r="M26" s="26">
        <v>0</v>
      </c>
      <c r="N26" s="26">
        <v>1</v>
      </c>
      <c r="O26" s="26">
        <v>0</v>
      </c>
      <c r="P26" s="26">
        <v>1</v>
      </c>
      <c r="Q26" s="26">
        <v>0</v>
      </c>
      <c r="R26" s="26">
        <v>1</v>
      </c>
      <c r="S26" s="26">
        <v>0</v>
      </c>
      <c r="T26" s="26">
        <v>0</v>
      </c>
      <c r="U26" s="7"/>
    </row>
    <row r="27" spans="1:21" ht="18.75" customHeight="1" x14ac:dyDescent="0.25">
      <c r="A27" t="s">
        <v>452</v>
      </c>
      <c r="B27" t="s">
        <v>453</v>
      </c>
      <c r="C27">
        <v>2008</v>
      </c>
      <c r="D27" s="26">
        <v>1</v>
      </c>
      <c r="E27" s="26">
        <v>0</v>
      </c>
      <c r="F27" s="26">
        <v>0</v>
      </c>
      <c r="G27" s="26">
        <v>1</v>
      </c>
      <c r="H27" s="26">
        <v>0</v>
      </c>
      <c r="I27" s="26">
        <v>1</v>
      </c>
      <c r="J27" s="26">
        <v>1</v>
      </c>
      <c r="K27" s="26">
        <v>1</v>
      </c>
      <c r="L27" s="26">
        <v>0</v>
      </c>
      <c r="M27" s="26">
        <v>0</v>
      </c>
      <c r="N27" s="26">
        <v>1</v>
      </c>
      <c r="O27" s="26">
        <v>0</v>
      </c>
      <c r="P27" s="26">
        <v>0</v>
      </c>
      <c r="Q27" s="26">
        <v>1</v>
      </c>
      <c r="R27" s="26">
        <v>1</v>
      </c>
      <c r="S27" s="26">
        <v>1</v>
      </c>
      <c r="T27" s="26">
        <v>0</v>
      </c>
      <c r="U27" s="7"/>
    </row>
    <row r="28" spans="1:21" ht="18.75" customHeight="1" x14ac:dyDescent="0.25">
      <c r="A28" t="s">
        <v>456</v>
      </c>
      <c r="B28" t="s">
        <v>415</v>
      </c>
      <c r="C28">
        <v>2008</v>
      </c>
      <c r="D28" s="26">
        <v>1</v>
      </c>
      <c r="E28" s="26">
        <v>0</v>
      </c>
      <c r="F28" s="26">
        <v>0</v>
      </c>
      <c r="G28" s="26">
        <v>1</v>
      </c>
      <c r="H28" s="26">
        <v>1</v>
      </c>
      <c r="I28" s="26">
        <v>1</v>
      </c>
      <c r="J28" s="26">
        <v>0</v>
      </c>
      <c r="K28" s="26">
        <v>1</v>
      </c>
      <c r="L28" s="26">
        <v>0</v>
      </c>
      <c r="M28" s="26">
        <v>0</v>
      </c>
      <c r="N28" s="26">
        <v>1</v>
      </c>
      <c r="O28" s="26">
        <v>1</v>
      </c>
      <c r="P28" s="26">
        <v>1</v>
      </c>
      <c r="Q28" s="26">
        <v>0</v>
      </c>
      <c r="R28" s="26">
        <v>1</v>
      </c>
      <c r="S28" s="26">
        <v>0</v>
      </c>
      <c r="T28" s="26">
        <v>0</v>
      </c>
      <c r="U28" s="7"/>
    </row>
    <row r="29" spans="1:21" ht="18.75" customHeight="1" x14ac:dyDescent="0.25">
      <c r="A29" t="s">
        <v>461</v>
      </c>
      <c r="B29" t="s">
        <v>462</v>
      </c>
      <c r="C29">
        <v>2010</v>
      </c>
      <c r="D29" s="26">
        <v>1</v>
      </c>
      <c r="E29" s="26">
        <v>0</v>
      </c>
      <c r="F29" s="26">
        <v>0</v>
      </c>
      <c r="G29" s="26">
        <v>1</v>
      </c>
      <c r="H29" s="26">
        <v>0</v>
      </c>
      <c r="I29" s="26">
        <v>1</v>
      </c>
      <c r="J29" s="26">
        <v>1</v>
      </c>
      <c r="K29" s="26">
        <v>1</v>
      </c>
      <c r="L29" s="26">
        <v>0</v>
      </c>
      <c r="M29" s="26">
        <v>0</v>
      </c>
      <c r="N29" s="26">
        <v>1</v>
      </c>
      <c r="O29" s="26">
        <v>0</v>
      </c>
      <c r="P29" s="26">
        <v>1</v>
      </c>
      <c r="Q29" s="26">
        <v>1</v>
      </c>
      <c r="R29" s="26">
        <v>1</v>
      </c>
      <c r="S29" s="26">
        <v>0</v>
      </c>
      <c r="T29" s="26">
        <v>0</v>
      </c>
      <c r="U29" s="7"/>
    </row>
    <row r="30" spans="1:21" ht="18.75" customHeight="1" x14ac:dyDescent="0.25">
      <c r="A30" t="s">
        <v>463</v>
      </c>
      <c r="B30" t="s">
        <v>464</v>
      </c>
      <c r="C30">
        <v>2010</v>
      </c>
      <c r="D30" s="26">
        <v>0</v>
      </c>
      <c r="E30" s="26">
        <v>0</v>
      </c>
      <c r="F30" s="26">
        <v>0</v>
      </c>
      <c r="G30" s="26">
        <v>1</v>
      </c>
      <c r="H30" s="26">
        <v>0</v>
      </c>
      <c r="I30" s="26">
        <v>1</v>
      </c>
      <c r="J30" s="26">
        <v>0</v>
      </c>
      <c r="K30" s="26">
        <v>1</v>
      </c>
      <c r="L30" s="26">
        <v>0</v>
      </c>
      <c r="M30" s="26">
        <v>0</v>
      </c>
      <c r="N30" s="26">
        <v>1</v>
      </c>
      <c r="O30" s="26">
        <v>0</v>
      </c>
      <c r="P30" s="26">
        <v>1</v>
      </c>
      <c r="Q30" s="26">
        <v>0</v>
      </c>
      <c r="R30" s="26">
        <v>1</v>
      </c>
      <c r="S30" s="26">
        <v>0</v>
      </c>
      <c r="T30" s="26">
        <v>0</v>
      </c>
      <c r="U30" s="7"/>
    </row>
    <row r="31" spans="1:21" ht="18.75" customHeight="1" x14ac:dyDescent="0.25">
      <c r="A31" t="s">
        <v>465</v>
      </c>
      <c r="B31" t="s">
        <v>375</v>
      </c>
      <c r="C31">
        <v>2012</v>
      </c>
      <c r="D31" s="26">
        <v>1</v>
      </c>
      <c r="E31" s="26">
        <v>0</v>
      </c>
      <c r="F31" s="26">
        <v>0</v>
      </c>
      <c r="G31" s="26">
        <v>0</v>
      </c>
      <c r="H31" s="26">
        <v>1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26">
        <v>1</v>
      </c>
      <c r="O31" s="26">
        <v>0</v>
      </c>
      <c r="P31" s="26">
        <v>1</v>
      </c>
      <c r="Q31" s="26">
        <v>0</v>
      </c>
      <c r="R31" s="26">
        <v>1</v>
      </c>
      <c r="S31" s="26">
        <v>0</v>
      </c>
      <c r="T31" s="26">
        <v>0</v>
      </c>
      <c r="U31" s="7"/>
    </row>
    <row r="32" spans="1:21" ht="18.75" customHeight="1" x14ac:dyDescent="0.25">
      <c r="A32" t="s">
        <v>468</v>
      </c>
      <c r="B32" t="s">
        <v>469</v>
      </c>
      <c r="C32">
        <v>1982</v>
      </c>
      <c r="D32" s="26">
        <v>1</v>
      </c>
      <c r="E32" s="26">
        <v>0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>
        <v>1</v>
      </c>
      <c r="L32" s="26">
        <v>0</v>
      </c>
      <c r="M32" s="26">
        <v>0</v>
      </c>
      <c r="N32" s="26">
        <v>0</v>
      </c>
      <c r="O32" s="26">
        <v>0</v>
      </c>
      <c r="P32" s="26">
        <v>1</v>
      </c>
      <c r="Q32" s="26">
        <v>0</v>
      </c>
      <c r="R32" s="26">
        <v>0</v>
      </c>
      <c r="S32" s="26">
        <v>0</v>
      </c>
      <c r="T32" s="26">
        <v>0</v>
      </c>
      <c r="U32" s="7"/>
    </row>
    <row r="33" spans="1:21" ht="18.75" customHeight="1" x14ac:dyDescent="0.25">
      <c r="A33" t="s">
        <v>470</v>
      </c>
      <c r="B33" t="s">
        <v>471</v>
      </c>
      <c r="C33">
        <v>2008</v>
      </c>
      <c r="D33" s="26">
        <v>1</v>
      </c>
      <c r="E33" s="26">
        <v>0</v>
      </c>
      <c r="F33" s="26">
        <v>0</v>
      </c>
      <c r="G33" s="26">
        <v>1</v>
      </c>
      <c r="H33" s="26">
        <v>0</v>
      </c>
      <c r="I33" s="26">
        <v>1</v>
      </c>
      <c r="J33" s="26">
        <v>0</v>
      </c>
      <c r="K33" s="26">
        <v>1</v>
      </c>
      <c r="L33" s="26">
        <v>0</v>
      </c>
      <c r="M33" s="26">
        <v>0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0</v>
      </c>
      <c r="T33" s="26">
        <v>0</v>
      </c>
      <c r="U33" s="7"/>
    </row>
    <row r="34" spans="1:21" ht="18.75" customHeight="1" x14ac:dyDescent="0.25">
      <c r="A34" t="s">
        <v>475</v>
      </c>
      <c r="B34" t="s">
        <v>476</v>
      </c>
      <c r="C34">
        <v>1994</v>
      </c>
      <c r="D34" s="26">
        <v>1</v>
      </c>
      <c r="E34" s="26">
        <v>0</v>
      </c>
      <c r="F34" s="26">
        <v>0</v>
      </c>
      <c r="G34" s="26">
        <v>0</v>
      </c>
      <c r="H34" s="26">
        <v>1</v>
      </c>
      <c r="I34" s="26">
        <v>0</v>
      </c>
      <c r="J34" s="26">
        <v>0</v>
      </c>
      <c r="K34" s="26">
        <v>1</v>
      </c>
      <c r="L34" s="26">
        <v>0</v>
      </c>
      <c r="M34" s="26">
        <v>0</v>
      </c>
      <c r="N34" s="26">
        <v>1</v>
      </c>
      <c r="O34" s="26">
        <v>0</v>
      </c>
      <c r="P34" s="26">
        <v>1</v>
      </c>
      <c r="Q34" s="26">
        <v>0</v>
      </c>
      <c r="R34" s="26">
        <v>1</v>
      </c>
      <c r="S34" s="26">
        <v>0</v>
      </c>
      <c r="T34" s="26">
        <v>0</v>
      </c>
      <c r="U34" s="7"/>
    </row>
    <row r="35" spans="1:21" ht="18.75" customHeight="1" x14ac:dyDescent="0.25">
      <c r="A35" t="s">
        <v>479</v>
      </c>
      <c r="B35" t="s">
        <v>369</v>
      </c>
      <c r="C35">
        <v>2013</v>
      </c>
      <c r="D35" s="26">
        <v>1</v>
      </c>
      <c r="E35" s="26">
        <v>0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1</v>
      </c>
      <c r="Q35" s="26">
        <v>0</v>
      </c>
      <c r="R35" s="26">
        <v>1</v>
      </c>
      <c r="S35" s="26">
        <v>0</v>
      </c>
      <c r="T35" s="26">
        <v>1</v>
      </c>
      <c r="U35" s="7"/>
    </row>
    <row r="36" spans="1:21" ht="18.75" customHeight="1" x14ac:dyDescent="0.25">
      <c r="A36" t="s">
        <v>482</v>
      </c>
      <c r="B36" t="s">
        <v>483</v>
      </c>
      <c r="C36">
        <v>1987</v>
      </c>
      <c r="D36" s="26">
        <v>1</v>
      </c>
      <c r="E36" s="26">
        <v>0</v>
      </c>
      <c r="F36" s="26">
        <v>0</v>
      </c>
      <c r="G36" s="26">
        <v>0</v>
      </c>
      <c r="H36" s="26">
        <v>1</v>
      </c>
      <c r="I36" s="26">
        <v>1</v>
      </c>
      <c r="J36" s="26">
        <v>1</v>
      </c>
      <c r="K36" s="26">
        <v>1</v>
      </c>
      <c r="L36" s="26">
        <v>0</v>
      </c>
      <c r="M36" s="26">
        <v>0</v>
      </c>
      <c r="N36" s="26">
        <v>1</v>
      </c>
      <c r="O36" s="26">
        <v>1</v>
      </c>
      <c r="P36" s="26">
        <v>1</v>
      </c>
      <c r="Q36" s="26">
        <v>0</v>
      </c>
      <c r="R36" s="26">
        <v>1</v>
      </c>
      <c r="S36" s="26">
        <v>1</v>
      </c>
      <c r="T36" s="26">
        <v>0</v>
      </c>
      <c r="U36" s="7"/>
    </row>
    <row r="37" spans="1:21" ht="18.75" customHeight="1" x14ac:dyDescent="0.25">
      <c r="A37" t="s">
        <v>488</v>
      </c>
      <c r="B37" t="s">
        <v>489</v>
      </c>
      <c r="C37">
        <v>1992</v>
      </c>
      <c r="D37" s="26">
        <v>1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1</v>
      </c>
      <c r="R37" s="26">
        <v>0</v>
      </c>
      <c r="S37" s="26">
        <v>0</v>
      </c>
      <c r="T37" s="26">
        <v>0</v>
      </c>
      <c r="U37" s="7"/>
    </row>
    <row r="38" spans="1:21" ht="18.75" customHeight="1" x14ac:dyDescent="0.25">
      <c r="A38" t="s">
        <v>491</v>
      </c>
      <c r="B38" t="s">
        <v>492</v>
      </c>
      <c r="C38">
        <v>2009</v>
      </c>
      <c r="D38" s="26">
        <v>1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1</v>
      </c>
      <c r="O38" s="26">
        <v>0</v>
      </c>
      <c r="P38" s="26">
        <v>0</v>
      </c>
      <c r="Q38" s="26">
        <v>1</v>
      </c>
      <c r="R38" s="26">
        <v>1</v>
      </c>
      <c r="S38" s="26">
        <v>0</v>
      </c>
      <c r="T38" s="26">
        <v>0</v>
      </c>
      <c r="U38" s="7"/>
    </row>
    <row r="39" spans="1:21" ht="18.75" customHeight="1" x14ac:dyDescent="0.25">
      <c r="A39" t="s">
        <v>493</v>
      </c>
      <c r="B39" t="s">
        <v>494</v>
      </c>
      <c r="C39">
        <v>1999</v>
      </c>
      <c r="D39" s="26">
        <v>0</v>
      </c>
      <c r="E39" s="26">
        <v>0</v>
      </c>
      <c r="F39" s="26">
        <v>0</v>
      </c>
      <c r="G39" s="26">
        <v>0</v>
      </c>
      <c r="H39" s="26">
        <v>1</v>
      </c>
      <c r="I39" s="26">
        <v>1</v>
      </c>
      <c r="J39" s="26">
        <v>0</v>
      </c>
      <c r="K39" s="26">
        <v>1</v>
      </c>
      <c r="L39" s="26">
        <v>0</v>
      </c>
      <c r="M39" s="26">
        <v>0</v>
      </c>
      <c r="N39" s="26">
        <v>0</v>
      </c>
      <c r="O39" s="26">
        <v>1</v>
      </c>
      <c r="P39" s="26">
        <v>1</v>
      </c>
      <c r="Q39" s="26">
        <v>0</v>
      </c>
      <c r="R39" s="26">
        <v>1</v>
      </c>
      <c r="S39" s="26">
        <v>0</v>
      </c>
      <c r="T39" s="26">
        <v>0</v>
      </c>
      <c r="U39" s="7"/>
    </row>
    <row r="40" spans="1:21" ht="18.75" customHeight="1" x14ac:dyDescent="0.25">
      <c r="A40" t="s">
        <v>495</v>
      </c>
      <c r="B40" t="s">
        <v>496</v>
      </c>
      <c r="C40">
        <v>1992</v>
      </c>
      <c r="D40" s="26">
        <v>1</v>
      </c>
      <c r="E40" s="26">
        <v>0</v>
      </c>
      <c r="F40" s="26">
        <v>0</v>
      </c>
      <c r="G40" s="26">
        <v>1</v>
      </c>
      <c r="H40" s="26">
        <v>0</v>
      </c>
      <c r="I40" s="26">
        <v>1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1</v>
      </c>
      <c r="P40" s="26">
        <v>0</v>
      </c>
      <c r="Q40" s="26">
        <v>0</v>
      </c>
      <c r="R40" s="26">
        <v>1</v>
      </c>
      <c r="S40" s="26">
        <v>0</v>
      </c>
      <c r="T40" s="26">
        <v>0</v>
      </c>
      <c r="U40" s="7"/>
    </row>
    <row r="41" spans="1:21" ht="18.75" customHeight="1" x14ac:dyDescent="0.25">
      <c r="A41" t="s">
        <v>497</v>
      </c>
      <c r="B41" t="s">
        <v>360</v>
      </c>
      <c r="C41">
        <v>2001</v>
      </c>
      <c r="D41" s="26">
        <v>1</v>
      </c>
      <c r="E41" s="26">
        <v>0</v>
      </c>
      <c r="F41" s="26">
        <v>1</v>
      </c>
      <c r="G41" s="26">
        <v>1</v>
      </c>
      <c r="H41" s="26">
        <v>0</v>
      </c>
      <c r="I41" s="26">
        <v>0</v>
      </c>
      <c r="J41" s="26">
        <v>1</v>
      </c>
      <c r="K41" s="26">
        <v>1</v>
      </c>
      <c r="L41" s="26">
        <v>0</v>
      </c>
      <c r="M41" s="26">
        <v>0</v>
      </c>
      <c r="N41" s="26">
        <v>1</v>
      </c>
      <c r="O41" s="26">
        <v>0</v>
      </c>
      <c r="P41" s="26">
        <v>0</v>
      </c>
      <c r="Q41" s="26">
        <v>1</v>
      </c>
      <c r="R41" s="26">
        <v>0</v>
      </c>
      <c r="S41" s="26">
        <v>1</v>
      </c>
      <c r="T41" s="26">
        <v>0</v>
      </c>
      <c r="U41" s="7"/>
    </row>
    <row r="42" spans="1:21" ht="18.75" customHeight="1" x14ac:dyDescent="0.25">
      <c r="A42" t="s">
        <v>500</v>
      </c>
      <c r="B42" t="s">
        <v>393</v>
      </c>
      <c r="C42">
        <v>1985</v>
      </c>
      <c r="D42" s="26">
        <v>1</v>
      </c>
      <c r="E42" s="26">
        <v>0</v>
      </c>
      <c r="F42" s="26">
        <v>0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26">
        <v>1</v>
      </c>
      <c r="M42" s="26">
        <v>0</v>
      </c>
      <c r="N42" s="26">
        <v>1</v>
      </c>
      <c r="O42" s="26">
        <v>1</v>
      </c>
      <c r="P42" s="26">
        <v>1</v>
      </c>
      <c r="Q42" s="26">
        <v>1</v>
      </c>
      <c r="R42" s="26">
        <v>1</v>
      </c>
      <c r="S42" s="26">
        <v>1</v>
      </c>
      <c r="T42" s="26">
        <v>0</v>
      </c>
      <c r="U42" s="7"/>
    </row>
    <row r="43" spans="1:21" ht="18.75" customHeight="1" x14ac:dyDescent="0.25">
      <c r="A43" t="s">
        <v>509</v>
      </c>
      <c r="B43" t="s">
        <v>492</v>
      </c>
      <c r="C43">
        <v>2009</v>
      </c>
      <c r="D43" s="26">
        <v>1</v>
      </c>
      <c r="E43" s="26">
        <v>0</v>
      </c>
      <c r="F43" s="26">
        <v>0</v>
      </c>
      <c r="G43" s="26">
        <v>0</v>
      </c>
      <c r="H43" s="26">
        <v>0</v>
      </c>
      <c r="I43" s="26">
        <v>1</v>
      </c>
      <c r="J43" s="26">
        <v>0</v>
      </c>
      <c r="K43" s="26">
        <v>1</v>
      </c>
      <c r="L43" s="26">
        <v>0</v>
      </c>
      <c r="M43" s="26">
        <v>0</v>
      </c>
      <c r="N43" s="26">
        <v>1</v>
      </c>
      <c r="O43" s="26">
        <v>0</v>
      </c>
      <c r="P43" s="26">
        <v>1</v>
      </c>
      <c r="Q43" s="26">
        <v>0</v>
      </c>
      <c r="R43" s="26">
        <v>1</v>
      </c>
      <c r="S43" s="26">
        <v>0</v>
      </c>
      <c r="T43" s="26">
        <v>0</v>
      </c>
      <c r="U43" s="7"/>
    </row>
    <row r="44" spans="1:21" ht="18.75" customHeight="1" x14ac:dyDescent="0.25">
      <c r="A44" t="s">
        <v>510</v>
      </c>
      <c r="B44" t="s">
        <v>369</v>
      </c>
      <c r="C44">
        <v>1980</v>
      </c>
      <c r="D44" s="26">
        <v>1</v>
      </c>
      <c r="E44" s="26">
        <v>0</v>
      </c>
      <c r="F44" s="26">
        <v>0</v>
      </c>
      <c r="G44" s="26">
        <v>1</v>
      </c>
      <c r="H44" s="26">
        <v>0</v>
      </c>
      <c r="I44" s="26">
        <v>0</v>
      </c>
      <c r="J44" s="26">
        <v>1</v>
      </c>
      <c r="K44" s="26">
        <v>0</v>
      </c>
      <c r="L44" s="26">
        <v>0</v>
      </c>
      <c r="M44" s="26">
        <v>0</v>
      </c>
      <c r="N44" s="26">
        <v>1</v>
      </c>
      <c r="O44" s="26">
        <v>0</v>
      </c>
      <c r="P44" s="26">
        <v>0</v>
      </c>
      <c r="Q44" s="26">
        <v>1</v>
      </c>
      <c r="R44" s="26">
        <v>0</v>
      </c>
      <c r="S44" s="26">
        <v>1</v>
      </c>
      <c r="T44" s="26">
        <v>0</v>
      </c>
      <c r="U44" s="7"/>
    </row>
    <row r="45" spans="1:21" ht="18.75" customHeight="1" x14ac:dyDescent="0.25">
      <c r="A45" t="s">
        <v>511</v>
      </c>
      <c r="B45" t="s">
        <v>410</v>
      </c>
      <c r="C45">
        <v>1982</v>
      </c>
      <c r="D45" s="26">
        <v>1</v>
      </c>
      <c r="E45" s="26">
        <v>0</v>
      </c>
      <c r="F45" s="26">
        <v>0</v>
      </c>
      <c r="G45" s="26">
        <v>0</v>
      </c>
      <c r="H45" s="26">
        <v>0</v>
      </c>
      <c r="I45" s="26">
        <v>1</v>
      </c>
      <c r="J45" s="26">
        <v>0</v>
      </c>
      <c r="K45" s="26">
        <v>1</v>
      </c>
      <c r="L45" s="26">
        <v>0</v>
      </c>
      <c r="M45" s="26">
        <v>0</v>
      </c>
      <c r="N45" s="26">
        <v>1</v>
      </c>
      <c r="O45" s="26">
        <v>0</v>
      </c>
      <c r="P45" s="26">
        <v>1</v>
      </c>
      <c r="Q45" s="26">
        <v>0</v>
      </c>
      <c r="R45" s="26">
        <v>1</v>
      </c>
      <c r="S45" s="26">
        <v>0</v>
      </c>
      <c r="T45" s="26">
        <v>0</v>
      </c>
      <c r="U45" s="7"/>
    </row>
    <row r="46" spans="1:21" ht="18.75" customHeight="1" x14ac:dyDescent="0.25">
      <c r="A46" t="s">
        <v>512</v>
      </c>
      <c r="B46" t="s">
        <v>513</v>
      </c>
      <c r="C46">
        <v>1979</v>
      </c>
      <c r="D46" s="26">
        <v>1</v>
      </c>
      <c r="E46" s="26">
        <v>0</v>
      </c>
      <c r="F46" s="26">
        <v>0</v>
      </c>
      <c r="G46" s="26">
        <v>1</v>
      </c>
      <c r="H46" s="26">
        <v>1</v>
      </c>
      <c r="I46" s="26">
        <v>1</v>
      </c>
      <c r="J46" s="26">
        <v>1</v>
      </c>
      <c r="K46" s="26">
        <v>1</v>
      </c>
      <c r="L46" s="26">
        <v>1</v>
      </c>
      <c r="M46" s="26">
        <v>1</v>
      </c>
      <c r="N46" s="26">
        <v>1</v>
      </c>
      <c r="O46" s="26">
        <v>1</v>
      </c>
      <c r="P46" s="26">
        <v>1</v>
      </c>
      <c r="Q46" s="26">
        <v>1</v>
      </c>
      <c r="R46" s="26">
        <v>1</v>
      </c>
      <c r="S46" s="26">
        <v>0</v>
      </c>
      <c r="T46" s="26">
        <v>1</v>
      </c>
      <c r="U46" s="7"/>
    </row>
    <row r="47" spans="1:21" ht="18.75" customHeight="1" x14ac:dyDescent="0.25">
      <c r="A47" t="s">
        <v>521</v>
      </c>
      <c r="B47" t="s">
        <v>381</v>
      </c>
      <c r="C47">
        <v>1996</v>
      </c>
      <c r="D47" s="26">
        <v>1</v>
      </c>
      <c r="E47" s="26">
        <v>0</v>
      </c>
      <c r="F47" s="26">
        <v>0</v>
      </c>
      <c r="G47" s="26">
        <v>1</v>
      </c>
      <c r="H47" s="26">
        <v>0</v>
      </c>
      <c r="I47" s="26">
        <v>1</v>
      </c>
      <c r="J47" s="26">
        <v>0</v>
      </c>
      <c r="K47" s="26">
        <v>1</v>
      </c>
      <c r="L47" s="26">
        <v>0</v>
      </c>
      <c r="M47" s="26">
        <v>0</v>
      </c>
      <c r="N47" s="26">
        <v>1</v>
      </c>
      <c r="O47" s="26">
        <v>0</v>
      </c>
      <c r="P47" s="26">
        <v>1</v>
      </c>
      <c r="Q47" s="26">
        <v>0</v>
      </c>
      <c r="R47" s="26">
        <v>1</v>
      </c>
      <c r="S47" s="26">
        <v>1</v>
      </c>
      <c r="T47" s="26">
        <v>0</v>
      </c>
      <c r="U47" s="7"/>
    </row>
    <row r="48" spans="1:21" ht="18.75" customHeight="1" x14ac:dyDescent="0.25">
      <c r="A48" t="s">
        <v>525</v>
      </c>
      <c r="B48" t="s">
        <v>453</v>
      </c>
      <c r="C48">
        <v>1994</v>
      </c>
      <c r="D48" s="26">
        <v>1</v>
      </c>
      <c r="E48" s="26">
        <v>0</v>
      </c>
      <c r="F48" s="26">
        <v>1</v>
      </c>
      <c r="G48" s="26">
        <v>1</v>
      </c>
      <c r="H48" s="26">
        <v>1</v>
      </c>
      <c r="I48" s="26">
        <v>1</v>
      </c>
      <c r="J48" s="26">
        <v>0</v>
      </c>
      <c r="K48" s="26">
        <v>1</v>
      </c>
      <c r="L48" s="26">
        <v>0</v>
      </c>
      <c r="M48" s="26">
        <v>0</v>
      </c>
      <c r="N48" s="26">
        <v>1</v>
      </c>
      <c r="O48" s="26">
        <v>1</v>
      </c>
      <c r="P48" s="26">
        <v>0</v>
      </c>
      <c r="Q48" s="26">
        <v>0</v>
      </c>
      <c r="R48" s="26">
        <v>1</v>
      </c>
      <c r="S48" s="26">
        <v>0</v>
      </c>
      <c r="T48" s="26">
        <v>0</v>
      </c>
      <c r="U48" s="7"/>
    </row>
    <row r="49" spans="1:21" ht="18.75" customHeight="1" x14ac:dyDescent="0.25">
      <c r="A49" t="s">
        <v>526</v>
      </c>
      <c r="B49" t="s">
        <v>360</v>
      </c>
      <c r="C49">
        <v>1979</v>
      </c>
      <c r="D49" s="26">
        <v>1</v>
      </c>
      <c r="E49" s="26">
        <v>0</v>
      </c>
      <c r="F49" s="26">
        <v>0</v>
      </c>
      <c r="G49" s="26">
        <v>1</v>
      </c>
      <c r="H49" s="26">
        <v>0</v>
      </c>
      <c r="I49" s="26">
        <v>0</v>
      </c>
      <c r="J49" s="26">
        <v>0</v>
      </c>
      <c r="K49" s="26">
        <v>1</v>
      </c>
      <c r="L49" s="26">
        <v>0</v>
      </c>
      <c r="M49" s="26">
        <v>0</v>
      </c>
      <c r="N49" s="26">
        <v>1</v>
      </c>
      <c r="O49" s="26">
        <v>0</v>
      </c>
      <c r="P49" s="26">
        <v>0</v>
      </c>
      <c r="Q49" s="26">
        <v>0</v>
      </c>
      <c r="R49" s="26">
        <v>1</v>
      </c>
      <c r="S49" s="26">
        <v>0</v>
      </c>
      <c r="T49" s="26">
        <v>0</v>
      </c>
      <c r="U49" s="7"/>
    </row>
    <row r="50" spans="1:21" ht="18.75" customHeight="1" x14ac:dyDescent="0.25">
      <c r="A50" t="s">
        <v>527</v>
      </c>
      <c r="B50" t="s">
        <v>450</v>
      </c>
      <c r="C50">
        <v>1994</v>
      </c>
      <c r="D50" s="26">
        <v>1</v>
      </c>
      <c r="E50" s="26">
        <v>0</v>
      </c>
      <c r="F50" s="26">
        <v>0</v>
      </c>
      <c r="G50" s="26">
        <v>1</v>
      </c>
      <c r="H50" s="26">
        <v>0</v>
      </c>
      <c r="I50" s="26">
        <v>0</v>
      </c>
      <c r="J50" s="26">
        <v>1</v>
      </c>
      <c r="K50" s="26">
        <v>0</v>
      </c>
      <c r="L50" s="26">
        <v>0</v>
      </c>
      <c r="M50" s="26">
        <v>0</v>
      </c>
      <c r="N50" s="26">
        <v>1</v>
      </c>
      <c r="O50" s="26">
        <v>0</v>
      </c>
      <c r="P50" s="26">
        <v>0</v>
      </c>
      <c r="Q50" s="26">
        <v>1</v>
      </c>
      <c r="R50" s="26">
        <v>0</v>
      </c>
      <c r="S50" s="26">
        <v>0</v>
      </c>
      <c r="T50" s="26">
        <v>0</v>
      </c>
      <c r="U50" s="7"/>
    </row>
    <row r="51" spans="1:21" ht="18.75" customHeight="1" x14ac:dyDescent="0.25">
      <c r="A51" t="s">
        <v>528</v>
      </c>
      <c r="B51" t="s">
        <v>529</v>
      </c>
      <c r="C51">
        <v>1990</v>
      </c>
      <c r="D51" s="26">
        <v>1</v>
      </c>
      <c r="E51" s="26">
        <v>0</v>
      </c>
      <c r="F51" s="26">
        <v>0</v>
      </c>
      <c r="G51" s="26">
        <v>1</v>
      </c>
      <c r="H51" s="26">
        <v>1</v>
      </c>
      <c r="I51" s="26">
        <v>1</v>
      </c>
      <c r="J51" s="26">
        <v>1</v>
      </c>
      <c r="K51" s="26">
        <v>1</v>
      </c>
      <c r="L51" s="26">
        <v>1</v>
      </c>
      <c r="M51" s="26">
        <v>0</v>
      </c>
      <c r="N51" s="26">
        <v>1</v>
      </c>
      <c r="O51" s="26">
        <v>0</v>
      </c>
      <c r="P51" s="26">
        <v>1</v>
      </c>
      <c r="Q51" s="26">
        <v>0</v>
      </c>
      <c r="R51" s="26">
        <v>1</v>
      </c>
      <c r="S51" s="26">
        <v>1</v>
      </c>
      <c r="T51" s="26">
        <v>0</v>
      </c>
      <c r="U51" s="7"/>
    </row>
    <row r="52" spans="1:21" ht="18.75" customHeight="1" x14ac:dyDescent="0.25">
      <c r="A52" t="s">
        <v>530</v>
      </c>
      <c r="B52" t="s">
        <v>531</v>
      </c>
      <c r="C52">
        <v>1989</v>
      </c>
      <c r="D52" s="26">
        <v>1</v>
      </c>
      <c r="E52" s="26">
        <v>0</v>
      </c>
      <c r="F52" s="26">
        <v>0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0</v>
      </c>
      <c r="M52" s="26">
        <v>0</v>
      </c>
      <c r="N52" s="26">
        <v>0</v>
      </c>
      <c r="O52" s="26">
        <v>1</v>
      </c>
      <c r="P52" s="26">
        <v>1</v>
      </c>
      <c r="Q52" s="26">
        <v>1</v>
      </c>
      <c r="R52" s="26">
        <v>1</v>
      </c>
      <c r="S52" s="26">
        <v>1</v>
      </c>
      <c r="T52" s="26">
        <v>0</v>
      </c>
      <c r="U52" s="7"/>
    </row>
    <row r="53" spans="1:21" ht="18.75" customHeight="1" x14ac:dyDescent="0.25">
      <c r="A53" t="s">
        <v>547</v>
      </c>
      <c r="B53" t="s">
        <v>548</v>
      </c>
      <c r="C53">
        <v>1992</v>
      </c>
      <c r="D53" s="26">
        <v>0</v>
      </c>
      <c r="E53" s="26">
        <v>0</v>
      </c>
      <c r="F53" s="26">
        <v>0</v>
      </c>
      <c r="G53" s="26">
        <v>0</v>
      </c>
      <c r="H53" s="26">
        <v>1</v>
      </c>
      <c r="I53" s="26">
        <v>1</v>
      </c>
      <c r="J53" s="26">
        <v>0</v>
      </c>
      <c r="K53" s="26">
        <v>1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1</v>
      </c>
      <c r="S53" s="26">
        <v>0</v>
      </c>
      <c r="T53" s="26">
        <v>0</v>
      </c>
      <c r="U53" s="7"/>
    </row>
    <row r="54" spans="1:21" ht="18.75" customHeight="1" x14ac:dyDescent="0.25">
      <c r="A54" t="s">
        <v>549</v>
      </c>
      <c r="B54" t="s">
        <v>550</v>
      </c>
      <c r="C54">
        <v>1989</v>
      </c>
      <c r="D54" s="26">
        <v>1</v>
      </c>
      <c r="E54" s="26">
        <v>0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>
        <v>1</v>
      </c>
      <c r="L54" s="26">
        <v>0</v>
      </c>
      <c r="M54" s="26">
        <v>0</v>
      </c>
      <c r="N54" s="26">
        <v>0</v>
      </c>
      <c r="O54" s="26">
        <v>0</v>
      </c>
      <c r="P54" s="26">
        <v>1</v>
      </c>
      <c r="Q54" s="26">
        <v>0</v>
      </c>
      <c r="R54" s="26">
        <v>1</v>
      </c>
      <c r="S54" s="26">
        <v>0</v>
      </c>
      <c r="T54" s="26">
        <v>1</v>
      </c>
      <c r="U54" s="7"/>
    </row>
    <row r="55" spans="1:21" ht="18.75" customHeight="1" x14ac:dyDescent="0.25">
      <c r="A55" t="s">
        <v>551</v>
      </c>
      <c r="B55" t="s">
        <v>552</v>
      </c>
      <c r="C55">
        <v>1989</v>
      </c>
      <c r="D55" s="26">
        <v>1</v>
      </c>
      <c r="E55" s="26">
        <v>0</v>
      </c>
      <c r="F55" s="26">
        <v>1</v>
      </c>
      <c r="G55" s="26">
        <v>1</v>
      </c>
      <c r="H55" s="26">
        <v>1</v>
      </c>
      <c r="I55" s="26">
        <v>1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1</v>
      </c>
      <c r="P55" s="26">
        <v>1</v>
      </c>
      <c r="Q55" s="26">
        <v>1</v>
      </c>
      <c r="R55" s="26">
        <v>1</v>
      </c>
      <c r="S55" s="26">
        <v>0</v>
      </c>
      <c r="T55" s="26">
        <v>0</v>
      </c>
      <c r="U55" s="7"/>
    </row>
    <row r="56" spans="1:21" ht="18.75" customHeight="1" x14ac:dyDescent="0.25">
      <c r="A56" t="s">
        <v>554</v>
      </c>
      <c r="B56" t="s">
        <v>555</v>
      </c>
      <c r="C56">
        <v>1984</v>
      </c>
      <c r="D56" s="26">
        <v>1</v>
      </c>
      <c r="E56" s="26">
        <v>0</v>
      </c>
      <c r="F56" s="26">
        <v>0</v>
      </c>
      <c r="G56" s="26">
        <v>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1</v>
      </c>
      <c r="S56" s="26">
        <v>0</v>
      </c>
      <c r="T56" s="26">
        <v>0</v>
      </c>
      <c r="U56" s="7"/>
    </row>
    <row r="57" spans="1:21" ht="18.75" customHeight="1" x14ac:dyDescent="0.25">
      <c r="A57" t="s">
        <v>557</v>
      </c>
      <c r="B57" t="s">
        <v>558</v>
      </c>
      <c r="C57">
        <v>1978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1</v>
      </c>
      <c r="Q57" s="26">
        <v>0</v>
      </c>
      <c r="R57" s="26">
        <v>1</v>
      </c>
      <c r="S57" s="26">
        <v>0</v>
      </c>
      <c r="T57" s="26">
        <v>0</v>
      </c>
      <c r="U57" s="7"/>
    </row>
    <row r="58" spans="1:21" ht="18.75" customHeight="1" x14ac:dyDescent="0.25">
      <c r="A58" t="s">
        <v>559</v>
      </c>
      <c r="B58" t="s">
        <v>560</v>
      </c>
      <c r="C58">
        <v>1978</v>
      </c>
      <c r="D58" s="26">
        <v>1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</v>
      </c>
      <c r="L58" s="26">
        <v>0</v>
      </c>
      <c r="M58" s="26">
        <v>0</v>
      </c>
      <c r="N58" s="26">
        <v>1</v>
      </c>
      <c r="O58" s="26">
        <v>0</v>
      </c>
      <c r="P58" s="26">
        <v>0</v>
      </c>
      <c r="Q58" s="26">
        <v>1</v>
      </c>
      <c r="R58" s="26">
        <v>1</v>
      </c>
      <c r="S58" s="26">
        <v>0</v>
      </c>
      <c r="T58" s="26">
        <v>0</v>
      </c>
      <c r="U58" s="7"/>
    </row>
    <row r="59" spans="1:21" ht="18.75" customHeight="1" x14ac:dyDescent="0.25">
      <c r="A59" t="s">
        <v>561</v>
      </c>
      <c r="B59" t="s">
        <v>421</v>
      </c>
      <c r="C59">
        <v>1977</v>
      </c>
      <c r="D59" s="26">
        <v>1</v>
      </c>
      <c r="E59" s="26">
        <v>0</v>
      </c>
      <c r="F59" s="26">
        <v>0</v>
      </c>
      <c r="G59" s="26">
        <v>1</v>
      </c>
      <c r="H59" s="26">
        <v>0</v>
      </c>
      <c r="I59" s="26">
        <v>1</v>
      </c>
      <c r="J59" s="26">
        <v>1</v>
      </c>
      <c r="K59" s="26">
        <v>1</v>
      </c>
      <c r="L59" s="26">
        <v>1</v>
      </c>
      <c r="M59" s="26">
        <v>0</v>
      </c>
      <c r="N59" s="26">
        <v>1</v>
      </c>
      <c r="O59" s="26">
        <v>0</v>
      </c>
      <c r="P59" s="26">
        <v>0</v>
      </c>
      <c r="Q59" s="26">
        <v>1</v>
      </c>
      <c r="R59" s="26">
        <v>1</v>
      </c>
      <c r="S59" s="26">
        <v>1</v>
      </c>
      <c r="T59" s="26">
        <v>0</v>
      </c>
      <c r="U59" s="7"/>
    </row>
    <row r="60" spans="1:21" ht="18.75" customHeight="1" x14ac:dyDescent="0.25">
      <c r="A60" t="s">
        <v>563</v>
      </c>
      <c r="B60" t="s">
        <v>558</v>
      </c>
      <c r="C60">
        <v>1983</v>
      </c>
      <c r="D60" s="26">
        <v>1</v>
      </c>
      <c r="E60" s="26">
        <v>0</v>
      </c>
      <c r="F60" s="26">
        <v>0</v>
      </c>
      <c r="G60" s="26">
        <v>1</v>
      </c>
      <c r="H60" s="26">
        <v>0</v>
      </c>
      <c r="I60" s="26">
        <v>0</v>
      </c>
      <c r="J60" s="26">
        <v>1</v>
      </c>
      <c r="K60" s="26">
        <v>1</v>
      </c>
      <c r="L60" s="26">
        <v>0</v>
      </c>
      <c r="M60" s="26">
        <v>0</v>
      </c>
      <c r="N60" s="26">
        <v>1</v>
      </c>
      <c r="O60" s="26">
        <v>0</v>
      </c>
      <c r="P60" s="26">
        <v>0</v>
      </c>
      <c r="Q60" s="26">
        <v>1</v>
      </c>
      <c r="R60" s="26">
        <v>0</v>
      </c>
      <c r="S60" s="26">
        <v>0</v>
      </c>
      <c r="T60" s="26">
        <v>0</v>
      </c>
      <c r="U60" s="7"/>
    </row>
    <row r="61" spans="1:21" ht="18.75" customHeight="1" x14ac:dyDescent="0.25">
      <c r="A61" t="s">
        <v>567</v>
      </c>
      <c r="B61" t="s">
        <v>568</v>
      </c>
      <c r="C61">
        <v>1994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1</v>
      </c>
      <c r="J61" s="26">
        <v>0</v>
      </c>
      <c r="K61" s="26">
        <v>1</v>
      </c>
      <c r="L61" s="26">
        <v>0</v>
      </c>
      <c r="M61" s="26">
        <v>0</v>
      </c>
      <c r="N61" s="26">
        <v>0</v>
      </c>
      <c r="O61" s="26">
        <v>0</v>
      </c>
      <c r="P61" s="26">
        <v>1</v>
      </c>
      <c r="Q61" s="26">
        <v>0</v>
      </c>
      <c r="R61" s="26">
        <v>1</v>
      </c>
      <c r="S61" s="26">
        <v>0</v>
      </c>
      <c r="T61" s="26">
        <v>0</v>
      </c>
      <c r="U61" s="7"/>
    </row>
    <row r="62" spans="1:21" ht="18.75" customHeight="1" x14ac:dyDescent="0.25">
      <c r="A62" t="s">
        <v>570</v>
      </c>
      <c r="B62" t="s">
        <v>571</v>
      </c>
      <c r="C62">
        <v>2008</v>
      </c>
      <c r="D62" s="26">
        <v>1</v>
      </c>
      <c r="E62" s="26">
        <v>0</v>
      </c>
      <c r="F62" s="26">
        <v>0</v>
      </c>
      <c r="G62" s="26">
        <v>1</v>
      </c>
      <c r="H62" s="26">
        <v>0</v>
      </c>
      <c r="I62" s="26">
        <v>1</v>
      </c>
      <c r="J62" s="26">
        <v>1</v>
      </c>
      <c r="K62" s="26">
        <v>1</v>
      </c>
      <c r="L62" s="26">
        <v>0</v>
      </c>
      <c r="M62" s="26">
        <v>0</v>
      </c>
      <c r="N62" s="26">
        <v>1</v>
      </c>
      <c r="O62" s="26">
        <v>0</v>
      </c>
      <c r="P62" s="26">
        <v>1</v>
      </c>
      <c r="Q62" s="26">
        <v>0</v>
      </c>
      <c r="R62" s="26">
        <v>1</v>
      </c>
      <c r="S62" s="26">
        <v>0</v>
      </c>
      <c r="T62" s="26">
        <v>0</v>
      </c>
      <c r="U62" s="7"/>
    </row>
    <row r="63" spans="1:21" ht="18.75" customHeight="1" x14ac:dyDescent="0.25">
      <c r="A63" t="s">
        <v>572</v>
      </c>
      <c r="B63" t="s">
        <v>375</v>
      </c>
      <c r="C63">
        <v>1979</v>
      </c>
      <c r="D63" s="26">
        <v>1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1</v>
      </c>
      <c r="L63" s="26">
        <v>0</v>
      </c>
      <c r="M63" s="26">
        <v>0</v>
      </c>
      <c r="N63" s="26">
        <v>1</v>
      </c>
      <c r="O63" s="26">
        <v>0</v>
      </c>
      <c r="P63" s="26">
        <v>1</v>
      </c>
      <c r="Q63" s="26">
        <v>0</v>
      </c>
      <c r="R63" s="26">
        <v>1</v>
      </c>
      <c r="S63" s="26">
        <v>0</v>
      </c>
      <c r="T63" s="26">
        <v>0</v>
      </c>
      <c r="U63" s="7"/>
    </row>
    <row r="64" spans="1:21" ht="18.75" customHeight="1" x14ac:dyDescent="0.25">
      <c r="A64" t="s">
        <v>573</v>
      </c>
      <c r="B64" t="s">
        <v>555</v>
      </c>
      <c r="C64">
        <v>1978</v>
      </c>
      <c r="D64" s="26">
        <v>1</v>
      </c>
      <c r="E64" s="26">
        <v>0</v>
      </c>
      <c r="F64" s="26">
        <v>0</v>
      </c>
      <c r="G64" s="26">
        <v>0</v>
      </c>
      <c r="H64" s="26">
        <v>0</v>
      </c>
      <c r="I64" s="26">
        <v>1</v>
      </c>
      <c r="J64" s="26">
        <v>0</v>
      </c>
      <c r="K64" s="26">
        <v>1</v>
      </c>
      <c r="L64" s="26">
        <v>0</v>
      </c>
      <c r="M64" s="26">
        <v>0</v>
      </c>
      <c r="N64" s="26">
        <v>1</v>
      </c>
      <c r="O64" s="26">
        <v>0</v>
      </c>
      <c r="P64" s="26">
        <v>0</v>
      </c>
      <c r="Q64" s="26">
        <v>0</v>
      </c>
      <c r="R64" s="26">
        <v>1</v>
      </c>
      <c r="S64" s="26">
        <v>0</v>
      </c>
      <c r="T64" s="26">
        <v>0</v>
      </c>
      <c r="U64" s="7"/>
    </row>
    <row r="65" spans="1:33" ht="18.75" customHeight="1" x14ac:dyDescent="0.25">
      <c r="A65" t="s">
        <v>574</v>
      </c>
      <c r="B65" t="s">
        <v>575</v>
      </c>
      <c r="C65">
        <v>1989</v>
      </c>
      <c r="D65" s="26">
        <v>1</v>
      </c>
      <c r="E65" s="26">
        <v>0</v>
      </c>
      <c r="F65" s="26">
        <v>0</v>
      </c>
      <c r="G65" s="26">
        <v>1</v>
      </c>
      <c r="H65" s="26">
        <v>0</v>
      </c>
      <c r="I65" s="26">
        <v>1</v>
      </c>
      <c r="J65" s="26">
        <v>1</v>
      </c>
      <c r="K65" s="26">
        <v>1</v>
      </c>
      <c r="L65" s="26">
        <v>0</v>
      </c>
      <c r="M65" s="26">
        <v>0</v>
      </c>
      <c r="N65" s="26">
        <v>1</v>
      </c>
      <c r="O65" s="26">
        <v>0</v>
      </c>
      <c r="P65" s="26">
        <v>1</v>
      </c>
      <c r="Q65" s="26">
        <v>0</v>
      </c>
      <c r="R65" s="26">
        <v>0</v>
      </c>
      <c r="S65" s="26">
        <v>0</v>
      </c>
      <c r="T65" s="26">
        <v>0</v>
      </c>
      <c r="U65" s="7"/>
    </row>
    <row r="66" spans="1:33" ht="18.75" customHeight="1" x14ac:dyDescent="0.25">
      <c r="A66" t="s">
        <v>576</v>
      </c>
      <c r="B66" t="s">
        <v>550</v>
      </c>
      <c r="C66">
        <v>2002</v>
      </c>
      <c r="D66" s="26">
        <v>1</v>
      </c>
      <c r="E66" s="26">
        <v>0</v>
      </c>
      <c r="F66" s="26">
        <v>0</v>
      </c>
      <c r="G66" s="26">
        <v>0</v>
      </c>
      <c r="H66" s="26">
        <v>1</v>
      </c>
      <c r="I66" s="26">
        <v>1</v>
      </c>
      <c r="J66" s="26">
        <v>1</v>
      </c>
      <c r="K66" s="26">
        <v>1</v>
      </c>
      <c r="L66" s="26">
        <v>0</v>
      </c>
      <c r="M66" s="26">
        <v>0</v>
      </c>
      <c r="N66" s="26">
        <v>0</v>
      </c>
      <c r="O66" s="26">
        <v>1</v>
      </c>
      <c r="P66" s="26">
        <v>0</v>
      </c>
      <c r="Q66" s="26">
        <v>0</v>
      </c>
      <c r="R66" s="26">
        <v>1</v>
      </c>
      <c r="S66" s="26">
        <v>0</v>
      </c>
      <c r="T66" s="26">
        <v>0</v>
      </c>
      <c r="U66" s="7"/>
    </row>
    <row r="67" spans="1:33" ht="18.75" customHeight="1" x14ac:dyDescent="0.25">
      <c r="A67" t="s">
        <v>583</v>
      </c>
      <c r="B67" t="s">
        <v>584</v>
      </c>
      <c r="C67">
        <v>1991</v>
      </c>
      <c r="D67" s="26">
        <v>1</v>
      </c>
      <c r="E67" s="26">
        <v>0</v>
      </c>
      <c r="F67" s="26">
        <v>0</v>
      </c>
      <c r="G67" s="26">
        <v>1</v>
      </c>
      <c r="H67" s="26">
        <v>0</v>
      </c>
      <c r="I67" s="26">
        <v>1</v>
      </c>
      <c r="J67" s="26">
        <v>1</v>
      </c>
      <c r="K67" s="26">
        <v>1</v>
      </c>
      <c r="L67" s="26">
        <v>0</v>
      </c>
      <c r="M67" s="26">
        <v>0</v>
      </c>
      <c r="N67" s="26">
        <v>1</v>
      </c>
      <c r="O67" s="26">
        <v>0</v>
      </c>
      <c r="P67" s="26">
        <v>0</v>
      </c>
      <c r="Q67" s="26">
        <v>1</v>
      </c>
      <c r="R67" s="26">
        <v>1</v>
      </c>
      <c r="S67" s="26">
        <v>0</v>
      </c>
      <c r="T67" s="26">
        <v>0</v>
      </c>
      <c r="U67" s="7"/>
    </row>
    <row r="68" spans="1:33" ht="18.75" customHeight="1" x14ac:dyDescent="0.25">
      <c r="A68" t="s">
        <v>585</v>
      </c>
      <c r="B68" t="s">
        <v>586</v>
      </c>
      <c r="C68">
        <v>2002</v>
      </c>
      <c r="D68" s="26">
        <v>1</v>
      </c>
      <c r="E68" s="26">
        <v>0</v>
      </c>
      <c r="F68" s="26">
        <v>1</v>
      </c>
      <c r="G68" s="26">
        <v>1</v>
      </c>
      <c r="H68" s="26">
        <v>0</v>
      </c>
      <c r="I68" s="26">
        <v>0</v>
      </c>
      <c r="J68" s="26">
        <v>1</v>
      </c>
      <c r="K68" s="26">
        <v>1</v>
      </c>
      <c r="L68" s="26">
        <v>0</v>
      </c>
      <c r="M68" s="26">
        <v>0</v>
      </c>
      <c r="N68" s="26">
        <v>1</v>
      </c>
      <c r="O68" s="26">
        <v>0</v>
      </c>
      <c r="P68" s="26">
        <v>0</v>
      </c>
      <c r="Q68" s="26">
        <v>1</v>
      </c>
      <c r="R68" s="26">
        <v>1</v>
      </c>
      <c r="S68" s="26">
        <v>0</v>
      </c>
      <c r="T68" s="26">
        <v>0</v>
      </c>
      <c r="U68" s="7"/>
    </row>
    <row r="69" spans="1:33" ht="18.75" customHeight="1" x14ac:dyDescent="0.25">
      <c r="A69" t="s">
        <v>589</v>
      </c>
      <c r="B69" t="s">
        <v>450</v>
      </c>
      <c r="C69">
        <v>1994</v>
      </c>
      <c r="D69" s="26">
        <v>1</v>
      </c>
      <c r="E69" s="26">
        <v>0</v>
      </c>
      <c r="F69" s="26">
        <v>0</v>
      </c>
      <c r="G69" s="26">
        <v>1</v>
      </c>
      <c r="H69" s="26">
        <v>0</v>
      </c>
      <c r="I69" s="26">
        <v>1</v>
      </c>
      <c r="J69" s="26">
        <v>0</v>
      </c>
      <c r="K69" s="26">
        <v>1</v>
      </c>
      <c r="L69" s="26">
        <v>1</v>
      </c>
      <c r="M69" s="26">
        <v>0</v>
      </c>
      <c r="N69" s="26">
        <v>1</v>
      </c>
      <c r="O69" s="26">
        <v>0</v>
      </c>
      <c r="P69" s="26">
        <v>0</v>
      </c>
      <c r="Q69" s="26">
        <v>1</v>
      </c>
      <c r="R69" s="26">
        <v>1</v>
      </c>
      <c r="S69" s="26">
        <v>0</v>
      </c>
      <c r="T69" s="26">
        <v>0</v>
      </c>
      <c r="U69" s="7"/>
    </row>
    <row r="70" spans="1:33" ht="18.75" customHeight="1" x14ac:dyDescent="0.25">
      <c r="A70" t="s">
        <v>592</v>
      </c>
      <c r="B70" t="s">
        <v>453</v>
      </c>
      <c r="C70">
        <v>1994</v>
      </c>
      <c r="D70" s="26">
        <v>1</v>
      </c>
      <c r="E70" s="26">
        <v>0</v>
      </c>
      <c r="F70" s="26">
        <v>0</v>
      </c>
      <c r="G70" s="26">
        <v>1</v>
      </c>
      <c r="H70" s="26">
        <v>0</v>
      </c>
      <c r="I70" s="26">
        <v>1</v>
      </c>
      <c r="J70" s="26">
        <v>0</v>
      </c>
      <c r="K70" s="26">
        <v>1</v>
      </c>
      <c r="L70" s="26">
        <v>0</v>
      </c>
      <c r="M70" s="26">
        <v>0</v>
      </c>
      <c r="N70" s="26">
        <v>1</v>
      </c>
      <c r="O70" s="26">
        <v>1</v>
      </c>
      <c r="P70" s="26">
        <v>1</v>
      </c>
      <c r="Q70" s="26">
        <v>1</v>
      </c>
      <c r="R70" s="26">
        <v>1</v>
      </c>
      <c r="S70" s="26">
        <v>1</v>
      </c>
      <c r="T70" s="26">
        <v>0</v>
      </c>
      <c r="U70" s="7"/>
    </row>
    <row r="71" spans="1:33" ht="18.75" customHeight="1" x14ac:dyDescent="0.25">
      <c r="A71" t="s">
        <v>594</v>
      </c>
      <c r="B71" t="s">
        <v>555</v>
      </c>
      <c r="C71">
        <v>1979</v>
      </c>
      <c r="D71" s="26">
        <v>1</v>
      </c>
      <c r="E71" s="26">
        <v>0</v>
      </c>
      <c r="F71" s="26">
        <v>0</v>
      </c>
      <c r="G71" s="26">
        <v>0</v>
      </c>
      <c r="H71" s="26">
        <v>0</v>
      </c>
      <c r="I71" s="26">
        <v>1</v>
      </c>
      <c r="J71" s="26">
        <v>0</v>
      </c>
      <c r="K71" s="26">
        <v>1</v>
      </c>
      <c r="L71" s="26">
        <v>0</v>
      </c>
      <c r="M71" s="26">
        <v>0</v>
      </c>
      <c r="N71" s="26">
        <v>0</v>
      </c>
      <c r="O71" s="26">
        <v>0</v>
      </c>
      <c r="P71" s="26">
        <v>1</v>
      </c>
      <c r="Q71" s="26">
        <v>0</v>
      </c>
      <c r="R71" s="26">
        <v>1</v>
      </c>
      <c r="S71" s="26">
        <v>0</v>
      </c>
      <c r="T71" s="26">
        <v>0</v>
      </c>
      <c r="U71" s="7"/>
    </row>
    <row r="72" spans="1:33" ht="18.75" customHeight="1" x14ac:dyDescent="0.25">
      <c r="A72" t="s">
        <v>596</v>
      </c>
      <c r="B72" t="s">
        <v>597</v>
      </c>
      <c r="C72">
        <v>1992</v>
      </c>
      <c r="D72" s="26">
        <v>1</v>
      </c>
      <c r="E72" s="26">
        <v>0</v>
      </c>
      <c r="F72" s="26">
        <v>0</v>
      </c>
      <c r="G72" s="26">
        <v>1</v>
      </c>
      <c r="H72" s="26">
        <v>0</v>
      </c>
      <c r="I72" s="26">
        <v>0</v>
      </c>
      <c r="J72" s="26">
        <v>0</v>
      </c>
      <c r="K72" s="26">
        <v>1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1</v>
      </c>
      <c r="R72" s="26">
        <v>0</v>
      </c>
      <c r="S72" s="26">
        <v>0</v>
      </c>
      <c r="T72" s="26">
        <v>0</v>
      </c>
      <c r="U72" s="7"/>
    </row>
    <row r="73" spans="1:33" ht="18.75" customHeight="1" x14ac:dyDescent="0.25">
      <c r="A73" t="s">
        <v>598</v>
      </c>
      <c r="B73" t="s">
        <v>464</v>
      </c>
      <c r="C73">
        <v>2010</v>
      </c>
      <c r="D73" s="26">
        <v>1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1</v>
      </c>
      <c r="K73" s="26">
        <v>1</v>
      </c>
      <c r="L73" s="26">
        <v>0</v>
      </c>
      <c r="M73" s="26">
        <v>0</v>
      </c>
      <c r="N73" s="26">
        <v>1</v>
      </c>
      <c r="O73" s="26">
        <v>0</v>
      </c>
      <c r="P73" s="26">
        <v>1</v>
      </c>
      <c r="Q73" s="26">
        <v>1</v>
      </c>
      <c r="R73" s="26">
        <v>1</v>
      </c>
      <c r="S73" s="26">
        <v>0</v>
      </c>
      <c r="T73" s="26">
        <v>0</v>
      </c>
      <c r="U73" s="7"/>
    </row>
    <row r="74" spans="1:33" ht="18.75" customHeight="1" x14ac:dyDescent="0.25">
      <c r="A74" t="s">
        <v>599</v>
      </c>
      <c r="B74" t="s">
        <v>369</v>
      </c>
      <c r="C74">
        <v>1982</v>
      </c>
      <c r="D74" s="26">
        <v>1</v>
      </c>
      <c r="E74" s="26">
        <v>0</v>
      </c>
      <c r="F74" s="26">
        <v>0</v>
      </c>
      <c r="G74" s="26">
        <v>1</v>
      </c>
      <c r="H74" s="26">
        <v>0</v>
      </c>
      <c r="I74" s="26">
        <v>0</v>
      </c>
      <c r="J74" s="26">
        <v>1</v>
      </c>
      <c r="K74" s="26">
        <v>1</v>
      </c>
      <c r="L74" s="26">
        <v>1</v>
      </c>
      <c r="M74" s="26">
        <v>0</v>
      </c>
      <c r="N74" s="26">
        <v>1</v>
      </c>
      <c r="O74" s="26">
        <v>0</v>
      </c>
      <c r="P74" s="26">
        <v>1</v>
      </c>
      <c r="Q74" s="26">
        <v>1</v>
      </c>
      <c r="R74" s="26">
        <v>1</v>
      </c>
      <c r="S74" s="26">
        <v>1</v>
      </c>
      <c r="T74" s="26">
        <v>0</v>
      </c>
      <c r="U74" s="7"/>
    </row>
    <row r="76" spans="1:33" x14ac:dyDescent="0.25">
      <c r="E76" s="1">
        <f>COUNTA(D2:D74)</f>
        <v>73</v>
      </c>
      <c r="F76" s="1">
        <f>COUNTA(E2:E74)</f>
        <v>73</v>
      </c>
      <c r="G76" s="1">
        <f>COUNTA(F2:F74)</f>
        <v>73</v>
      </c>
      <c r="H76" s="1">
        <f>COUNTA(G2:G74)</f>
        <v>73</v>
      </c>
      <c r="I76" s="1">
        <f>COUNTA(H2:H74)</f>
        <v>73</v>
      </c>
      <c r="J76" s="1">
        <f>COUNTA(I2:I74)</f>
        <v>73</v>
      </c>
      <c r="K76" s="1">
        <f>COUNTA(J2:J74)</f>
        <v>73</v>
      </c>
      <c r="L76" s="1">
        <f>COUNTA(K2:K74)</f>
        <v>73</v>
      </c>
      <c r="M76" s="1">
        <f>COUNTA(L2:L74)</f>
        <v>73</v>
      </c>
      <c r="N76" s="1">
        <f>COUNTA(M2:M74)</f>
        <v>73</v>
      </c>
      <c r="O76" s="1">
        <f>COUNTA(N2:N74)</f>
        <v>73</v>
      </c>
      <c r="P76" s="1">
        <f>COUNTA(O2:O74)</f>
        <v>73</v>
      </c>
      <c r="Q76" s="1">
        <f>COUNTA(P2:P74)</f>
        <v>73</v>
      </c>
      <c r="R76" s="1">
        <f>COUNTA(Q2:Q74)</f>
        <v>73</v>
      </c>
      <c r="S76" s="1">
        <f>COUNTA(R2:R74)</f>
        <v>73</v>
      </c>
      <c r="T76" s="1">
        <f>COUNTA(S2:S74)</f>
        <v>73</v>
      </c>
      <c r="U76" s="1">
        <f>COUNTA(T2:T74)</f>
        <v>73</v>
      </c>
    </row>
    <row r="77" spans="1:33" x14ac:dyDescent="0.25">
      <c r="E77" s="8">
        <f>COUNTIF(D2:D74, "&lt;&gt;0")</f>
        <v>61</v>
      </c>
      <c r="F77" s="1">
        <f>COUNTIF(E2:E74, "&lt;&gt;0")</f>
        <v>2</v>
      </c>
      <c r="G77" s="1">
        <f>COUNTIF(F2:F74, "&lt;&gt;0")</f>
        <v>6</v>
      </c>
      <c r="H77" s="8">
        <f>COUNTIF(G2:G74, "&lt;&gt;0")</f>
        <v>46</v>
      </c>
      <c r="I77" s="1">
        <f>COUNTIF(H2:H74, "&lt;&gt;0")</f>
        <v>23</v>
      </c>
      <c r="J77" s="8">
        <f>COUNTIF(I2:I74, "&lt;&gt;0")</f>
        <v>40</v>
      </c>
      <c r="K77" s="1">
        <f>COUNTIF(J2:J74, "&lt;&gt;0")</f>
        <v>30</v>
      </c>
      <c r="L77" s="8">
        <f>COUNTIF(K2:K74, "&lt;&gt;0")</f>
        <v>60</v>
      </c>
      <c r="M77" s="1">
        <f>COUNTIF(L2:L74, "&lt;&gt;0")</f>
        <v>8</v>
      </c>
      <c r="N77" s="1">
        <f>COUNTIF(M2:M74, "&lt;&gt;0")</f>
        <v>2</v>
      </c>
      <c r="O77" s="8">
        <f>COUNTIF(N2:N74, "&lt;&gt;0")</f>
        <v>54</v>
      </c>
      <c r="P77" s="1">
        <f>COUNTIF(O2:O74, "&lt;&gt;0")</f>
        <v>18</v>
      </c>
      <c r="Q77" s="8">
        <f>COUNTIF(P2:P74, "&lt;&gt;0")</f>
        <v>37</v>
      </c>
      <c r="R77" s="8">
        <f>COUNTIF(Q2:Q74, "&lt;&gt;0")</f>
        <v>38</v>
      </c>
      <c r="S77" s="8">
        <f>COUNTIF(R2:R74, "&lt;&gt;0")</f>
        <v>56</v>
      </c>
      <c r="T77" s="1">
        <f>COUNTIF(S2:S74, "&lt;&gt;0")</f>
        <v>19</v>
      </c>
      <c r="U77" s="1">
        <f>COUNTIF(T2:T74, "&lt;&gt;0")</f>
        <v>3</v>
      </c>
    </row>
    <row r="79" spans="1:33" x14ac:dyDescent="0.25">
      <c r="A79" s="7" t="s">
        <v>17</v>
      </c>
      <c r="E79" s="3">
        <f>E77/E76</f>
        <v>0.83561643835616439</v>
      </c>
      <c r="F79" s="1">
        <f>F77/F76</f>
        <v>2.7397260273972601E-2</v>
      </c>
      <c r="G79" s="1">
        <f t="shared" ref="G79:U79" si="2">G77/G76</f>
        <v>8.2191780821917804E-2</v>
      </c>
      <c r="H79" s="27">
        <f>H77/H76</f>
        <v>0.63013698630136983</v>
      </c>
      <c r="I79" s="1">
        <f t="shared" si="2"/>
        <v>0.31506849315068491</v>
      </c>
      <c r="J79" s="3">
        <f t="shared" si="2"/>
        <v>0.54794520547945202</v>
      </c>
      <c r="K79" s="1">
        <f t="shared" si="2"/>
        <v>0.41095890410958902</v>
      </c>
      <c r="L79" s="3">
        <f t="shared" si="2"/>
        <v>0.82191780821917804</v>
      </c>
      <c r="M79" s="1">
        <f t="shared" si="2"/>
        <v>0.1095890410958904</v>
      </c>
      <c r="N79" s="1">
        <f t="shared" si="2"/>
        <v>2.7397260273972601E-2</v>
      </c>
      <c r="O79" s="3">
        <f t="shared" si="2"/>
        <v>0.73972602739726023</v>
      </c>
      <c r="P79" s="1">
        <f t="shared" si="2"/>
        <v>0.24657534246575341</v>
      </c>
      <c r="Q79" s="3">
        <f t="shared" si="2"/>
        <v>0.50684931506849318</v>
      </c>
      <c r="R79" s="3">
        <f t="shared" si="2"/>
        <v>0.52054794520547942</v>
      </c>
      <c r="S79" s="3">
        <f t="shared" si="2"/>
        <v>0.76712328767123283</v>
      </c>
      <c r="T79" s="1">
        <f t="shared" si="2"/>
        <v>0.26027397260273971</v>
      </c>
      <c r="U79" s="1">
        <f t="shared" si="2"/>
        <v>4.1095890410958902E-2</v>
      </c>
      <c r="AG79" s="7" t="s">
        <v>176</v>
      </c>
    </row>
    <row r="80" spans="1:33" x14ac:dyDescent="0.25">
      <c r="O80" s="2"/>
      <c r="AG80" s="5">
        <f>COUNTIFS($Q2:$Q$74, "&lt;&gt;0", R2:R74, "&lt;&gt;0")</f>
        <v>25</v>
      </c>
    </row>
    <row r="81" spans="1:36" x14ac:dyDescent="0.25">
      <c r="A81" s="67" t="s">
        <v>33</v>
      </c>
      <c r="B81" s="67"/>
      <c r="C81" s="67"/>
      <c r="D81" s="67"/>
      <c r="E81" s="67"/>
      <c r="AG81" s="5">
        <f t="shared" ref="AF81:AG89" si="3">AG80/$U$76</f>
        <v>0.34246575342465752</v>
      </c>
    </row>
    <row r="82" spans="1:36" x14ac:dyDescent="0.25">
      <c r="A82" s="7" t="s">
        <v>18</v>
      </c>
      <c r="E82" s="16">
        <f>COUNTIF(E79:U79, "&gt;=0.44")</f>
        <v>8</v>
      </c>
    </row>
    <row r="83" spans="1:36" x14ac:dyDescent="0.25">
      <c r="E83" s="7"/>
    </row>
    <row r="84" spans="1:36" ht="23.25" x14ac:dyDescent="0.35">
      <c r="E84" s="13" t="s">
        <v>34</v>
      </c>
    </row>
    <row r="86" spans="1:36" x14ac:dyDescent="0.25">
      <c r="AG86" s="9"/>
      <c r="AH86" s="11"/>
      <c r="AI86" s="11"/>
      <c r="AJ86" s="11"/>
    </row>
    <row r="87" spans="1:36" x14ac:dyDescent="0.25">
      <c r="E87" s="17" t="s">
        <v>149</v>
      </c>
      <c r="F87" s="17" t="s">
        <v>150</v>
      </c>
      <c r="G87" s="17" t="s">
        <v>151</v>
      </c>
      <c r="H87" s="17" t="s">
        <v>152</v>
      </c>
      <c r="I87" s="7" t="s">
        <v>153</v>
      </c>
      <c r="J87" s="7" t="s">
        <v>154</v>
      </c>
      <c r="K87" s="17" t="s">
        <v>155</v>
      </c>
      <c r="L87" s="7"/>
      <c r="M87" s="7" t="s">
        <v>156</v>
      </c>
      <c r="N87" s="17" t="s">
        <v>157</v>
      </c>
      <c r="O87" s="17" t="s">
        <v>158</v>
      </c>
      <c r="P87" s="7" t="s">
        <v>159</v>
      </c>
      <c r="Q87" s="7" t="s">
        <v>160</v>
      </c>
      <c r="R87" s="7" t="s">
        <v>161</v>
      </c>
      <c r="S87" s="17" t="s">
        <v>162</v>
      </c>
      <c r="T87" s="7" t="s">
        <v>163</v>
      </c>
      <c r="U87" s="7" t="s">
        <v>164</v>
      </c>
      <c r="V87" s="7" t="s">
        <v>165</v>
      </c>
      <c r="W87" s="17" t="s">
        <v>166</v>
      </c>
      <c r="X87" s="17" t="s">
        <v>167</v>
      </c>
      <c r="Y87" s="17" t="s">
        <v>168</v>
      </c>
      <c r="Z87" s="7" t="s">
        <v>169</v>
      </c>
      <c r="AA87" s="17" t="s">
        <v>170</v>
      </c>
      <c r="AB87" s="7" t="s">
        <v>171</v>
      </c>
      <c r="AC87" s="7" t="s">
        <v>172</v>
      </c>
      <c r="AD87" s="17" t="s">
        <v>173</v>
      </c>
      <c r="AE87" s="7" t="s">
        <v>174</v>
      </c>
      <c r="AF87" s="17" t="s">
        <v>175</v>
      </c>
      <c r="AG87" s="11"/>
      <c r="AH87" s="11"/>
      <c r="AI87" s="11"/>
      <c r="AJ87" s="11"/>
    </row>
    <row r="88" spans="1:36" x14ac:dyDescent="0.25">
      <c r="E88" s="2">
        <f>COUNTIFS($D$2:$D$74, "&lt;&gt;0", G2:G74, "&lt;&gt;0")</f>
        <v>40</v>
      </c>
      <c r="F88" s="2">
        <f>COUNTIFS($D$2:$D$74, "&lt;&gt;0", I2:I74, "&lt;&gt;0")</f>
        <v>35</v>
      </c>
      <c r="G88" s="2">
        <f>COUNTIFS($D$2:$D$74, "&lt;&gt;0", K2:K74, "&lt;&gt;0")</f>
        <v>52</v>
      </c>
      <c r="H88" s="2">
        <f>COUNTIFS($D$2:$D$74, "&lt;&gt;0", N2:N74, "&lt;&gt;0")</f>
        <v>48</v>
      </c>
      <c r="I88" s="2">
        <f>COUNTIFS($D$2:$D$74, "&lt;&gt;0", P2:P74, "&lt;&gt;0")</f>
        <v>32</v>
      </c>
      <c r="J88" s="5">
        <f>COUNTIFS($D$2:$D$74, "&lt;&gt;0", Q2:Q74, "&lt;&gt;0")</f>
        <v>32</v>
      </c>
      <c r="K88" s="2">
        <f>COUNTIFS($D$2:$D$74, "&lt;&gt;0", R2:R74, "&lt;&gt;0")</f>
        <v>49</v>
      </c>
      <c r="L88" s="2"/>
      <c r="M88" s="5">
        <f>COUNTIFS($G$2:$G$74, "&lt;&gt;0", I2:I74, "&lt;&gt;0")</f>
        <v>25</v>
      </c>
      <c r="N88" s="2">
        <f>COUNTIFS($G$2:$G$74, "&lt;&gt;0", K2:K74, "&lt;&gt;0")</f>
        <v>37</v>
      </c>
      <c r="O88" s="2">
        <f>COUNTIFS($G$2:$G$74, "&lt;&gt;0", N2:N74, "&lt;&gt;0")</f>
        <v>40</v>
      </c>
      <c r="P88" s="5">
        <f>COUNTIFS($G$2:$G$74, "&lt;&gt;0", P2:P74, "&lt;&gt;0")</f>
        <v>18</v>
      </c>
      <c r="Q88" s="5">
        <f>COUNTIFS($G$2:$G$74, "&lt;&gt;0", Q2:Q74, "&lt;&gt;0")</f>
        <v>32</v>
      </c>
      <c r="R88" s="5">
        <f>COUNTIFS($G$2:$G$74, "&lt;&gt;0", R2:R74, "&lt;&gt;0")</f>
        <v>32</v>
      </c>
      <c r="S88" s="2">
        <f>COUNTIFS($I$2:$I$74, "&lt;&gt;0", K2:K74, "&lt;&gt;0")</f>
        <v>37</v>
      </c>
      <c r="T88" s="2">
        <f>COUNTIFS($I$2:$I$74, "&lt;&gt;0", N2:N74, "&lt;&gt;0")</f>
        <v>27</v>
      </c>
      <c r="U88" s="2">
        <f>COUNTIFS($I$2:$I$74, "&lt;&gt;0", P2:P74, "&lt;&gt;0")</f>
        <v>28</v>
      </c>
      <c r="V88" s="5">
        <f>COUNTIFS($I$2:$I$74, "&lt;&gt;0", Q2:Q74, "&lt;&gt;0")</f>
        <v>17</v>
      </c>
      <c r="W88" s="2">
        <f>COUNTIFS($I$2:$I$74, "&lt;&gt;0", R2:R74, "&lt;&gt;0")</f>
        <v>37</v>
      </c>
      <c r="X88" s="2">
        <f>COUNTIFS($K$2:$K$74, "&lt;&gt;0", N2:N74, "&lt;&gt;0")</f>
        <v>48</v>
      </c>
      <c r="Y88" s="2">
        <f>COUNTIFS($K$2:$K$74, "&lt;&gt;0", P2:P74, "&lt;&gt;0")</f>
        <v>34</v>
      </c>
      <c r="Z88" s="5">
        <f>COUNTIFS($K$2:$K$74, "&lt;&gt;0", Q2:Q74, "&lt;&gt;0")</f>
        <v>31</v>
      </c>
      <c r="AA88" s="2">
        <f>COUNTIFS($K$2:$K$74, "&lt;&gt;0", R2:R74, "&lt;&gt;0")</f>
        <v>49</v>
      </c>
      <c r="AB88" s="5">
        <f>COUNTIFS($N$2:$N$74, "&lt;&gt;0", P2:P74, "&lt;&gt;0")</f>
        <v>26</v>
      </c>
      <c r="AC88" s="5">
        <f>COUNTIFS($N$2:$N$74, "&lt;&gt;0", Q2:Q74, "&lt;&gt;0")</f>
        <v>32</v>
      </c>
      <c r="AD88" s="5">
        <f>COUNTIFS($N$2:$N$74, "&lt;&gt;0", R2:R74, "&lt;&gt;0")</f>
        <v>40</v>
      </c>
      <c r="AE88" s="5">
        <f>COUNTIFS($P2:$P$74, "&lt;&gt;0", Q2:Q74, "&lt;&gt;0")</f>
        <v>12</v>
      </c>
      <c r="AF88" s="2">
        <f>COUNTIFS($P2:$P$74, "&lt;&gt;0", R2:R74, "&lt;&gt;0")</f>
        <v>34</v>
      </c>
      <c r="AG88" s="11"/>
      <c r="AH88" s="11"/>
      <c r="AI88" s="11"/>
      <c r="AJ88" s="11"/>
    </row>
    <row r="89" spans="1:36" x14ac:dyDescent="0.25">
      <c r="E89" s="3">
        <f t="shared" ref="E89:K89" si="4">E88/E76</f>
        <v>0.54794520547945202</v>
      </c>
      <c r="F89" s="3">
        <f t="shared" si="4"/>
        <v>0.47945205479452052</v>
      </c>
      <c r="G89" s="3">
        <f t="shared" si="4"/>
        <v>0.71232876712328763</v>
      </c>
      <c r="H89" s="3">
        <f t="shared" si="4"/>
        <v>0.65753424657534243</v>
      </c>
      <c r="I89" s="5">
        <f t="shared" si="4"/>
        <v>0.43835616438356162</v>
      </c>
      <c r="J89" s="5">
        <f t="shared" si="4"/>
        <v>0.43835616438356162</v>
      </c>
      <c r="K89" s="3">
        <f t="shared" si="4"/>
        <v>0.67123287671232879</v>
      </c>
      <c r="M89" s="5">
        <f t="shared" ref="M89:S89" si="5">M88/M76</f>
        <v>0.34246575342465752</v>
      </c>
      <c r="N89" s="3">
        <f t="shared" si="5"/>
        <v>0.50684931506849318</v>
      </c>
      <c r="O89" s="3">
        <f t="shared" si="5"/>
        <v>0.54794520547945202</v>
      </c>
      <c r="P89" s="5">
        <f t="shared" si="5"/>
        <v>0.24657534246575341</v>
      </c>
      <c r="Q89" s="5">
        <f t="shared" si="5"/>
        <v>0.43835616438356162</v>
      </c>
      <c r="R89" s="5">
        <f t="shared" si="5"/>
        <v>0.43835616438356162</v>
      </c>
      <c r="S89" s="3">
        <f t="shared" si="5"/>
        <v>0.50684931506849318</v>
      </c>
      <c r="T89" s="5">
        <f t="shared" ref="T89" si="6">T88/T76</f>
        <v>0.36986301369863012</v>
      </c>
      <c r="U89" s="5">
        <f>U88/$U$76</f>
        <v>0.38356164383561642</v>
      </c>
      <c r="V89" s="5">
        <f t="shared" ref="V89:W89" si="7">V88/$U$76</f>
        <v>0.23287671232876711</v>
      </c>
      <c r="W89" s="3">
        <f t="shared" si="7"/>
        <v>0.50684931506849318</v>
      </c>
      <c r="X89" s="3">
        <f t="shared" ref="X89" si="8">X88/$U$76</f>
        <v>0.65753424657534243</v>
      </c>
      <c r="Y89" s="3">
        <f t="shared" ref="Y89" si="9">Y88/$U$76</f>
        <v>0.46575342465753422</v>
      </c>
      <c r="Z89" s="5">
        <f t="shared" ref="Z89" si="10">Z88/$U$76</f>
        <v>0.42465753424657532</v>
      </c>
      <c r="AA89" s="3">
        <f t="shared" ref="AA89:AD89" si="11">AA88/$U$76</f>
        <v>0.67123287671232879</v>
      </c>
      <c r="AB89" s="5">
        <f t="shared" si="11"/>
        <v>0.35616438356164382</v>
      </c>
      <c r="AC89" s="5">
        <f t="shared" si="11"/>
        <v>0.43835616438356162</v>
      </c>
      <c r="AD89" s="3">
        <f t="shared" si="11"/>
        <v>0.54794520547945202</v>
      </c>
      <c r="AE89" s="5">
        <f t="shared" ref="AE89" si="12">AE88/$U$76</f>
        <v>0.16438356164383561</v>
      </c>
      <c r="AF89" s="3">
        <f t="shared" si="3"/>
        <v>0.46575342465753422</v>
      </c>
      <c r="AG89" s="11"/>
      <c r="AH89" s="11"/>
      <c r="AI89" s="11"/>
      <c r="AJ89" s="11"/>
    </row>
    <row r="90" spans="1:36" x14ac:dyDescent="0.25">
      <c r="AG90" s="11"/>
      <c r="AH90" s="11"/>
      <c r="AI90" s="11"/>
      <c r="AJ90" s="11"/>
    </row>
    <row r="91" spans="1:36" x14ac:dyDescent="0.25">
      <c r="A91" s="7" t="s">
        <v>18</v>
      </c>
      <c r="E91" s="16">
        <f>COUNTIF(E89:AG89, "&gt;=0.44")</f>
        <v>14</v>
      </c>
      <c r="AG91" s="11"/>
      <c r="AH91" s="11"/>
      <c r="AI91" s="11"/>
      <c r="AJ91" s="11"/>
    </row>
    <row r="92" spans="1:36" ht="26.25" x14ac:dyDescent="0.4">
      <c r="E92" s="2"/>
      <c r="F92" s="12" t="s">
        <v>35</v>
      </c>
    </row>
    <row r="93" spans="1:36" x14ac:dyDescent="0.25">
      <c r="A93" s="18"/>
      <c r="B93" s="18"/>
      <c r="C93" s="18"/>
      <c r="D93" s="18"/>
    </row>
    <row r="94" spans="1:36" x14ac:dyDescent="0.25">
      <c r="E94" s="1" t="s">
        <v>177</v>
      </c>
      <c r="F94" s="1" t="s">
        <v>178</v>
      </c>
      <c r="G94" s="1" t="s">
        <v>179</v>
      </c>
      <c r="H94" s="1" t="s">
        <v>180</v>
      </c>
      <c r="I94" s="1" t="s">
        <v>181</v>
      </c>
      <c r="J94" s="1" t="s">
        <v>182</v>
      </c>
      <c r="K94" s="9" t="s">
        <v>183</v>
      </c>
      <c r="L94" s="9" t="s">
        <v>184</v>
      </c>
      <c r="M94" s="9" t="s">
        <v>185</v>
      </c>
      <c r="N94" s="9" t="s">
        <v>186</v>
      </c>
      <c r="O94" s="9" t="s">
        <v>187</v>
      </c>
      <c r="P94" s="1" t="s">
        <v>188</v>
      </c>
      <c r="Q94" s="1" t="s">
        <v>189</v>
      </c>
      <c r="R94" s="1" t="s">
        <v>190</v>
      </c>
      <c r="S94" s="1" t="s">
        <v>191</v>
      </c>
      <c r="T94" s="1" t="s">
        <v>192</v>
      </c>
      <c r="U94" s="1" t="s">
        <v>193</v>
      </c>
      <c r="V94" s="1" t="s">
        <v>194</v>
      </c>
      <c r="W94" s="9" t="s">
        <v>195</v>
      </c>
      <c r="X94" s="9" t="s">
        <v>196</v>
      </c>
      <c r="Y94" s="9" t="s">
        <v>197</v>
      </c>
      <c r="Z94" s="9"/>
      <c r="AA94" s="9"/>
      <c r="AB94" s="9"/>
      <c r="AC94" s="9"/>
      <c r="AD94" s="9"/>
      <c r="AE94" s="9"/>
      <c r="AF94" s="9"/>
    </row>
    <row r="95" spans="1:36" x14ac:dyDescent="0.25">
      <c r="E95" s="2">
        <f>COUNTIFS($D$2:$D$74, "&lt;&gt;0", $G$2:$G$74, "&lt;&gt;0", I2:I74,"&lt;&gt;0")</f>
        <v>24</v>
      </c>
      <c r="F95" s="2">
        <f>COUNTIFS($D$2:$D$74, "&lt;&gt;0", $G$2:$G$74, "&lt;&gt;0", K2:K74,"&lt;&gt;0")</f>
        <v>33</v>
      </c>
      <c r="G95" s="2">
        <f>COUNTIFS($D$2:$D$74, "&lt;&gt;0", $G$2:$G$74, "&lt;&gt;0", N2:N74,"&lt;&gt;0")</f>
        <v>34</v>
      </c>
      <c r="H95" s="2">
        <f>COUNTIFS($D$2:$D$74, "&lt;&gt;0", $G$2:$G$74, "&lt;&gt;0", P2:P74,"&lt;&gt;0")</f>
        <v>17</v>
      </c>
      <c r="I95" s="2">
        <f>COUNTIFS($D$2:$D$74, "&lt;&gt;0", $G$2:$G$74, "&lt;&gt;0", Q2:Q74,"&lt;&gt;0")</f>
        <v>27</v>
      </c>
      <c r="J95" s="2">
        <f>COUNTIFS($D$2:$D$74, "&lt;&gt;0", $G$2:$G$74, "&lt;&gt;0", R2:R74,"&lt;&gt;0")</f>
        <v>31</v>
      </c>
      <c r="K95" s="2">
        <f>COUNTIFS($D$2:$D$74, "&lt;&gt;0", $I$2:$I$74, "&lt;&gt;0", K2:K74,"&lt;&gt;0")</f>
        <v>32</v>
      </c>
      <c r="L95" s="2">
        <f>COUNTIFS($D$2:$D$74, "&lt;&gt;0", $I$2:$I$74, "&lt;&gt;0", N2:N74,"&lt;&gt;0")</f>
        <v>26</v>
      </c>
      <c r="M95" s="2">
        <f>COUNTIFS($D$2:$D$74, "&lt;&gt;0", $I$2:$I$74, "&lt;&gt;0", P2:P74,"&lt;&gt;0")</f>
        <v>24</v>
      </c>
      <c r="N95" s="2">
        <f>COUNTIFS($D$2:$D$74, "&lt;&gt;0", $I$2:$I$74, "&lt;&gt;0", Q2:Q74,"&lt;&gt;0")</f>
        <v>16</v>
      </c>
      <c r="O95" s="2">
        <f>COUNTIFS($D$2:$D$74, "&lt;&gt;0", $I$2:$I$74, "&lt;&gt;0", R2:R74,"&lt;&gt;0")</f>
        <v>32</v>
      </c>
      <c r="P95" s="2">
        <f>COUNTIFS($D$2:$D$74, "&lt;&gt;0", $K$2:$K$74, "&lt;&gt;0", N2:N74,"&lt;&gt;0")</f>
        <v>44</v>
      </c>
      <c r="Q95" s="2">
        <f>COUNTIFS($D$2:$D$74, "&lt;&gt;0", $K$2:$K$74, "&lt;&gt;0", P2:P74,"&lt;&gt;0")</f>
        <v>30</v>
      </c>
      <c r="R95" s="2">
        <f>COUNTIFS($D$2:$D$74, "&lt;&gt;0", $K$2:$K$74, "&lt;&gt;0", Q2:Q74,"&lt;&gt;0")</f>
        <v>27</v>
      </c>
      <c r="S95" s="2">
        <f>COUNTIFS($D$2:$D$74, "&lt;&gt;0", $K$2:$K$74, "&lt;&gt;0", R2:R74,"&lt;&gt;0")</f>
        <v>44</v>
      </c>
      <c r="T95" s="2">
        <f>COUNTIFS($D$2:$D$74, "&lt;&gt;0", $N$2:$N$74, "&lt;&gt;0", P2:P74,"&lt;&gt;0")</f>
        <v>25</v>
      </c>
      <c r="U95" s="2">
        <f>COUNTIFS($D$2:$D$74, "&lt;&gt;0", $N$2:$N$74, "&lt;&gt;0", Q2:Q74,"&lt;&gt;0")</f>
        <v>27</v>
      </c>
      <c r="V95" s="2">
        <f>COUNTIFS($D$2:$D$74, "&lt;&gt;0", $N$2:$N$74, "&lt;&gt;0", R2:R74,"&lt;&gt;0")</f>
        <v>39</v>
      </c>
      <c r="W95" s="2">
        <f>COUNTIFS($D$2:$D$74, "&lt;&gt;0", $P$2:$P$74, "&lt;&gt;0", Q2:Q74,"&lt;&gt;0")</f>
        <v>11</v>
      </c>
      <c r="X95" s="2">
        <f>COUNTIFS($D$2:$D$74, "&lt;&gt;0", $P$2:$P$74, "&lt;&gt;0", R2:R74,"&lt;&gt;0")</f>
        <v>29</v>
      </c>
      <c r="Y95" s="2">
        <f>COUNTIFS($D$2:$D$74, "&lt;&gt;0", $P$2:$P$74, "&lt;&gt;0", S2:S74,"&lt;&gt;0")</f>
        <v>7</v>
      </c>
      <c r="Z95" s="19"/>
      <c r="AA95" s="19"/>
      <c r="AB95" s="19"/>
      <c r="AC95" s="11"/>
      <c r="AD95" s="11"/>
      <c r="AE95" s="11"/>
      <c r="AF95" s="11"/>
    </row>
    <row r="96" spans="1:36" x14ac:dyDescent="0.25">
      <c r="E96" s="1">
        <f>E95/$E$76</f>
        <v>0.32876712328767121</v>
      </c>
      <c r="F96" s="3">
        <f>F95/$E$76</f>
        <v>0.45205479452054792</v>
      </c>
      <c r="G96" s="8">
        <f t="shared" ref="G96:H96" si="13">G95/$E$76</f>
        <v>0.46575342465753422</v>
      </c>
      <c r="H96" s="9">
        <f t="shared" si="13"/>
        <v>0.23287671232876711</v>
      </c>
      <c r="I96" s="9">
        <f t="shared" ref="I96" si="14">I95/$E$76</f>
        <v>0.36986301369863012</v>
      </c>
      <c r="J96" s="9">
        <f t="shared" ref="J96" si="15">J95/$E$76</f>
        <v>0.42465753424657532</v>
      </c>
      <c r="K96" s="9">
        <f t="shared" ref="K96" si="16">K95/$E$76</f>
        <v>0.43835616438356162</v>
      </c>
      <c r="L96" s="9">
        <f t="shared" ref="L96:M96" si="17">L95/$E$76</f>
        <v>0.35616438356164382</v>
      </c>
      <c r="M96" s="9">
        <f t="shared" si="17"/>
        <v>0.32876712328767121</v>
      </c>
      <c r="N96" s="9">
        <f t="shared" ref="N96" si="18">N95/$E$76</f>
        <v>0.21917808219178081</v>
      </c>
      <c r="O96" s="9">
        <f t="shared" ref="O96:P96" si="19">O95/$E$76</f>
        <v>0.43835616438356162</v>
      </c>
      <c r="P96" s="8">
        <f t="shared" si="19"/>
        <v>0.60273972602739723</v>
      </c>
      <c r="Q96" s="9">
        <f t="shared" ref="Q96" si="20">Q95/$E$76</f>
        <v>0.41095890410958902</v>
      </c>
      <c r="R96" s="9">
        <f t="shared" ref="R96" si="21">R95/$E$76</f>
        <v>0.36986301369863012</v>
      </c>
      <c r="S96" s="8">
        <f t="shared" ref="S96" si="22">S95/$E$76</f>
        <v>0.60273972602739723</v>
      </c>
      <c r="T96" s="9">
        <f t="shared" ref="T96" si="23">T95/$E$76</f>
        <v>0.34246575342465752</v>
      </c>
      <c r="U96" s="9">
        <f t="shared" ref="U96" si="24">U95/$E$76</f>
        <v>0.36986301369863012</v>
      </c>
      <c r="V96" s="8">
        <f t="shared" ref="V96" si="25">V95/$E$76</f>
        <v>0.53424657534246578</v>
      </c>
      <c r="W96" s="9">
        <f t="shared" ref="W96" si="26">W95/$E$76</f>
        <v>0.15068493150684931</v>
      </c>
      <c r="X96" s="9">
        <f t="shared" ref="X96" si="27">X95/$E$76</f>
        <v>0.39726027397260272</v>
      </c>
      <c r="Y96" s="9">
        <f t="shared" ref="Y96" si="28">Y95/$E$76</f>
        <v>9.5890410958904104E-2</v>
      </c>
      <c r="Z96" s="9"/>
      <c r="AA96" s="9"/>
      <c r="AB96" s="11"/>
      <c r="AC96" s="11"/>
      <c r="AD96" s="11"/>
      <c r="AE96" s="11"/>
      <c r="AF96" s="11"/>
    </row>
    <row r="97" spans="5:32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5:32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5:32" x14ac:dyDescent="0.25">
      <c r="E99" s="1" t="s">
        <v>148</v>
      </c>
      <c r="F99" s="1" t="s">
        <v>198</v>
      </c>
      <c r="G99" s="1" t="s">
        <v>199</v>
      </c>
      <c r="H99" s="1" t="s">
        <v>200</v>
      </c>
      <c r="I99" s="1" t="s">
        <v>201</v>
      </c>
      <c r="J99" s="1" t="s">
        <v>202</v>
      </c>
      <c r="K99" s="1" t="s">
        <v>203</v>
      </c>
      <c r="L99" s="1" t="s">
        <v>204</v>
      </c>
      <c r="M99" s="1" t="s">
        <v>205</v>
      </c>
      <c r="N99" s="1" t="s">
        <v>206</v>
      </c>
      <c r="O99" s="1" t="s">
        <v>207</v>
      </c>
      <c r="P99" s="1" t="s">
        <v>208</v>
      </c>
      <c r="Q99" s="1" t="s">
        <v>209</v>
      </c>
      <c r="R99" s="1" t="s">
        <v>210</v>
      </c>
      <c r="S99" s="1" t="s">
        <v>211</v>
      </c>
      <c r="T99" s="9"/>
      <c r="U99" s="9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5:32" x14ac:dyDescent="0.25">
      <c r="E100" s="5">
        <f>COUNTIFS($G$2:$G$74, "&lt;&gt;0", $I$2:$I$74, "&lt;&gt;0", K2:K74,"&lt;&gt;0")</f>
        <v>22</v>
      </c>
      <c r="F100" s="5">
        <f>COUNTIFS($G$2:$G$74, "&lt;&gt;0", $I$2:$I$74, "&lt;&gt;0", N2:N74,"&lt;&gt;0")</f>
        <v>21</v>
      </c>
      <c r="G100" s="5">
        <f>COUNTIFS($G$2:$G$74, "&lt;&gt;0", $I$2:$I$74, "&lt;&gt;0", P2:P74,"&lt;&gt;0")</f>
        <v>17</v>
      </c>
      <c r="H100" s="5">
        <f>COUNTIFS($G$2:$G$74, "&lt;&gt;0", $I$2:$I$74, "&lt;&gt;0", Q2:Q74,"&lt;&gt;0")</f>
        <v>15</v>
      </c>
      <c r="I100" s="5">
        <f>COUNTIFS($G$2:$G$74, "&lt;&gt;0", $I$2:$I$74, "&lt;&gt;0", R2:R74,"&lt;&gt;0")</f>
        <v>24</v>
      </c>
      <c r="J100" s="5">
        <f>COUNTIFS($G$2:$G$74, "&lt;&gt;0", $K$2:$K$74, "&lt;&gt;0", N2:N74,"&lt;&gt;0")</f>
        <v>35</v>
      </c>
      <c r="K100" s="5">
        <f>COUNTIFS($G$2:$G$74, "&lt;&gt;0", $K$2:$K$74, "&lt;&gt;0", P2:P74,"&lt;&gt;0")</f>
        <v>16</v>
      </c>
      <c r="L100" s="5">
        <f>COUNTIFS($G$2:$G$74, "&lt;&gt;0", $K$2:$K$74, "&lt;&gt;0", Q2:Q74,"&lt;&gt;0")</f>
        <v>27</v>
      </c>
      <c r="M100" s="5">
        <f>COUNTIFS($G$2:$G$74, "&lt;&gt;0", $K$2:$K$74, "&lt;&gt;0", R2:R74,"&lt;&gt;0")</f>
        <v>28</v>
      </c>
      <c r="N100" s="5">
        <f>COUNTIFS($G$2:$G$74, "&lt;&gt;0", $N$2:$N$74, "&lt;&gt;0", P2:P74,"&lt;&gt;0")</f>
        <v>15</v>
      </c>
      <c r="O100" s="5">
        <f>COUNTIFS($G$2:$G$74, "&lt;&gt;0", $N$2:$N$74, "&lt;&gt;0", Q2:Q74,"&lt;&gt;0")</f>
        <v>29</v>
      </c>
      <c r="P100" s="5">
        <f>COUNTIFS($G$2:$G$74, "&lt;&gt;0", $N$2:$N$74, "&lt;&gt;0", R2:R74,"&lt;&gt;0")</f>
        <v>27</v>
      </c>
      <c r="Q100" s="5">
        <f>COUNTIFS($G$2:$G$74, "&lt;&gt;0", $P$2:$P$74, "&lt;&gt;0", Q2:Q74,"&lt;&gt;0")</f>
        <v>10</v>
      </c>
      <c r="R100" s="5">
        <f>COUNTIFS($G$2:$G$74, "&lt;&gt;0", $P$2:$P$74, "&lt;&gt;0", R2:R74,"&lt;&gt;0")</f>
        <v>17</v>
      </c>
      <c r="S100" s="5">
        <f>COUNTIFS($G$2:$G$74, "&lt;&gt;0", $Q$2:$Q$74, "&lt;&gt;0", R2:R74,"&lt;&gt;0")</f>
        <v>20</v>
      </c>
    </row>
    <row r="101" spans="5:32" x14ac:dyDescent="0.25">
      <c r="E101" s="1">
        <f>E100/$E$76</f>
        <v>0.30136986301369861</v>
      </c>
      <c r="F101" s="1">
        <f t="shared" ref="F101:I101" si="29">F100/$E$76</f>
        <v>0.28767123287671231</v>
      </c>
      <c r="G101" s="1">
        <f t="shared" si="29"/>
        <v>0.23287671232876711</v>
      </c>
      <c r="H101" s="1">
        <f t="shared" si="29"/>
        <v>0.20547945205479451</v>
      </c>
      <c r="I101" s="1">
        <f t="shared" si="29"/>
        <v>0.32876712328767121</v>
      </c>
      <c r="J101" s="8">
        <f t="shared" ref="J101" si="30">J100/$E$76</f>
        <v>0.47945205479452052</v>
      </c>
      <c r="K101" s="1">
        <f t="shared" ref="K101" si="31">K100/$E$76</f>
        <v>0.21917808219178081</v>
      </c>
      <c r="L101" s="1">
        <f t="shared" ref="L101" si="32">L100/$E$76</f>
        <v>0.36986301369863012</v>
      </c>
      <c r="M101" s="1">
        <f t="shared" ref="M101" si="33">M100/$E$76</f>
        <v>0.38356164383561642</v>
      </c>
      <c r="N101" s="1">
        <f t="shared" ref="N101" si="34">N100/$E$76</f>
        <v>0.20547945205479451</v>
      </c>
      <c r="O101" s="1">
        <f t="shared" ref="O101" si="35">O100/$E$76</f>
        <v>0.39726027397260272</v>
      </c>
      <c r="P101" s="1">
        <f t="shared" ref="P101" si="36">P100/$E$76</f>
        <v>0.36986301369863012</v>
      </c>
      <c r="Q101" s="1">
        <f t="shared" ref="Q101" si="37">Q100/$E$76</f>
        <v>0.13698630136986301</v>
      </c>
      <c r="R101" s="1">
        <f t="shared" ref="R101:S101" si="38">R100/$E$76</f>
        <v>0.23287671232876711</v>
      </c>
      <c r="S101" s="1">
        <f t="shared" si="38"/>
        <v>0.27397260273972601</v>
      </c>
    </row>
    <row r="104" spans="5:32" x14ac:dyDescent="0.25">
      <c r="E104" s="1" t="s">
        <v>212</v>
      </c>
      <c r="F104" s="1" t="s">
        <v>213</v>
      </c>
      <c r="G104" s="1" t="s">
        <v>214</v>
      </c>
      <c r="H104" s="1" t="s">
        <v>215</v>
      </c>
      <c r="I104" s="1" t="s">
        <v>216</v>
      </c>
      <c r="J104" s="1" t="s">
        <v>217</v>
      </c>
      <c r="K104" s="1" t="s">
        <v>218</v>
      </c>
      <c r="L104" s="1" t="s">
        <v>219</v>
      </c>
      <c r="M104" s="1" t="s">
        <v>220</v>
      </c>
      <c r="N104" s="1" t="s">
        <v>221</v>
      </c>
    </row>
    <row r="105" spans="5:32" x14ac:dyDescent="0.25">
      <c r="E105" s="5">
        <f>COUNTIFS($I$2:$I$74, "&lt;&gt;0", $K$2:$K$74, "&lt;&gt;0", N2:N74,"&lt;&gt;0")</f>
        <v>27</v>
      </c>
      <c r="F105" s="5">
        <f>COUNTIFS($I$2:$I$74, "&lt;&gt;0", $K$2:$K$74, "&lt;&gt;0", P2:P74,"&lt;&gt;0")</f>
        <v>26</v>
      </c>
      <c r="G105" s="5">
        <f>COUNTIFS($I$2:$I$74, "&lt;&gt;0", $K$2:$K$74, "&lt;&gt;0", Q2:Q74,"&lt;&gt;0")</f>
        <v>16</v>
      </c>
      <c r="H105" s="5">
        <f>COUNTIFS($I$2:$I$74, "&lt;&gt;0", $K$2:$K$74, "&lt;&gt;0", R2:R74,"&lt;&gt;0")</f>
        <v>34</v>
      </c>
      <c r="I105" s="5">
        <f>COUNTIFS($I$2:$I$74, "&lt;&gt;0", $N$2:$N$74, "&lt;&gt;0", P2:P74,"&lt;&gt;0")</f>
        <v>19</v>
      </c>
      <c r="J105" s="5">
        <f>COUNTIFS($I$2:$I$74, "&lt;&gt;0", $N$2:$N$74, "&lt;&gt;0", Q2:Q74,"&lt;&gt;0")</f>
        <v>13</v>
      </c>
      <c r="K105" s="5">
        <f>COUNTIFS($I$2:$I$74, "&lt;&gt;0", $N$2:$N$74, "&lt;&gt;0", R2:R74,"&lt;&gt;0")</f>
        <v>25</v>
      </c>
      <c r="L105" s="5">
        <f>COUNTIFS($I$2:$I$74, "&lt;&gt;0", $P$2:$P$74, "&lt;&gt;0", Q2:Q74,"&lt;&gt;0")</f>
        <v>10</v>
      </c>
      <c r="M105" s="5">
        <f>COUNTIFS($I$2:$I$74, "&lt;&gt;0", $P$2:$P$74, "&lt;&gt;0", R2:R74,"&lt;&gt;0")</f>
        <v>25</v>
      </c>
      <c r="N105" s="5">
        <f>COUNTIFS($I$2:$I$74, "&lt;&gt;0", $Q$2:$Q$74, "&lt;&gt;0", R2:R74,"&lt;&gt;0")</f>
        <v>17</v>
      </c>
    </row>
    <row r="106" spans="5:32" x14ac:dyDescent="0.25">
      <c r="E106" s="1">
        <f>E105/$E$76</f>
        <v>0.36986301369863012</v>
      </c>
      <c r="F106" s="1">
        <f t="shared" ref="F106:H106" si="39">F105/$E$76</f>
        <v>0.35616438356164382</v>
      </c>
      <c r="G106" s="1">
        <f t="shared" si="39"/>
        <v>0.21917808219178081</v>
      </c>
      <c r="H106" s="8">
        <f t="shared" si="39"/>
        <v>0.46575342465753422</v>
      </c>
      <c r="I106" s="9">
        <f t="shared" ref="I106" si="40">I105/$E$76</f>
        <v>0.26027397260273971</v>
      </c>
      <c r="J106" s="9">
        <f t="shared" ref="J106" si="41">J105/$E$76</f>
        <v>0.17808219178082191</v>
      </c>
      <c r="K106" s="9">
        <f t="shared" ref="K106" si="42">K105/$E$76</f>
        <v>0.34246575342465752</v>
      </c>
      <c r="L106" s="9">
        <f t="shared" ref="L106" si="43">L105/$E$76</f>
        <v>0.13698630136986301</v>
      </c>
      <c r="M106" s="9">
        <f t="shared" ref="M106:N106" si="44">M105/$E$76</f>
        <v>0.34246575342465752</v>
      </c>
      <c r="N106" s="9">
        <f t="shared" si="44"/>
        <v>0.23287671232876711</v>
      </c>
    </row>
    <row r="108" spans="5:32" x14ac:dyDescent="0.25">
      <c r="E108" s="1" t="s">
        <v>222</v>
      </c>
      <c r="F108" s="1" t="s">
        <v>223</v>
      </c>
      <c r="G108" s="1" t="s">
        <v>224</v>
      </c>
      <c r="H108" s="1" t="s">
        <v>225</v>
      </c>
      <c r="I108" s="1" t="s">
        <v>226</v>
      </c>
      <c r="J108" s="1" t="s">
        <v>227</v>
      </c>
    </row>
    <row r="109" spans="5:32" x14ac:dyDescent="0.25">
      <c r="E109" s="5">
        <f>COUNTIFS($K$2:$K$74, "&lt;&gt;0", $N$2:$N$74, "&lt;&gt;0", P2:P74,"&lt;&gt;0")</f>
        <v>26</v>
      </c>
      <c r="F109" s="5">
        <f>COUNTIFS($K$2:$K$74, "&lt;&gt;0", $N$2:$N$74, "&lt;&gt;0", Q2:Q74,"&lt;&gt;0")</f>
        <v>27</v>
      </c>
      <c r="G109" s="5">
        <f>COUNTIFS($K$2:$K$74, "&lt;&gt;0", $N$2:$N$74, "&lt;&gt;0", R2:R74,"&lt;&gt;0")</f>
        <v>39</v>
      </c>
      <c r="H109" s="5">
        <f>COUNTIFS($K$2:$K$74, "&lt;&gt;0", $P$2:$P$74, "&lt;&gt;0", Q2:Q74,"&lt;&gt;0")</f>
        <v>11</v>
      </c>
      <c r="I109" s="5">
        <f>COUNTIFS($K$2:$K$74, "&lt;&gt;0", $P$2:$P$74, "&lt;&gt;0", R2:R74,"&lt;&gt;0")</f>
        <v>31</v>
      </c>
      <c r="J109" s="5">
        <f>COUNTIFS($K$2:$K$74, "&lt;&gt;0", $Q$2:$Q$74, "&lt;&gt;0", R2:R74,"&lt;&gt;0")</f>
        <v>23</v>
      </c>
    </row>
    <row r="110" spans="5:32" x14ac:dyDescent="0.25">
      <c r="E110" s="1">
        <f>E109/$E$76</f>
        <v>0.35616438356164382</v>
      </c>
      <c r="F110" s="1">
        <f t="shared" ref="F110:G110" si="45">F109/$E$76</f>
        <v>0.36986301369863012</v>
      </c>
      <c r="G110" s="8">
        <f t="shared" si="45"/>
        <v>0.53424657534246578</v>
      </c>
      <c r="H110" s="9">
        <f t="shared" ref="H110" si="46">H109/$E$76</f>
        <v>0.15068493150684931</v>
      </c>
      <c r="I110" s="9">
        <f t="shared" ref="I110:J110" si="47">I109/$E$76</f>
        <v>0.42465753424657532</v>
      </c>
      <c r="J110" s="9">
        <f t="shared" si="47"/>
        <v>0.31506849315068491</v>
      </c>
    </row>
    <row r="112" spans="5:32" x14ac:dyDescent="0.25">
      <c r="E112" s="1" t="s">
        <v>228</v>
      </c>
      <c r="F112" s="1" t="s">
        <v>229</v>
      </c>
      <c r="G112" s="1" t="s">
        <v>230</v>
      </c>
      <c r="H112" s="1" t="s">
        <v>231</v>
      </c>
    </row>
    <row r="113" spans="1:10" x14ac:dyDescent="0.25">
      <c r="E113" s="5">
        <f>COUNTIFS($N$2:$N$74, "&lt;&gt;0", $P$2:$P$74, "&lt;&gt;0", Q2:Q74,"&lt;&gt;0")</f>
        <v>9</v>
      </c>
      <c r="F113" s="5">
        <f>COUNTIFS($N$2:$N$74, "&lt;&gt;0", $P$2:$P$74, "&lt;&gt;0", R2:R74,"&lt;&gt;0")</f>
        <v>24</v>
      </c>
      <c r="G113" s="5">
        <f>COUNTIFS($N$2:$N$74, "&lt;&gt;0", $Q$2:$Q$74, "&lt;&gt;0", R2:R74,"&lt;&gt;0")</f>
        <v>21</v>
      </c>
      <c r="H113" s="5">
        <f>COUNTIFS($N$2:$N$74, "&lt;&gt;0", $Q$2:$Q$74, "&lt;&gt;0", R2:R74,"&lt;&gt;0")</f>
        <v>21</v>
      </c>
    </row>
    <row r="115" spans="1:10" x14ac:dyDescent="0.25">
      <c r="E115" s="2">
        <f>COUNTIF(E96:AG96, "&gt;=0.44")</f>
        <v>5</v>
      </c>
    </row>
    <row r="116" spans="1:10" x14ac:dyDescent="0.25">
      <c r="E116" s="2">
        <f>COUNTIF(E106:N106, "&gt;=0.44")</f>
        <v>1</v>
      </c>
    </row>
    <row r="117" spans="1:10" x14ac:dyDescent="0.25">
      <c r="E117" s="2">
        <f>COUNTIF(E110:J110, "&gt;=0.44")</f>
        <v>1</v>
      </c>
    </row>
    <row r="118" spans="1:10" x14ac:dyDescent="0.25">
      <c r="E118" s="2">
        <f>COUNTIF(E101:AG101, "&gt;=0.44")</f>
        <v>1</v>
      </c>
    </row>
    <row r="119" spans="1:10" x14ac:dyDescent="0.25">
      <c r="A119" s="7" t="s">
        <v>18</v>
      </c>
      <c r="E119" s="16">
        <f>SUM(E115:E118)</f>
        <v>8</v>
      </c>
      <c r="G119" s="68" t="s">
        <v>36</v>
      </c>
      <c r="H119" s="68"/>
      <c r="I119" s="68"/>
      <c r="J119" s="2">
        <v>31</v>
      </c>
    </row>
    <row r="122" spans="1:10" x14ac:dyDescent="0.25">
      <c r="E122" s="1" t="s">
        <v>232</v>
      </c>
    </row>
    <row r="123" spans="1:10" x14ac:dyDescent="0.25">
      <c r="E123" s="20">
        <f>COUNTIFS($D$2:$D$74, "&lt;&gt;0", $K$2:$K$74,  "&lt;&gt;0", N2:N74,"&lt;&gt;0", R2:R74, "&lt;&gt;0")</f>
        <v>38</v>
      </c>
    </row>
    <row r="124" spans="1:10" x14ac:dyDescent="0.25">
      <c r="E124" s="8">
        <f>E123/73</f>
        <v>0.52054794520547942</v>
      </c>
    </row>
    <row r="125" spans="1:10" ht="26.25" x14ac:dyDescent="0.4">
      <c r="F125" s="12" t="s">
        <v>37</v>
      </c>
    </row>
    <row r="127" spans="1:10" x14ac:dyDescent="0.25">
      <c r="A127" s="7" t="s">
        <v>18</v>
      </c>
      <c r="E127" s="2">
        <v>1</v>
      </c>
    </row>
    <row r="129" spans="1:18" ht="15" customHeight="1" x14ac:dyDescent="0.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pans="1:18" ht="15" customHeight="1" x14ac:dyDescent="0.7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spans="1:18" ht="15" customHeight="1" x14ac:dyDescent="0.7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8" spans="1:18" x14ac:dyDescent="0.25">
      <c r="J138" s="69"/>
      <c r="K138" s="69"/>
      <c r="L138" s="69"/>
      <c r="M138" s="69"/>
    </row>
    <row r="139" spans="1:18" x14ac:dyDescent="0.25">
      <c r="J139" s="69"/>
      <c r="K139" s="69"/>
      <c r="L139" s="69"/>
      <c r="M139" s="69"/>
    </row>
    <row r="140" spans="1:18" x14ac:dyDescent="0.25">
      <c r="J140" s="69"/>
      <c r="K140" s="69"/>
      <c r="L140" s="69"/>
      <c r="M140" s="69"/>
    </row>
  </sheetData>
  <mergeCells count="3">
    <mergeCell ref="A81:E81"/>
    <mergeCell ref="G119:I119"/>
    <mergeCell ref="J138:M1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2B65-3702-4E27-9E0D-D9D190547FD7}">
  <dimension ref="A1:O103"/>
  <sheetViews>
    <sheetView topLeftCell="A4" zoomScaleNormal="100" workbookViewId="0">
      <selection activeCell="E80" sqref="E80"/>
    </sheetView>
  </sheetViews>
  <sheetFormatPr defaultRowHeight="15" x14ac:dyDescent="0.25"/>
  <cols>
    <col min="1" max="1" width="14.140625" bestFit="1" customWidth="1"/>
    <col min="2" max="2" width="14.140625" customWidth="1"/>
    <col min="3" max="3" width="17.5703125" customWidth="1"/>
    <col min="4" max="4" width="14" bestFit="1" customWidth="1"/>
    <col min="5" max="5" width="14.42578125" bestFit="1" customWidth="1"/>
    <col min="6" max="6" width="18.85546875" bestFit="1" customWidth="1"/>
    <col min="7" max="7" width="26" bestFit="1" customWidth="1"/>
    <col min="8" max="8" width="27.28515625" customWidth="1"/>
    <col min="9" max="9" width="14.85546875" bestFit="1" customWidth="1"/>
    <col min="10" max="10" width="10.7109375" customWidth="1"/>
    <col min="11" max="11" width="12.42578125" customWidth="1"/>
    <col min="13" max="13" width="17.28515625" customWidth="1"/>
    <col min="14" max="14" width="20.5703125" customWidth="1"/>
    <col min="15" max="15" width="18.7109375" customWidth="1"/>
    <col min="16" max="16" width="17.28515625" customWidth="1"/>
  </cols>
  <sheetData>
    <row r="1" spans="1:15" x14ac:dyDescent="0.25">
      <c r="A1" s="22" t="s">
        <v>0</v>
      </c>
      <c r="B1" s="22"/>
      <c r="C1" s="22" t="s">
        <v>3</v>
      </c>
      <c r="D1" s="22" t="s">
        <v>5</v>
      </c>
      <c r="E1" s="22" t="s">
        <v>7</v>
      </c>
      <c r="F1" s="22" t="s">
        <v>10</v>
      </c>
      <c r="G1" s="22" t="s">
        <v>12</v>
      </c>
      <c r="H1" s="22" t="s">
        <v>13</v>
      </c>
      <c r="I1" s="22" t="s">
        <v>14</v>
      </c>
      <c r="J1" s="10"/>
      <c r="K1" s="10"/>
      <c r="L1" s="10"/>
      <c r="M1" s="10"/>
      <c r="N1" s="10"/>
      <c r="O1" s="10"/>
    </row>
    <row r="2" spans="1:15" x14ac:dyDescent="0.25">
      <c r="A2" s="20">
        <v>0.83561643835616439</v>
      </c>
      <c r="B2" s="20"/>
      <c r="C2" s="20">
        <v>0.63013698630136983</v>
      </c>
      <c r="D2" s="20">
        <v>0.54794520547945202</v>
      </c>
      <c r="E2" s="20">
        <v>0.82191780821917804</v>
      </c>
      <c r="F2" s="20">
        <v>0.73972602739726023</v>
      </c>
      <c r="G2" s="20">
        <v>0.50684931506849318</v>
      </c>
      <c r="H2" s="20">
        <v>0.52054794520547942</v>
      </c>
      <c r="I2" s="20">
        <v>0.76712328767123283</v>
      </c>
      <c r="J2" s="10"/>
      <c r="K2" s="10"/>
      <c r="L2" s="10"/>
      <c r="M2" s="10"/>
      <c r="N2" s="10"/>
      <c r="O2" s="10"/>
    </row>
    <row r="3" spans="1:15" x14ac:dyDescent="0.25">
      <c r="A3" s="10" t="s">
        <v>38</v>
      </c>
      <c r="B3" s="10"/>
      <c r="C3" s="10" t="s">
        <v>39</v>
      </c>
      <c r="D3" s="10" t="s">
        <v>40</v>
      </c>
      <c r="E3" s="10" t="s">
        <v>41</v>
      </c>
      <c r="F3" s="10" t="s">
        <v>42</v>
      </c>
      <c r="G3" s="10" t="s">
        <v>43</v>
      </c>
      <c r="H3" s="10" t="s">
        <v>44</v>
      </c>
      <c r="I3" s="10" t="s">
        <v>45</v>
      </c>
      <c r="J3" s="10" t="s">
        <v>46</v>
      </c>
      <c r="K3" s="10" t="s">
        <v>47</v>
      </c>
      <c r="L3" s="10" t="s">
        <v>48</v>
      </c>
      <c r="M3" s="10" t="s">
        <v>49</v>
      </c>
      <c r="N3" s="10" t="s">
        <v>50</v>
      </c>
      <c r="O3" s="10" t="s">
        <v>51</v>
      </c>
    </row>
    <row r="4" spans="1:15" x14ac:dyDescent="0.25">
      <c r="A4" s="20">
        <v>0.54794520547945202</v>
      </c>
      <c r="B4" s="20"/>
      <c r="C4" s="20">
        <v>0.47945205479452052</v>
      </c>
      <c r="D4" s="20">
        <v>0.71232876712328763</v>
      </c>
      <c r="E4" s="20">
        <v>0.65753424657534243</v>
      </c>
      <c r="F4" s="20">
        <v>0.67123287671232879</v>
      </c>
      <c r="G4" s="20">
        <v>0.50684931506849318</v>
      </c>
      <c r="H4" s="20">
        <v>0.54794520547945202</v>
      </c>
      <c r="I4" s="20">
        <v>0.50684931506849318</v>
      </c>
      <c r="J4" s="20">
        <v>0.50684931506849318</v>
      </c>
      <c r="K4" s="20">
        <v>0.65753424657534243</v>
      </c>
      <c r="L4" s="20">
        <v>0.46575342465753422</v>
      </c>
      <c r="M4" s="20">
        <v>0.67123287671232879</v>
      </c>
      <c r="N4" s="20">
        <v>0.54794520547945202</v>
      </c>
      <c r="O4" s="20">
        <v>0.46575342465753422</v>
      </c>
    </row>
    <row r="5" spans="1:15" x14ac:dyDescent="0.25">
      <c r="A5" s="9" t="s">
        <v>52</v>
      </c>
      <c r="B5" s="9"/>
      <c r="C5" s="9" t="s">
        <v>53</v>
      </c>
      <c r="D5" s="9" t="s">
        <v>56</v>
      </c>
      <c r="E5" s="9" t="s">
        <v>57</v>
      </c>
      <c r="F5" s="9" t="s">
        <v>58</v>
      </c>
      <c r="G5" s="9" t="s">
        <v>59</v>
      </c>
      <c r="H5" s="9" t="s">
        <v>54</v>
      </c>
      <c r="I5" s="9" t="s">
        <v>55</v>
      </c>
      <c r="J5" s="10"/>
      <c r="K5" s="10"/>
      <c r="L5" s="10"/>
      <c r="M5" s="10"/>
      <c r="N5" s="10"/>
      <c r="O5" s="10"/>
    </row>
    <row r="6" spans="1:15" x14ac:dyDescent="0.25">
      <c r="A6" s="9">
        <v>0.45205479452054792</v>
      </c>
      <c r="B6" s="9"/>
      <c r="C6" s="9">
        <v>0.46575342465753422</v>
      </c>
      <c r="D6" s="9">
        <v>0.60273972602739723</v>
      </c>
      <c r="E6" s="9">
        <v>0.60273972602739723</v>
      </c>
      <c r="F6" s="9">
        <v>0.53424657534246578</v>
      </c>
      <c r="G6" s="10">
        <v>0.47945205479452052</v>
      </c>
      <c r="H6" s="9">
        <v>0.46575342465753422</v>
      </c>
      <c r="I6" s="10">
        <v>0.53424657534246578</v>
      </c>
      <c r="J6" s="10"/>
      <c r="K6" s="10"/>
      <c r="L6" s="10"/>
      <c r="M6" s="10"/>
      <c r="N6" s="10"/>
      <c r="O6" s="10"/>
    </row>
    <row r="8" spans="1:15" x14ac:dyDescent="0.25">
      <c r="H8" s="4" t="s">
        <v>81</v>
      </c>
    </row>
    <row r="9" spans="1:15" x14ac:dyDescent="0.25">
      <c r="A9" s="23" t="s">
        <v>63</v>
      </c>
      <c r="B9" s="24" t="s">
        <v>80</v>
      </c>
      <c r="C9" s="4" t="s">
        <v>77</v>
      </c>
      <c r="D9" s="4" t="s">
        <v>62</v>
      </c>
      <c r="E9" s="4" t="s">
        <v>60</v>
      </c>
      <c r="F9" s="25" t="s">
        <v>145</v>
      </c>
      <c r="H9" s="4" t="s">
        <v>78</v>
      </c>
      <c r="I9" s="4"/>
      <c r="J9" s="4"/>
    </row>
    <row r="10" spans="1:15" x14ac:dyDescent="0.25">
      <c r="A10" t="s">
        <v>61</v>
      </c>
      <c r="B10">
        <v>0.54794520547945202</v>
      </c>
      <c r="C10">
        <f>A4/C2</f>
        <v>0.86956521739130432</v>
      </c>
      <c r="D10">
        <f>C10/A2</f>
        <v>1.0406272273699215</v>
      </c>
      <c r="E10" s="6">
        <f>(1-A2)/(1-C10)</f>
        <v>1.2602739726027394</v>
      </c>
      <c r="F10" t="s">
        <v>146</v>
      </c>
      <c r="H10" s="4" t="s">
        <v>79</v>
      </c>
      <c r="I10" s="4"/>
      <c r="J10" s="4"/>
    </row>
    <row r="11" spans="1:15" x14ac:dyDescent="0.25">
      <c r="A11" t="s">
        <v>19</v>
      </c>
      <c r="B11">
        <v>0.54794520547945202</v>
      </c>
      <c r="C11">
        <f>A4/A2</f>
        <v>0.65573770491803274</v>
      </c>
      <c r="D11">
        <f>C11/C2</f>
        <v>1.0406272273699215</v>
      </c>
      <c r="E11" s="6">
        <f>(1-C2)/(1 - C11)</f>
        <v>1.0743639921722112</v>
      </c>
      <c r="F11" t="s">
        <v>146</v>
      </c>
    </row>
    <row r="12" spans="1:15" x14ac:dyDescent="0.25">
      <c r="A12" t="s">
        <v>64</v>
      </c>
      <c r="B12">
        <v>0.47945205479452052</v>
      </c>
      <c r="C12">
        <f>C4/D2</f>
        <v>0.875</v>
      </c>
      <c r="D12">
        <f>C12/A2</f>
        <v>1.0471311475409837</v>
      </c>
      <c r="E12" s="6">
        <f>(1-A2)/(1-C12)</f>
        <v>1.3150684931506849</v>
      </c>
      <c r="F12" t="s">
        <v>146</v>
      </c>
    </row>
    <row r="13" spans="1:15" x14ac:dyDescent="0.25">
      <c r="A13" t="s">
        <v>20</v>
      </c>
      <c r="B13">
        <v>0.47945205479452052</v>
      </c>
      <c r="C13">
        <v>0.57377049180327866</v>
      </c>
      <c r="D13">
        <v>1.0471311475409839</v>
      </c>
      <c r="E13" s="6">
        <v>1.06059009483667</v>
      </c>
      <c r="F13" t="s">
        <v>146</v>
      </c>
    </row>
    <row r="14" spans="1:15" x14ac:dyDescent="0.25">
      <c r="A14" t="s">
        <v>65</v>
      </c>
      <c r="B14">
        <v>0.71232876712328763</v>
      </c>
      <c r="C14">
        <v>0.8666666666666667</v>
      </c>
      <c r="D14">
        <v>1.0371584699453551</v>
      </c>
      <c r="E14" s="6">
        <v>1.2328767123287669</v>
      </c>
      <c r="F14" t="s">
        <v>146</v>
      </c>
    </row>
    <row r="15" spans="1:15" x14ac:dyDescent="0.25">
      <c r="A15" t="s">
        <v>21</v>
      </c>
      <c r="B15">
        <v>0.71232876712328763</v>
      </c>
      <c r="C15">
        <v>0.85245901639344257</v>
      </c>
      <c r="D15">
        <v>1.0371584699453551</v>
      </c>
      <c r="E15" s="6">
        <v>1.207001522070015</v>
      </c>
      <c r="F15" t="s">
        <v>146</v>
      </c>
    </row>
    <row r="16" spans="1:15" x14ac:dyDescent="0.25">
      <c r="A16" t="s">
        <v>66</v>
      </c>
      <c r="B16">
        <v>0.65753424657534243</v>
      </c>
      <c r="C16">
        <v>0.88888888888888884</v>
      </c>
      <c r="D16">
        <v>1.0637522768670311</v>
      </c>
      <c r="E16" s="6">
        <v>1.47945205479452</v>
      </c>
      <c r="F16" t="s">
        <v>146</v>
      </c>
      <c r="G16" t="s">
        <v>82</v>
      </c>
      <c r="H16">
        <f>COUNTIF(E10:E99, "&gt;1")</f>
        <v>86</v>
      </c>
    </row>
    <row r="17" spans="1:6" x14ac:dyDescent="0.25">
      <c r="A17" t="s">
        <v>22</v>
      </c>
      <c r="B17">
        <v>0.65753424657534243</v>
      </c>
      <c r="C17">
        <v>0.78688524590163933</v>
      </c>
      <c r="D17">
        <v>1.0637522768670311</v>
      </c>
      <c r="E17" s="6">
        <v>1.2212855637513169</v>
      </c>
      <c r="F17" t="s">
        <v>146</v>
      </c>
    </row>
    <row r="18" spans="1:6" x14ac:dyDescent="0.25">
      <c r="A18" t="s">
        <v>67</v>
      </c>
      <c r="B18">
        <v>0.67123287671232879</v>
      </c>
      <c r="C18">
        <v>0.87500000000000011</v>
      </c>
      <c r="D18">
        <v>1.0471311475409839</v>
      </c>
      <c r="E18" s="6">
        <v>1.315068493150686</v>
      </c>
      <c r="F18" t="s">
        <v>146</v>
      </c>
    </row>
    <row r="19" spans="1:6" x14ac:dyDescent="0.25">
      <c r="A19" t="s">
        <v>23</v>
      </c>
      <c r="B19">
        <v>0.67123287671232879</v>
      </c>
      <c r="C19">
        <v>0.80327868852459017</v>
      </c>
      <c r="D19">
        <v>1.0471311475409839</v>
      </c>
      <c r="E19" s="6">
        <v>1.1837899543379</v>
      </c>
      <c r="F19" t="s">
        <v>146</v>
      </c>
    </row>
    <row r="20" spans="1:6" x14ac:dyDescent="0.25">
      <c r="A20" t="s">
        <v>68</v>
      </c>
      <c r="B20">
        <v>0.50684931506849318</v>
      </c>
      <c r="C20">
        <v>0.6166666666666667</v>
      </c>
      <c r="D20">
        <v>0.97862318840579721</v>
      </c>
      <c r="E20">
        <v>0.96486003573555701</v>
      </c>
      <c r="F20" t="s">
        <v>147</v>
      </c>
    </row>
    <row r="21" spans="1:6" x14ac:dyDescent="0.25">
      <c r="A21" t="s">
        <v>24</v>
      </c>
      <c r="B21">
        <v>0.50684931506849318</v>
      </c>
      <c r="C21">
        <v>0.80434782608695665</v>
      </c>
      <c r="D21">
        <v>0.97862318840579732</v>
      </c>
      <c r="E21">
        <v>0.91019786910197953</v>
      </c>
      <c r="F21" t="s">
        <v>147</v>
      </c>
    </row>
    <row r="22" spans="1:6" x14ac:dyDescent="0.25">
      <c r="A22" t="s">
        <v>69</v>
      </c>
      <c r="B22">
        <v>0.54794520547945202</v>
      </c>
      <c r="C22">
        <v>0.7407407407407407</v>
      </c>
      <c r="D22">
        <v>1.175523349436393</v>
      </c>
      <c r="E22" s="6">
        <v>1.426614481409002</v>
      </c>
      <c r="F22" t="s">
        <v>146</v>
      </c>
    </row>
    <row r="23" spans="1:6" x14ac:dyDescent="0.25">
      <c r="A23" t="s">
        <v>25</v>
      </c>
      <c r="B23">
        <v>0.54794520547945202</v>
      </c>
      <c r="C23">
        <v>0.86956521739130432</v>
      </c>
      <c r="D23">
        <v>1.175523349436393</v>
      </c>
      <c r="E23" s="6">
        <v>1.995433789954338</v>
      </c>
      <c r="F23" t="s">
        <v>146</v>
      </c>
    </row>
    <row r="24" spans="1:6" x14ac:dyDescent="0.25">
      <c r="A24" t="s">
        <v>70</v>
      </c>
      <c r="B24">
        <v>0.50684931506849318</v>
      </c>
      <c r="C24">
        <v>0.6166666666666667</v>
      </c>
      <c r="D24">
        <v>1.125416666666667</v>
      </c>
      <c r="E24" s="6">
        <v>1.1792733770101249</v>
      </c>
      <c r="F24" t="s">
        <v>146</v>
      </c>
    </row>
    <row r="25" spans="1:6" x14ac:dyDescent="0.25">
      <c r="A25" t="s">
        <v>26</v>
      </c>
      <c r="B25">
        <v>0.50684931506849318</v>
      </c>
      <c r="C25">
        <v>0.92500000000000016</v>
      </c>
      <c r="D25">
        <v>1.125416666666667</v>
      </c>
      <c r="E25" s="6">
        <v>2.3744292237442979</v>
      </c>
      <c r="F25" t="s">
        <v>146</v>
      </c>
    </row>
    <row r="26" spans="1:6" x14ac:dyDescent="0.25">
      <c r="A26" t="s">
        <v>71</v>
      </c>
      <c r="B26">
        <v>0.50684931506849318</v>
      </c>
      <c r="C26">
        <v>0.66071428571428581</v>
      </c>
      <c r="D26">
        <v>1.205803571428572</v>
      </c>
      <c r="E26" s="6">
        <v>1.3323720259553</v>
      </c>
      <c r="F26" t="s">
        <v>146</v>
      </c>
    </row>
    <row r="27" spans="1:6" x14ac:dyDescent="0.25">
      <c r="A27" t="s">
        <v>27</v>
      </c>
      <c r="B27">
        <v>0.50684931506849318</v>
      </c>
      <c r="C27">
        <v>0.92500000000000016</v>
      </c>
      <c r="D27">
        <v>1.205803571428572</v>
      </c>
      <c r="E27" s="6">
        <v>3.1050228310502348</v>
      </c>
      <c r="F27" t="s">
        <v>146</v>
      </c>
    </row>
    <row r="28" spans="1:6" x14ac:dyDescent="0.25">
      <c r="A28" t="s">
        <v>72</v>
      </c>
      <c r="B28">
        <v>0.65753424657534243</v>
      </c>
      <c r="C28">
        <v>0.88888888888888884</v>
      </c>
      <c r="D28">
        <v>1.081481481481481</v>
      </c>
      <c r="E28" s="6">
        <v>1.602739726027397</v>
      </c>
      <c r="F28" t="s">
        <v>146</v>
      </c>
    </row>
    <row r="29" spans="1:6" x14ac:dyDescent="0.25">
      <c r="A29" t="s">
        <v>28</v>
      </c>
      <c r="B29">
        <v>0.65753424657534243</v>
      </c>
      <c r="C29">
        <v>0.8</v>
      </c>
      <c r="D29">
        <v>1.0814814814814819</v>
      </c>
      <c r="E29" s="6">
        <v>1.3013698630136989</v>
      </c>
      <c r="F29" t="s">
        <v>146</v>
      </c>
    </row>
    <row r="30" spans="1:6" x14ac:dyDescent="0.25">
      <c r="A30" t="s">
        <v>29</v>
      </c>
      <c r="B30">
        <v>0.46575342465753422</v>
      </c>
      <c r="C30">
        <v>0.56666666666666665</v>
      </c>
      <c r="D30">
        <v>1.1180180180180179</v>
      </c>
      <c r="E30" s="6">
        <v>1.1380400421496311</v>
      </c>
      <c r="F30" t="s">
        <v>146</v>
      </c>
    </row>
    <row r="31" spans="1:6" x14ac:dyDescent="0.25">
      <c r="A31" t="s">
        <v>73</v>
      </c>
      <c r="B31">
        <v>0.46575342465753422</v>
      </c>
      <c r="C31">
        <v>0.91891891891891886</v>
      </c>
      <c r="D31">
        <v>1.1180180180180179</v>
      </c>
      <c r="E31" s="6">
        <v>2.196347031963469</v>
      </c>
      <c r="F31" t="s">
        <v>146</v>
      </c>
    </row>
    <row r="32" spans="1:6" x14ac:dyDescent="0.25">
      <c r="A32" t="s">
        <v>30</v>
      </c>
      <c r="B32">
        <v>0.67123287671232879</v>
      </c>
      <c r="C32">
        <v>0.81666666666666676</v>
      </c>
      <c r="D32">
        <v>1.064583333333333</v>
      </c>
      <c r="E32" s="6">
        <v>1.270236612702367</v>
      </c>
      <c r="F32" t="s">
        <v>146</v>
      </c>
    </row>
    <row r="33" spans="1:6" x14ac:dyDescent="0.25">
      <c r="A33" t="s">
        <v>74</v>
      </c>
      <c r="B33">
        <v>0.67123287671232879</v>
      </c>
      <c r="C33">
        <v>0.87500000000000011</v>
      </c>
      <c r="D33">
        <v>1.064583333333333</v>
      </c>
      <c r="E33" s="6">
        <v>1.424657534246577</v>
      </c>
      <c r="F33" t="s">
        <v>146</v>
      </c>
    </row>
    <row r="34" spans="1:6" x14ac:dyDescent="0.25">
      <c r="A34" t="s">
        <v>31</v>
      </c>
      <c r="B34">
        <v>0.54794520547945202</v>
      </c>
      <c r="C34">
        <v>0.7407407407407407</v>
      </c>
      <c r="D34">
        <v>0.96560846560846558</v>
      </c>
      <c r="E34">
        <v>0.89823874755381605</v>
      </c>
      <c r="F34" t="s">
        <v>147</v>
      </c>
    </row>
    <row r="35" spans="1:6" x14ac:dyDescent="0.25">
      <c r="A35" t="s">
        <v>75</v>
      </c>
      <c r="B35">
        <v>0.54794520547945202</v>
      </c>
      <c r="C35">
        <v>0.7142857142857143</v>
      </c>
      <c r="D35">
        <v>0.96560846560846569</v>
      </c>
      <c r="E35">
        <v>0.91095890410958924</v>
      </c>
      <c r="F35" t="s">
        <v>147</v>
      </c>
    </row>
    <row r="36" spans="1:6" x14ac:dyDescent="0.25">
      <c r="A36" t="s">
        <v>76</v>
      </c>
      <c r="B36">
        <v>0.46575342465753422</v>
      </c>
      <c r="C36">
        <v>0.6071428571428571</v>
      </c>
      <c r="D36">
        <v>1.1978764478764481</v>
      </c>
      <c r="E36" s="6">
        <v>1.255292652552926</v>
      </c>
      <c r="F36" t="s">
        <v>146</v>
      </c>
    </row>
    <row r="37" spans="1:6" x14ac:dyDescent="0.25">
      <c r="A37" t="s">
        <v>32</v>
      </c>
      <c r="B37">
        <v>0.46575342465753422</v>
      </c>
      <c r="C37">
        <v>0.91891891891891886</v>
      </c>
      <c r="D37">
        <v>1.1978764478764481</v>
      </c>
      <c r="E37" s="6">
        <v>2.8721461187214601</v>
      </c>
      <c r="F37" t="s">
        <v>146</v>
      </c>
    </row>
    <row r="38" spans="1:6" x14ac:dyDescent="0.25">
      <c r="A38" t="s">
        <v>83</v>
      </c>
      <c r="B38">
        <v>0.45205479452054792</v>
      </c>
      <c r="C38">
        <v>0.89189189189189177</v>
      </c>
      <c r="D38">
        <v>1.067346034559149</v>
      </c>
      <c r="E38" s="6">
        <v>1.520547945205478</v>
      </c>
      <c r="F38" t="s">
        <v>146</v>
      </c>
    </row>
    <row r="39" spans="1:6" x14ac:dyDescent="0.25">
      <c r="A39" t="s">
        <v>84</v>
      </c>
      <c r="B39">
        <v>0.45205479452054792</v>
      </c>
      <c r="C39">
        <v>0.63461538461538458</v>
      </c>
      <c r="D39">
        <v>1.007107023411371</v>
      </c>
      <c r="E39" s="6">
        <v>1.0122566690699351</v>
      </c>
      <c r="F39" t="s">
        <v>146</v>
      </c>
    </row>
    <row r="40" spans="1:6" x14ac:dyDescent="0.25">
      <c r="A40" t="s">
        <v>85</v>
      </c>
      <c r="B40">
        <v>0.45205479452054792</v>
      </c>
      <c r="C40">
        <v>0.82499999999999996</v>
      </c>
      <c r="D40">
        <v>1.0037499999999999</v>
      </c>
      <c r="E40" s="6">
        <v>1.017612524461839</v>
      </c>
      <c r="F40" t="s">
        <v>146</v>
      </c>
    </row>
    <row r="41" spans="1:6" x14ac:dyDescent="0.25">
      <c r="A41" t="s">
        <v>86</v>
      </c>
      <c r="B41">
        <v>0.45205479452054792</v>
      </c>
      <c r="C41">
        <v>0.55000000000000004</v>
      </c>
      <c r="D41">
        <v>1.0037499999999999</v>
      </c>
      <c r="E41" s="6">
        <v>1.004566210045662</v>
      </c>
      <c r="F41" t="s">
        <v>146</v>
      </c>
    </row>
    <row r="42" spans="1:6" x14ac:dyDescent="0.25">
      <c r="A42" t="s">
        <v>87</v>
      </c>
      <c r="B42">
        <v>0.45205479452054792</v>
      </c>
      <c r="C42">
        <v>0.71739130434782605</v>
      </c>
      <c r="D42">
        <v>1.007107023411371</v>
      </c>
      <c r="E42" s="6">
        <v>1.017913593256059</v>
      </c>
      <c r="F42" t="s">
        <v>146</v>
      </c>
    </row>
    <row r="43" spans="1:6" x14ac:dyDescent="0.25">
      <c r="A43" t="s">
        <v>88</v>
      </c>
      <c r="B43">
        <v>0.45205479452054792</v>
      </c>
      <c r="C43">
        <v>0.54098360655737698</v>
      </c>
      <c r="D43">
        <v>1.067346034559149</v>
      </c>
      <c r="E43" s="6">
        <v>1.074363992172211</v>
      </c>
      <c r="F43" t="s">
        <v>146</v>
      </c>
    </row>
    <row r="44" spans="1:6" x14ac:dyDescent="0.25">
      <c r="A44" t="s">
        <v>89</v>
      </c>
      <c r="B44">
        <v>0.46575342465753422</v>
      </c>
      <c r="C44">
        <v>0.85</v>
      </c>
      <c r="D44">
        <v>1.0172131147540979</v>
      </c>
      <c r="E44" s="6">
        <v>1.095890410958904</v>
      </c>
      <c r="F44" t="s">
        <v>146</v>
      </c>
    </row>
    <row r="45" spans="1:6" x14ac:dyDescent="0.25">
      <c r="A45" t="s">
        <v>90</v>
      </c>
      <c r="B45">
        <v>0.46575342465753422</v>
      </c>
      <c r="C45">
        <v>0.70833333333333337</v>
      </c>
      <c r="D45">
        <v>1.124094202898551</v>
      </c>
      <c r="E45" s="6">
        <v>1.268101761252447</v>
      </c>
      <c r="F45" t="s">
        <v>146</v>
      </c>
    </row>
    <row r="46" spans="1:6" x14ac:dyDescent="0.25">
      <c r="A46" t="s">
        <v>91</v>
      </c>
      <c r="B46">
        <v>0.46575342465753422</v>
      </c>
      <c r="C46">
        <v>0.85</v>
      </c>
      <c r="D46">
        <v>1.1490740740740739</v>
      </c>
      <c r="E46" s="6">
        <v>1.7351598173515981</v>
      </c>
      <c r="F46" t="s">
        <v>146</v>
      </c>
    </row>
    <row r="47" spans="1:6" x14ac:dyDescent="0.25">
      <c r="A47" t="s">
        <v>92</v>
      </c>
      <c r="B47">
        <v>0.46575342465753422</v>
      </c>
      <c r="C47">
        <v>0.62962962962962965</v>
      </c>
      <c r="D47">
        <v>1.1490740740740739</v>
      </c>
      <c r="E47" s="6">
        <v>1.2205479452054799</v>
      </c>
      <c r="F47" t="s">
        <v>146</v>
      </c>
    </row>
    <row r="48" spans="1:6" x14ac:dyDescent="0.25">
      <c r="A48" t="s">
        <v>93</v>
      </c>
      <c r="B48">
        <v>0.46575342465753422</v>
      </c>
      <c r="C48">
        <v>0.73913043478260865</v>
      </c>
      <c r="D48">
        <v>1.124094202898551</v>
      </c>
      <c r="E48" s="6">
        <v>1.3127853881278539</v>
      </c>
      <c r="F48" t="s">
        <v>146</v>
      </c>
    </row>
    <row r="49" spans="1:6" x14ac:dyDescent="0.25">
      <c r="A49" t="s">
        <v>94</v>
      </c>
      <c r="B49">
        <v>0.46575342465753422</v>
      </c>
      <c r="C49">
        <v>0.55737704918032782</v>
      </c>
      <c r="D49">
        <v>1.0172131147540979</v>
      </c>
      <c r="E49" s="6">
        <v>1.0213089802130899</v>
      </c>
      <c r="F49" t="s">
        <v>146</v>
      </c>
    </row>
    <row r="50" spans="1:6" x14ac:dyDescent="0.25">
      <c r="A50" t="s">
        <v>95</v>
      </c>
      <c r="B50">
        <v>0.60273972602739723</v>
      </c>
      <c r="C50">
        <v>0.91666666666666663</v>
      </c>
      <c r="D50">
        <v>1.096994535519126</v>
      </c>
      <c r="E50" s="6">
        <v>1.972602739726026</v>
      </c>
      <c r="F50" t="s">
        <v>146</v>
      </c>
    </row>
    <row r="51" spans="1:6" x14ac:dyDescent="0.25">
      <c r="A51" t="s">
        <v>96</v>
      </c>
      <c r="B51">
        <v>0.60273972602739723</v>
      </c>
      <c r="C51">
        <v>0.91666666666666663</v>
      </c>
      <c r="D51">
        <v>1.115277777777778</v>
      </c>
      <c r="E51" s="6">
        <v>2.1369863013698631</v>
      </c>
      <c r="F51" t="s">
        <v>146</v>
      </c>
    </row>
    <row r="52" spans="1:6" x14ac:dyDescent="0.25">
      <c r="A52" t="s">
        <v>97</v>
      </c>
      <c r="B52">
        <v>0.60273972602739723</v>
      </c>
      <c r="C52">
        <v>0.84615384615384615</v>
      </c>
      <c r="D52">
        <v>1.1438746438746441</v>
      </c>
      <c r="E52" s="6">
        <v>1.6917808219178081</v>
      </c>
      <c r="F52" t="s">
        <v>146</v>
      </c>
    </row>
    <row r="53" spans="1:6" x14ac:dyDescent="0.25">
      <c r="A53" t="s">
        <v>98</v>
      </c>
      <c r="B53">
        <v>0.60273972602739723</v>
      </c>
      <c r="C53">
        <v>0.81481481481481477</v>
      </c>
      <c r="D53">
        <v>1.1438746438746441</v>
      </c>
      <c r="E53" s="6">
        <v>1.5534246575342461</v>
      </c>
      <c r="F53" t="s">
        <v>146</v>
      </c>
    </row>
    <row r="54" spans="1:6" x14ac:dyDescent="0.25">
      <c r="A54" t="s">
        <v>99</v>
      </c>
      <c r="B54">
        <v>0.60273972602739723</v>
      </c>
      <c r="C54">
        <v>0.73333333333333328</v>
      </c>
      <c r="D54">
        <v>1.115277777777778</v>
      </c>
      <c r="E54" s="6">
        <v>1.2842465753424659</v>
      </c>
      <c r="F54" t="s">
        <v>146</v>
      </c>
    </row>
    <row r="55" spans="1:6" x14ac:dyDescent="0.25">
      <c r="A55" t="s">
        <v>100</v>
      </c>
      <c r="B55">
        <v>0.60273972602739723</v>
      </c>
      <c r="C55">
        <v>0.72131147540983598</v>
      </c>
      <c r="D55">
        <v>1.096994535519126</v>
      </c>
      <c r="E55" s="6">
        <v>1.228847703464947</v>
      </c>
      <c r="F55" t="s">
        <v>146</v>
      </c>
    </row>
    <row r="56" spans="1:6" x14ac:dyDescent="0.25">
      <c r="A56" t="s">
        <v>101</v>
      </c>
      <c r="B56">
        <v>0.60273972602739723</v>
      </c>
      <c r="C56">
        <v>0.89795918367346927</v>
      </c>
      <c r="D56">
        <v>1.074606891937103</v>
      </c>
      <c r="E56" s="6">
        <v>1.6109589041095871</v>
      </c>
      <c r="F56" t="s">
        <v>146</v>
      </c>
    </row>
    <row r="57" spans="1:6" x14ac:dyDescent="0.25">
      <c r="A57" t="s">
        <v>102</v>
      </c>
      <c r="B57">
        <v>0.60273972602739723</v>
      </c>
      <c r="C57">
        <v>0.84615384615384615</v>
      </c>
      <c r="D57">
        <v>1.1030219780219781</v>
      </c>
      <c r="E57" s="6">
        <v>1.513698630136987</v>
      </c>
      <c r="F57" t="s">
        <v>146</v>
      </c>
    </row>
    <row r="58" spans="1:6" x14ac:dyDescent="0.25">
      <c r="A58" t="s">
        <v>103</v>
      </c>
      <c r="B58">
        <v>0.60273972602739723</v>
      </c>
      <c r="C58">
        <v>0.89795918367346927</v>
      </c>
      <c r="D58">
        <v>1.092517006802721</v>
      </c>
      <c r="E58" s="6">
        <v>1.7452054794520531</v>
      </c>
      <c r="F58" t="s">
        <v>146</v>
      </c>
    </row>
    <row r="59" spans="1:6" x14ac:dyDescent="0.25">
      <c r="A59" t="s">
        <v>104</v>
      </c>
      <c r="B59">
        <v>0.60273972602739723</v>
      </c>
      <c r="C59">
        <v>0.73333333333333328</v>
      </c>
      <c r="D59">
        <v>1.092517006802721</v>
      </c>
      <c r="E59" s="6">
        <v>1.2328767123287669</v>
      </c>
      <c r="F59" t="s">
        <v>146</v>
      </c>
    </row>
    <row r="60" spans="1:6" x14ac:dyDescent="0.25">
      <c r="A60" t="s">
        <v>105</v>
      </c>
      <c r="B60">
        <v>0.60273972602739723</v>
      </c>
      <c r="C60">
        <v>0.7857142857142857</v>
      </c>
      <c r="D60">
        <v>1.1030219780219781</v>
      </c>
      <c r="E60" s="6">
        <v>1.342465753424658</v>
      </c>
      <c r="F60" t="s">
        <v>146</v>
      </c>
    </row>
    <row r="61" spans="1:6" x14ac:dyDescent="0.25">
      <c r="A61" t="s">
        <v>106</v>
      </c>
      <c r="B61">
        <v>0.60273972602739723</v>
      </c>
      <c r="C61">
        <v>0.72131147540983598</v>
      </c>
      <c r="D61">
        <v>1.074606891937103</v>
      </c>
      <c r="E61" s="6">
        <v>1.1796937953263491</v>
      </c>
      <c r="F61" t="s">
        <v>146</v>
      </c>
    </row>
    <row r="62" spans="1:6" x14ac:dyDescent="0.25">
      <c r="A62" t="s">
        <v>107</v>
      </c>
      <c r="B62">
        <v>0.53424657534246578</v>
      </c>
      <c r="C62">
        <v>0.97500000000000009</v>
      </c>
      <c r="D62">
        <v>1.166803278688525</v>
      </c>
      <c r="E62" s="6">
        <v>6.5753424657534474</v>
      </c>
      <c r="F62" t="s">
        <v>146</v>
      </c>
    </row>
    <row r="63" spans="1:6" x14ac:dyDescent="0.25">
      <c r="A63" t="s">
        <v>108</v>
      </c>
      <c r="B63">
        <v>0.53424657534246578</v>
      </c>
      <c r="C63">
        <v>0.81250000000000011</v>
      </c>
      <c r="D63">
        <v>1.059151785714286</v>
      </c>
      <c r="E63" s="6">
        <v>1.2420091324200919</v>
      </c>
      <c r="F63" t="s">
        <v>146</v>
      </c>
    </row>
    <row r="64" spans="1:6" x14ac:dyDescent="0.25">
      <c r="A64" t="s">
        <v>109</v>
      </c>
      <c r="B64">
        <v>0.53424657534246578</v>
      </c>
      <c r="C64">
        <v>0.79591836734693877</v>
      </c>
      <c r="D64">
        <v>1.0759637188208619</v>
      </c>
      <c r="E64" s="6">
        <v>1.2753424657534249</v>
      </c>
      <c r="F64" t="s">
        <v>146</v>
      </c>
    </row>
    <row r="65" spans="1:6" x14ac:dyDescent="0.25">
      <c r="A65" t="s">
        <v>110</v>
      </c>
      <c r="B65">
        <v>0.53424657534246578</v>
      </c>
      <c r="C65">
        <v>0.72222222222222232</v>
      </c>
      <c r="D65">
        <v>1.0759637188208619</v>
      </c>
      <c r="E65" s="6">
        <v>1.1835616438356169</v>
      </c>
      <c r="F65" t="s">
        <v>146</v>
      </c>
    </row>
    <row r="66" spans="1:6" x14ac:dyDescent="0.25">
      <c r="A66" t="s">
        <v>111</v>
      </c>
      <c r="B66">
        <v>0.53424657534246578</v>
      </c>
      <c r="C66">
        <v>0.69642857142857151</v>
      </c>
      <c r="D66">
        <v>1.059151785714286</v>
      </c>
      <c r="E66" s="6">
        <v>1.1281224818694611</v>
      </c>
      <c r="F66" t="s">
        <v>146</v>
      </c>
    </row>
    <row r="67" spans="1:6" x14ac:dyDescent="0.25">
      <c r="A67" t="s">
        <v>112</v>
      </c>
      <c r="B67">
        <v>0.53424657534246578</v>
      </c>
      <c r="C67">
        <v>0.63934426229508201</v>
      </c>
      <c r="D67">
        <v>1.166803278688525</v>
      </c>
      <c r="E67" s="6">
        <v>1.2534246575342469</v>
      </c>
      <c r="F67" t="s">
        <v>146</v>
      </c>
    </row>
    <row r="68" spans="1:6" x14ac:dyDescent="0.25">
      <c r="A68" t="s">
        <v>113</v>
      </c>
      <c r="B68">
        <v>0.47945205479452052</v>
      </c>
      <c r="C68">
        <v>0.72916666666666663</v>
      </c>
      <c r="D68">
        <v>1.157155797101449</v>
      </c>
      <c r="E68" s="6">
        <v>1.365648050579557</v>
      </c>
      <c r="F68" t="s">
        <v>146</v>
      </c>
    </row>
    <row r="69" spans="1:6" x14ac:dyDescent="0.25">
      <c r="A69" t="s">
        <v>114</v>
      </c>
      <c r="B69">
        <v>0.47945205479452052</v>
      </c>
      <c r="C69">
        <v>0.875</v>
      </c>
      <c r="D69">
        <v>1.064583333333333</v>
      </c>
      <c r="E69" s="6">
        <v>1.4246575342465759</v>
      </c>
      <c r="F69" t="s">
        <v>146</v>
      </c>
    </row>
    <row r="70" spans="1:6" x14ac:dyDescent="0.25">
      <c r="A70" t="s">
        <v>115</v>
      </c>
      <c r="B70">
        <v>0.47945205479452052</v>
      </c>
      <c r="C70">
        <v>0.94594594594594583</v>
      </c>
      <c r="D70">
        <v>1.278778778778779</v>
      </c>
      <c r="E70" s="6">
        <v>4.815068493150676</v>
      </c>
      <c r="F70" t="s">
        <v>146</v>
      </c>
    </row>
    <row r="71" spans="1:6" x14ac:dyDescent="0.25">
      <c r="A71" t="s">
        <v>116</v>
      </c>
      <c r="B71">
        <v>0.47945205479452052</v>
      </c>
      <c r="C71">
        <v>0.64814814814814814</v>
      </c>
      <c r="D71">
        <v>1.278778778778779</v>
      </c>
      <c r="E71" s="6">
        <v>1.401586157173756</v>
      </c>
      <c r="F71" t="s">
        <v>146</v>
      </c>
    </row>
    <row r="72" spans="1:6" x14ac:dyDescent="0.25">
      <c r="A72" t="s">
        <v>117</v>
      </c>
      <c r="B72">
        <v>0.47945205479452052</v>
      </c>
      <c r="C72">
        <v>0.58333333333333337</v>
      </c>
      <c r="D72">
        <v>1.064583333333333</v>
      </c>
      <c r="E72" s="6">
        <v>1.0849315068493151</v>
      </c>
      <c r="F72" t="s">
        <v>146</v>
      </c>
    </row>
    <row r="73" spans="1:6" x14ac:dyDescent="0.25">
      <c r="A73" t="s">
        <v>118</v>
      </c>
      <c r="B73">
        <v>0.47945205479452052</v>
      </c>
      <c r="C73">
        <v>0.76086956521739135</v>
      </c>
      <c r="D73">
        <v>1.157155797101449</v>
      </c>
      <c r="E73" s="6">
        <v>1.432129514321296</v>
      </c>
      <c r="F73" t="s">
        <v>146</v>
      </c>
    </row>
    <row r="74" spans="1:6" x14ac:dyDescent="0.25">
      <c r="A74" t="s">
        <v>119</v>
      </c>
      <c r="B74">
        <v>0.46575342465753422</v>
      </c>
      <c r="C74">
        <v>0.69387755102040816</v>
      </c>
      <c r="D74">
        <v>1.2663265306122451</v>
      </c>
      <c r="E74" s="6">
        <v>1.4767123287671231</v>
      </c>
      <c r="F74" t="s">
        <v>146</v>
      </c>
    </row>
    <row r="75" spans="1:6" x14ac:dyDescent="0.25">
      <c r="A75" t="s">
        <v>120</v>
      </c>
      <c r="B75">
        <v>0.46575342465753422</v>
      </c>
      <c r="C75">
        <v>0.91891891891891886</v>
      </c>
      <c r="D75">
        <v>1.1978764478764481</v>
      </c>
      <c r="E75" s="6">
        <v>2.8721461187214601</v>
      </c>
      <c r="F75" t="s">
        <v>146</v>
      </c>
    </row>
    <row r="76" spans="1:6" x14ac:dyDescent="0.25">
      <c r="A76" t="s">
        <v>121</v>
      </c>
      <c r="B76">
        <v>0.46575342465753422</v>
      </c>
      <c r="C76">
        <v>0.91891891891891886</v>
      </c>
      <c r="D76">
        <v>1.1180180180180179</v>
      </c>
      <c r="E76" s="6">
        <v>2.196347031963469</v>
      </c>
      <c r="F76" t="s">
        <v>146</v>
      </c>
    </row>
    <row r="77" spans="1:6" x14ac:dyDescent="0.25">
      <c r="A77" t="s">
        <v>122</v>
      </c>
      <c r="B77">
        <v>0.46575342465753422</v>
      </c>
      <c r="C77">
        <v>0.56666666666666665</v>
      </c>
      <c r="D77">
        <v>1.1180180180180179</v>
      </c>
      <c r="E77" s="6">
        <v>1.1380400421496311</v>
      </c>
      <c r="F77" t="s">
        <v>146</v>
      </c>
    </row>
    <row r="78" spans="1:6" x14ac:dyDescent="0.25">
      <c r="A78" t="s">
        <v>123</v>
      </c>
      <c r="B78">
        <v>0.46575342465753422</v>
      </c>
      <c r="C78">
        <v>0.6071428571428571</v>
      </c>
      <c r="D78">
        <v>1.1978764478764481</v>
      </c>
      <c r="E78" s="6">
        <v>1.255292652552926</v>
      </c>
      <c r="F78" t="s">
        <v>146</v>
      </c>
    </row>
    <row r="79" spans="1:6" x14ac:dyDescent="0.25">
      <c r="A79" t="s">
        <v>124</v>
      </c>
      <c r="B79">
        <v>0.46575342465753422</v>
      </c>
      <c r="C79">
        <v>0.85</v>
      </c>
      <c r="D79">
        <v>1.2663265306122451</v>
      </c>
      <c r="E79" s="6">
        <v>2.1917808219178081</v>
      </c>
      <c r="F79" t="s">
        <v>146</v>
      </c>
    </row>
    <row r="80" spans="1:6" x14ac:dyDescent="0.25">
      <c r="A80" t="s">
        <v>125</v>
      </c>
      <c r="B80">
        <v>0.53424657534246578</v>
      </c>
      <c r="C80">
        <v>0.81250000000000011</v>
      </c>
      <c r="D80">
        <v>1.059151785714286</v>
      </c>
      <c r="E80" s="6">
        <v>1.2420091324200919</v>
      </c>
      <c r="F80" t="s">
        <v>146</v>
      </c>
    </row>
    <row r="81" spans="1:6" x14ac:dyDescent="0.25">
      <c r="A81" t="s">
        <v>126</v>
      </c>
      <c r="B81">
        <v>0.53424657534246578</v>
      </c>
      <c r="C81">
        <v>0.97500000000000009</v>
      </c>
      <c r="D81">
        <v>1.18625</v>
      </c>
      <c r="E81" s="6">
        <v>7.1232876712329034</v>
      </c>
      <c r="F81" t="s">
        <v>146</v>
      </c>
    </row>
    <row r="82" spans="1:6" x14ac:dyDescent="0.25">
      <c r="A82" t="s">
        <v>127</v>
      </c>
      <c r="B82">
        <v>0.53424657534246578</v>
      </c>
      <c r="C82">
        <v>0.79591836734693877</v>
      </c>
      <c r="D82">
        <v>1.0759637188208619</v>
      </c>
      <c r="E82" s="6">
        <v>1.2753424657534249</v>
      </c>
      <c r="F82" t="s">
        <v>146</v>
      </c>
    </row>
    <row r="83" spans="1:6" x14ac:dyDescent="0.25">
      <c r="A83" t="s">
        <v>128</v>
      </c>
      <c r="B83">
        <v>0.53424657534246578</v>
      </c>
      <c r="C83">
        <v>0.72222222222222232</v>
      </c>
      <c r="D83">
        <v>1.0759637188208619</v>
      </c>
      <c r="E83" s="6">
        <v>1.1835616438356169</v>
      </c>
      <c r="F83" t="s">
        <v>146</v>
      </c>
    </row>
    <row r="84" spans="1:6" x14ac:dyDescent="0.25">
      <c r="A84" t="s">
        <v>129</v>
      </c>
      <c r="B84">
        <v>0.53424657534246578</v>
      </c>
      <c r="C84">
        <v>0.65</v>
      </c>
      <c r="D84">
        <v>1.18625</v>
      </c>
      <c r="E84" s="6">
        <v>1.2915851272015659</v>
      </c>
      <c r="F84" t="s">
        <v>146</v>
      </c>
    </row>
    <row r="85" spans="1:6" x14ac:dyDescent="0.25">
      <c r="A85" t="s">
        <v>130</v>
      </c>
      <c r="B85">
        <v>0.53424657534246578</v>
      </c>
      <c r="C85">
        <v>0.69642857142857151</v>
      </c>
      <c r="D85">
        <v>1.059151785714286</v>
      </c>
      <c r="E85" s="6">
        <v>1.1281224818694611</v>
      </c>
      <c r="F85" t="s">
        <v>146</v>
      </c>
    </row>
    <row r="86" spans="1:6" x14ac:dyDescent="0.25">
      <c r="A86" t="s">
        <v>131</v>
      </c>
      <c r="B86">
        <v>0.52054794520547942</v>
      </c>
      <c r="C86">
        <v>0.97435897435897423</v>
      </c>
      <c r="D86">
        <v>1.166036149642707</v>
      </c>
      <c r="E86" s="6">
        <v>6.410958904109556</v>
      </c>
      <c r="F86" t="s">
        <v>146</v>
      </c>
    </row>
    <row r="87" spans="1:6" x14ac:dyDescent="0.25">
      <c r="A87" t="s">
        <v>132</v>
      </c>
      <c r="B87">
        <v>0.52054794520547942</v>
      </c>
      <c r="C87">
        <v>0.86363636363636365</v>
      </c>
      <c r="D87">
        <v>1.125811688311688</v>
      </c>
      <c r="E87" s="6">
        <v>1.707762557077626</v>
      </c>
      <c r="F87" t="s">
        <v>146</v>
      </c>
    </row>
    <row r="88" spans="1:6" x14ac:dyDescent="0.25">
      <c r="A88" t="s">
        <v>133</v>
      </c>
      <c r="B88">
        <v>0.52054794520547942</v>
      </c>
      <c r="C88">
        <v>0.97435897435897423</v>
      </c>
      <c r="D88">
        <v>1.185470085470085</v>
      </c>
      <c r="E88" s="6">
        <v>6.9452054794520208</v>
      </c>
      <c r="F88" t="s">
        <v>146</v>
      </c>
    </row>
    <row r="89" spans="1:6" x14ac:dyDescent="0.25">
      <c r="A89" t="s">
        <v>134</v>
      </c>
      <c r="B89">
        <v>0.52054794520547942</v>
      </c>
      <c r="C89">
        <v>0.86363636363636365</v>
      </c>
      <c r="D89">
        <v>1.1675084175084181</v>
      </c>
      <c r="E89" s="6">
        <v>1.908675799086758</v>
      </c>
      <c r="F89" t="s">
        <v>146</v>
      </c>
    </row>
    <row r="90" spans="1:6" x14ac:dyDescent="0.25">
      <c r="A90" t="s">
        <v>135</v>
      </c>
      <c r="B90">
        <v>0.52054794520547942</v>
      </c>
      <c r="C90">
        <v>0.79166666666666663</v>
      </c>
      <c r="D90">
        <v>1.1794217687074831</v>
      </c>
      <c r="E90" s="6">
        <v>1.5780821917808221</v>
      </c>
      <c r="F90" t="s">
        <v>146</v>
      </c>
    </row>
    <row r="91" spans="1:6" x14ac:dyDescent="0.25">
      <c r="A91" t="s">
        <v>136</v>
      </c>
      <c r="B91">
        <v>0.52054794520547942</v>
      </c>
      <c r="C91">
        <v>0.95</v>
      </c>
      <c r="D91">
        <v>1.3336538461538461</v>
      </c>
      <c r="E91" s="6">
        <v>5.753424657534242</v>
      </c>
      <c r="F91" t="s">
        <v>146</v>
      </c>
    </row>
    <row r="92" spans="1:6" x14ac:dyDescent="0.25">
      <c r="A92" t="s">
        <v>137</v>
      </c>
      <c r="B92">
        <v>0.52054794520547942</v>
      </c>
      <c r="C92">
        <v>0.79166666666666663</v>
      </c>
      <c r="D92">
        <v>1.1794217687074831</v>
      </c>
      <c r="E92" s="6">
        <v>1.5780821917808221</v>
      </c>
      <c r="F92" t="s">
        <v>146</v>
      </c>
    </row>
    <row r="93" spans="1:6" x14ac:dyDescent="0.25">
      <c r="A93" t="s">
        <v>138</v>
      </c>
      <c r="B93">
        <v>0.52054794520547942</v>
      </c>
      <c r="C93">
        <v>0.77551020408163263</v>
      </c>
      <c r="D93">
        <v>1.1794217687074831</v>
      </c>
      <c r="E93" s="6">
        <v>1.525529265255293</v>
      </c>
      <c r="F93" t="s">
        <v>146</v>
      </c>
    </row>
    <row r="94" spans="1:6" x14ac:dyDescent="0.25">
      <c r="A94" t="s">
        <v>139</v>
      </c>
      <c r="B94">
        <v>0.52054794520547942</v>
      </c>
      <c r="C94">
        <v>0.73076923076923073</v>
      </c>
      <c r="D94">
        <v>1.3336538461538461</v>
      </c>
      <c r="E94" s="6">
        <v>1.679060665362035</v>
      </c>
      <c r="F94" t="s">
        <v>146</v>
      </c>
    </row>
    <row r="95" spans="1:6" x14ac:dyDescent="0.25">
      <c r="A95" t="s">
        <v>140</v>
      </c>
      <c r="B95">
        <v>0.52054794520547942</v>
      </c>
      <c r="C95">
        <v>0.77551020408163263</v>
      </c>
      <c r="D95">
        <v>1.1794217687074831</v>
      </c>
      <c r="E95" s="6">
        <v>1.525529265255293</v>
      </c>
      <c r="F95" t="s">
        <v>146</v>
      </c>
    </row>
    <row r="96" spans="1:6" x14ac:dyDescent="0.25">
      <c r="A96" t="s">
        <v>141</v>
      </c>
      <c r="B96">
        <v>0.52054794520547942</v>
      </c>
      <c r="C96">
        <v>0.70370370370370372</v>
      </c>
      <c r="D96">
        <v>1.1675084175084181</v>
      </c>
      <c r="E96" s="6">
        <v>1.3407534246575341</v>
      </c>
      <c r="F96" t="s">
        <v>146</v>
      </c>
    </row>
    <row r="97" spans="1:6" x14ac:dyDescent="0.25">
      <c r="A97" t="s">
        <v>142</v>
      </c>
      <c r="B97">
        <v>0.52054794520547942</v>
      </c>
      <c r="C97">
        <v>0.6333333333333333</v>
      </c>
      <c r="D97">
        <v>1.185470085470085</v>
      </c>
      <c r="E97" s="6">
        <v>1.2702366127023661</v>
      </c>
      <c r="F97" t="s">
        <v>146</v>
      </c>
    </row>
    <row r="98" spans="1:6" x14ac:dyDescent="0.25">
      <c r="A98" t="s">
        <v>143</v>
      </c>
      <c r="B98">
        <v>0.52054794520547942</v>
      </c>
      <c r="C98">
        <v>0.6785714285714286</v>
      </c>
      <c r="D98">
        <v>1.125811688311688</v>
      </c>
      <c r="E98" s="6">
        <v>1.2359208523592089</v>
      </c>
      <c r="F98" t="s">
        <v>146</v>
      </c>
    </row>
    <row r="99" spans="1:6" x14ac:dyDescent="0.25">
      <c r="A99" t="s">
        <v>144</v>
      </c>
      <c r="B99">
        <v>0.52054794520547942</v>
      </c>
      <c r="C99">
        <v>0.62295081967213106</v>
      </c>
      <c r="D99">
        <v>1.166036149642707</v>
      </c>
      <c r="E99" s="6">
        <v>1.2352590827873731</v>
      </c>
      <c r="F99" t="s">
        <v>146</v>
      </c>
    </row>
    <row r="103" spans="1:6" x14ac:dyDescent="0.25">
      <c r="A10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1AAB-C73D-488B-BEBA-7CA172A3E55E}">
  <dimension ref="A1:Y107"/>
  <sheetViews>
    <sheetView tabSelected="1" topLeftCell="B1" zoomScale="85" zoomScaleNormal="85" workbookViewId="0">
      <selection activeCell="E82" sqref="E82"/>
    </sheetView>
  </sheetViews>
  <sheetFormatPr defaultRowHeight="15" x14ac:dyDescent="0.25"/>
  <cols>
    <col min="1" max="1" width="34" bestFit="1" customWidth="1"/>
    <col min="2" max="2" width="70" bestFit="1" customWidth="1"/>
    <col min="3" max="3" width="11.85546875" bestFit="1" customWidth="1"/>
    <col min="4" max="4" width="17.85546875" bestFit="1" customWidth="1"/>
    <col min="5" max="5" width="34" bestFit="1" customWidth="1"/>
    <col min="7" max="7" width="11.85546875" bestFit="1" customWidth="1"/>
    <col min="11" max="11" width="31.42578125" bestFit="1" customWidth="1"/>
    <col min="12" max="12" width="10.5703125" customWidth="1"/>
    <col min="13" max="13" width="14" customWidth="1"/>
    <col min="14" max="14" width="10.5703125" customWidth="1"/>
    <col min="15" max="15" width="14.85546875" bestFit="1" customWidth="1"/>
    <col min="16" max="16" width="22.28515625" bestFit="1" customWidth="1"/>
    <col min="17" max="17" width="10.140625" bestFit="1" customWidth="1"/>
    <col min="18" max="18" width="41.7109375" bestFit="1" customWidth="1"/>
    <col min="19" max="19" width="12.28515625" bestFit="1" customWidth="1"/>
    <col min="22" max="22" width="12.28515625" bestFit="1" customWidth="1"/>
    <col min="23" max="23" width="23.140625" bestFit="1" customWidth="1"/>
  </cols>
  <sheetData>
    <row r="1" spans="2:25" ht="15" customHeight="1" x14ac:dyDescent="0.25">
      <c r="B1" s="72" t="s">
        <v>233</v>
      </c>
      <c r="C1" s="72"/>
      <c r="D1" s="72"/>
      <c r="E1" s="72"/>
      <c r="F1" s="72"/>
      <c r="G1" s="72"/>
      <c r="H1" s="72"/>
      <c r="L1" s="71" t="s">
        <v>239</v>
      </c>
      <c r="M1" s="71"/>
      <c r="N1" s="71"/>
      <c r="O1" s="71"/>
      <c r="P1" s="71"/>
      <c r="R1" s="71" t="s">
        <v>613</v>
      </c>
      <c r="S1" s="71"/>
      <c r="T1" s="71"/>
      <c r="U1" s="71"/>
      <c r="V1" s="71"/>
      <c r="W1" s="71"/>
    </row>
    <row r="2" spans="2:25" ht="15" customHeight="1" x14ac:dyDescent="0.25">
      <c r="B2" s="72"/>
      <c r="C2" s="72"/>
      <c r="D2" s="72"/>
      <c r="E2" s="72"/>
      <c r="F2" s="72"/>
      <c r="G2" s="72"/>
      <c r="H2" s="72"/>
      <c r="L2" s="71"/>
      <c r="M2" s="71"/>
      <c r="N2" s="71"/>
      <c r="O2" s="71"/>
      <c r="P2" s="71"/>
      <c r="R2" s="71"/>
      <c r="S2" s="71"/>
      <c r="T2" s="71"/>
      <c r="U2" s="71"/>
      <c r="V2" s="71"/>
      <c r="W2" s="71"/>
    </row>
    <row r="3" spans="2:25" ht="15" customHeight="1" x14ac:dyDescent="0.25">
      <c r="B3" s="73"/>
      <c r="C3" s="73"/>
      <c r="D3" s="73"/>
      <c r="L3" s="71"/>
      <c r="M3" s="71"/>
      <c r="N3" s="71"/>
      <c r="O3" s="71"/>
      <c r="P3" s="71"/>
      <c r="R3" s="71"/>
      <c r="S3" s="71"/>
      <c r="T3" s="71"/>
      <c r="U3" s="71"/>
      <c r="V3" s="71"/>
      <c r="W3" s="71"/>
    </row>
    <row r="4" spans="2:25" x14ac:dyDescent="0.25">
      <c r="B4" s="4" t="s">
        <v>234</v>
      </c>
      <c r="C4" s="4">
        <v>0.44</v>
      </c>
      <c r="F4" s="74" t="s">
        <v>238</v>
      </c>
      <c r="G4" s="74"/>
      <c r="H4" s="74"/>
    </row>
    <row r="5" spans="2:25" ht="15" customHeight="1" x14ac:dyDescent="0.25">
      <c r="B5" s="74" t="s">
        <v>236</v>
      </c>
      <c r="C5" s="75"/>
      <c r="D5" s="75"/>
      <c r="F5" s="74"/>
      <c r="G5" s="74"/>
      <c r="H5" s="74"/>
      <c r="K5" s="46" t="s">
        <v>334</v>
      </c>
      <c r="L5" s="46" t="s">
        <v>80</v>
      </c>
      <c r="M5" s="47" t="s">
        <v>77</v>
      </c>
      <c r="N5" s="48" t="s">
        <v>62</v>
      </c>
      <c r="O5" s="47" t="s">
        <v>60</v>
      </c>
      <c r="P5" s="49" t="s">
        <v>145</v>
      </c>
      <c r="Q5" s="28"/>
      <c r="R5" s="46" t="s">
        <v>334</v>
      </c>
      <c r="S5" s="46" t="s">
        <v>80</v>
      </c>
      <c r="T5" s="47" t="s">
        <v>77</v>
      </c>
      <c r="U5" s="48" t="s">
        <v>62</v>
      </c>
      <c r="V5" s="47" t="s">
        <v>60</v>
      </c>
      <c r="W5" s="49" t="s">
        <v>145</v>
      </c>
    </row>
    <row r="6" spans="2:25" ht="15" customHeight="1" x14ac:dyDescent="0.25">
      <c r="B6" s="75"/>
      <c r="C6" s="75"/>
      <c r="D6" s="75"/>
      <c r="F6" s="77"/>
      <c r="G6" s="77"/>
      <c r="H6" s="77"/>
      <c r="K6" s="31" t="s">
        <v>241</v>
      </c>
      <c r="L6" s="31">
        <v>0.54794520547945202</v>
      </c>
      <c r="M6" s="31">
        <v>0.86956521739130432</v>
      </c>
      <c r="N6" s="31">
        <v>1.040627227369922</v>
      </c>
      <c r="O6" s="31">
        <v>1.260273972602739</v>
      </c>
      <c r="P6" s="43" t="s">
        <v>269</v>
      </c>
      <c r="Q6" s="28"/>
      <c r="R6" s="31" t="s">
        <v>265</v>
      </c>
      <c r="S6" s="31">
        <v>0.54794520547945202</v>
      </c>
      <c r="T6" s="31">
        <v>0.7407407407407407</v>
      </c>
      <c r="U6" s="31">
        <v>0.96560846560846558</v>
      </c>
      <c r="V6" s="44">
        <v>0.89823874755381605</v>
      </c>
      <c r="W6" s="45" t="s">
        <v>270</v>
      </c>
    </row>
    <row r="7" spans="2:25" x14ac:dyDescent="0.25">
      <c r="B7" s="76"/>
      <c r="C7" s="76"/>
      <c r="D7" s="76"/>
      <c r="F7" s="34" t="s">
        <v>235</v>
      </c>
      <c r="G7" s="35" t="s">
        <v>240</v>
      </c>
      <c r="H7" s="34" t="s">
        <v>80</v>
      </c>
      <c r="K7" s="31" t="s">
        <v>242</v>
      </c>
      <c r="L7" s="31">
        <v>0.54794520547945202</v>
      </c>
      <c r="M7" s="31">
        <v>0.65573770491803274</v>
      </c>
      <c r="N7" s="31">
        <v>1.040627227369922</v>
      </c>
      <c r="O7" s="31">
        <v>1.074363992172211</v>
      </c>
      <c r="P7" s="43" t="s">
        <v>269</v>
      </c>
      <c r="Q7" s="28"/>
      <c r="R7" s="31" t="s">
        <v>252</v>
      </c>
      <c r="S7" s="31">
        <v>0.50684931506849318</v>
      </c>
      <c r="T7" s="31">
        <v>0.80434782608695665</v>
      </c>
      <c r="U7" s="31">
        <v>0.97862318840579732</v>
      </c>
      <c r="V7" s="44">
        <v>0.91019786910197953</v>
      </c>
      <c r="W7" s="45" t="s">
        <v>270</v>
      </c>
    </row>
    <row r="8" spans="2:25" x14ac:dyDescent="0.25">
      <c r="B8" s="34" t="s">
        <v>235</v>
      </c>
      <c r="C8" s="35" t="s">
        <v>240</v>
      </c>
      <c r="D8" s="34" t="s">
        <v>80</v>
      </c>
      <c r="F8" s="38" t="s">
        <v>177</v>
      </c>
      <c r="G8" s="31">
        <v>24</v>
      </c>
      <c r="H8" s="38">
        <f>G8/73</f>
        <v>0.32876712328767121</v>
      </c>
      <c r="I8" s="1"/>
      <c r="J8" s="1"/>
      <c r="K8" s="31" t="s">
        <v>244</v>
      </c>
      <c r="L8" s="31">
        <v>0.47945205479452052</v>
      </c>
      <c r="M8" s="31">
        <v>0.57377049180327866</v>
      </c>
      <c r="N8" s="31">
        <v>1.0471311475409839</v>
      </c>
      <c r="O8" s="31">
        <v>1.06059009483667</v>
      </c>
      <c r="P8" s="43" t="s">
        <v>269</v>
      </c>
      <c r="Q8" s="28"/>
      <c r="R8" s="31" t="s">
        <v>266</v>
      </c>
      <c r="S8" s="31">
        <v>0.54794520547945202</v>
      </c>
      <c r="T8" s="31">
        <v>0.7142857142857143</v>
      </c>
      <c r="U8" s="31">
        <v>0.96560846560846569</v>
      </c>
      <c r="V8" s="44">
        <v>0.91095890410958924</v>
      </c>
      <c r="W8" s="45" t="s">
        <v>270</v>
      </c>
      <c r="X8" s="9"/>
      <c r="Y8" s="9"/>
    </row>
    <row r="9" spans="2:25" x14ac:dyDescent="0.25">
      <c r="B9" s="30" t="s">
        <v>0</v>
      </c>
      <c r="C9" s="31">
        <v>61</v>
      </c>
      <c r="D9" s="64">
        <f>C9/73</f>
        <v>0.83561643835616439</v>
      </c>
      <c r="F9" s="40" t="s">
        <v>178</v>
      </c>
      <c r="G9" s="31">
        <v>33</v>
      </c>
      <c r="H9" s="40">
        <f t="shared" ref="H9:H63" si="0">G9/73</f>
        <v>0.45205479452054792</v>
      </c>
      <c r="K9" s="31" t="s">
        <v>243</v>
      </c>
      <c r="L9" s="31">
        <v>0.47945205479452052</v>
      </c>
      <c r="M9" s="31">
        <v>0.875</v>
      </c>
      <c r="N9" s="31">
        <v>1.0471311475409839</v>
      </c>
      <c r="O9" s="31">
        <v>1.3150684931506851</v>
      </c>
      <c r="P9" s="43" t="s">
        <v>269</v>
      </c>
      <c r="Q9" s="28"/>
      <c r="R9" s="31" t="s">
        <v>251</v>
      </c>
      <c r="S9" s="31">
        <v>0.50684931506849318</v>
      </c>
      <c r="T9" s="31">
        <v>0.6166666666666667</v>
      </c>
      <c r="U9" s="31">
        <v>0.97862318840579721</v>
      </c>
      <c r="V9" s="44">
        <v>0.96486003573555701</v>
      </c>
      <c r="W9" s="45" t="s">
        <v>270</v>
      </c>
    </row>
    <row r="10" spans="2:25" x14ac:dyDescent="0.25">
      <c r="B10" s="32" t="s">
        <v>1</v>
      </c>
      <c r="C10" s="31">
        <v>2</v>
      </c>
      <c r="D10" s="65">
        <f t="shared" ref="D10:D25" si="1">C10/73</f>
        <v>2.7397260273972601E-2</v>
      </c>
      <c r="F10" s="40" t="s">
        <v>179</v>
      </c>
      <c r="G10" s="31">
        <v>34</v>
      </c>
      <c r="H10" s="40">
        <f t="shared" si="0"/>
        <v>0.46575342465753422</v>
      </c>
      <c r="K10" s="31" t="s">
        <v>245</v>
      </c>
      <c r="L10" s="31">
        <v>0.71232876712328763</v>
      </c>
      <c r="M10" s="31">
        <v>0.8666666666666667</v>
      </c>
      <c r="N10" s="31">
        <v>1.0371584699453551</v>
      </c>
      <c r="O10" s="31">
        <v>1.2328767123287669</v>
      </c>
      <c r="P10" s="43" t="s">
        <v>269</v>
      </c>
      <c r="Q10" s="28"/>
      <c r="R10" s="31" t="s">
        <v>277</v>
      </c>
      <c r="S10" s="31">
        <v>0.45205479452054792</v>
      </c>
      <c r="T10" s="31">
        <v>0.55000000000000004</v>
      </c>
      <c r="U10" s="31">
        <v>1.0037499999999999</v>
      </c>
      <c r="V10" s="31">
        <v>1.004566210045662</v>
      </c>
      <c r="W10" s="43" t="s">
        <v>269</v>
      </c>
    </row>
    <row r="11" spans="2:25" x14ac:dyDescent="0.25">
      <c r="B11" s="32" t="s">
        <v>2</v>
      </c>
      <c r="C11" s="31">
        <v>6</v>
      </c>
      <c r="D11" s="65">
        <f t="shared" si="1"/>
        <v>8.2191780821917804E-2</v>
      </c>
      <c r="F11" s="38" t="s">
        <v>180</v>
      </c>
      <c r="G11" s="31">
        <v>17</v>
      </c>
      <c r="H11" s="38">
        <f t="shared" si="0"/>
        <v>0.23287671232876711</v>
      </c>
      <c r="K11" s="56" t="s">
        <v>246</v>
      </c>
      <c r="L11" s="56">
        <v>0.71232876712328763</v>
      </c>
      <c r="M11" s="31">
        <v>0.85245901639344257</v>
      </c>
      <c r="N11" s="31">
        <v>1.0371584699453551</v>
      </c>
      <c r="O11" s="31">
        <v>1.207001522070015</v>
      </c>
      <c r="P11" s="43" t="s">
        <v>269</v>
      </c>
      <c r="Q11" s="28"/>
      <c r="R11" s="31" t="s">
        <v>274</v>
      </c>
      <c r="S11" s="31">
        <v>0.45205479452054792</v>
      </c>
      <c r="T11" s="31">
        <v>0.63461538461538458</v>
      </c>
      <c r="U11" s="31">
        <v>1.007107023411371</v>
      </c>
      <c r="V11" s="31">
        <v>1.0122566690699351</v>
      </c>
      <c r="W11" s="43" t="s">
        <v>269</v>
      </c>
    </row>
    <row r="12" spans="2:25" x14ac:dyDescent="0.25">
      <c r="B12" s="30" t="s">
        <v>3</v>
      </c>
      <c r="C12" s="31">
        <v>46</v>
      </c>
      <c r="D12" s="64">
        <f t="shared" si="1"/>
        <v>0.63013698630136983</v>
      </c>
      <c r="F12" s="38" t="s">
        <v>181</v>
      </c>
      <c r="G12" s="31">
        <v>27</v>
      </c>
      <c r="H12" s="38">
        <f t="shared" si="0"/>
        <v>0.36986301369863012</v>
      </c>
      <c r="K12" s="31" t="s">
        <v>248</v>
      </c>
      <c r="L12" s="31">
        <v>0.65753424657534243</v>
      </c>
      <c r="M12" s="31">
        <v>0.78688524590163933</v>
      </c>
      <c r="N12" s="31">
        <v>1.0637522768670311</v>
      </c>
      <c r="O12" s="31">
        <v>1.2212855637513169</v>
      </c>
      <c r="P12" s="43" t="s">
        <v>269</v>
      </c>
      <c r="Q12" s="28"/>
      <c r="R12" s="31" t="s">
        <v>272</v>
      </c>
      <c r="S12" s="31">
        <v>0.45205479452054792</v>
      </c>
      <c r="T12" s="31">
        <v>0.82499999999999996</v>
      </c>
      <c r="U12" s="31">
        <v>1.0037499999999999</v>
      </c>
      <c r="V12" s="31">
        <v>1.017612524461839</v>
      </c>
      <c r="W12" s="43" t="s">
        <v>269</v>
      </c>
    </row>
    <row r="13" spans="2:25" x14ac:dyDescent="0.25">
      <c r="B13" s="32" t="s">
        <v>4</v>
      </c>
      <c r="C13" s="31">
        <v>23</v>
      </c>
      <c r="D13" s="65">
        <f t="shared" si="1"/>
        <v>0.31506849315068491</v>
      </c>
      <c r="F13" s="38" t="s">
        <v>182</v>
      </c>
      <c r="G13" s="31">
        <v>31</v>
      </c>
      <c r="H13" s="38">
        <f t="shared" si="0"/>
        <v>0.42465753424657532</v>
      </c>
      <c r="K13" s="31" t="s">
        <v>247</v>
      </c>
      <c r="L13" s="31">
        <v>0.65753424657534243</v>
      </c>
      <c r="M13" s="31">
        <v>0.88888888888888884</v>
      </c>
      <c r="N13" s="31">
        <v>1.0637522768670311</v>
      </c>
      <c r="O13" s="31">
        <v>1.47945205479452</v>
      </c>
      <c r="P13" s="43" t="s">
        <v>269</v>
      </c>
      <c r="Q13" s="28"/>
      <c r="R13" s="31" t="s">
        <v>275</v>
      </c>
      <c r="S13" s="31">
        <v>0.45205479452054792</v>
      </c>
      <c r="T13" s="31">
        <v>0.71739130434782605</v>
      </c>
      <c r="U13" s="31">
        <v>1.007107023411371</v>
      </c>
      <c r="V13" s="31">
        <v>1.017913593256059</v>
      </c>
      <c r="W13" s="43" t="s">
        <v>269</v>
      </c>
    </row>
    <row r="14" spans="2:25" x14ac:dyDescent="0.25">
      <c r="B14" s="30" t="s">
        <v>5</v>
      </c>
      <c r="C14" s="31">
        <v>40</v>
      </c>
      <c r="D14" s="64">
        <f t="shared" si="1"/>
        <v>0.54794520547945202</v>
      </c>
      <c r="F14" s="39" t="s">
        <v>183</v>
      </c>
      <c r="G14" s="31">
        <v>32</v>
      </c>
      <c r="H14" s="38">
        <f t="shared" si="0"/>
        <v>0.43835616438356162</v>
      </c>
      <c r="K14" s="31" t="s">
        <v>250</v>
      </c>
      <c r="L14" s="31">
        <v>0.67123287671232879</v>
      </c>
      <c r="M14" s="31">
        <v>0.80327868852459017</v>
      </c>
      <c r="N14" s="31">
        <v>1.0471311475409839</v>
      </c>
      <c r="O14" s="31">
        <v>1.1837899543379</v>
      </c>
      <c r="P14" s="43" t="s">
        <v>269</v>
      </c>
      <c r="Q14" s="28"/>
      <c r="R14" s="31" t="s">
        <v>282</v>
      </c>
      <c r="S14" s="31">
        <v>0.46575342465753422</v>
      </c>
      <c r="T14" s="31">
        <v>0.55737704918032782</v>
      </c>
      <c r="U14" s="31">
        <v>1.0172131147540979</v>
      </c>
      <c r="V14" s="31">
        <v>1.0213089802130899</v>
      </c>
      <c r="W14" s="43" t="s">
        <v>269</v>
      </c>
    </row>
    <row r="15" spans="2:25" x14ac:dyDescent="0.25">
      <c r="B15" s="32" t="s">
        <v>6</v>
      </c>
      <c r="C15" s="31">
        <v>30</v>
      </c>
      <c r="D15" s="65">
        <f t="shared" si="1"/>
        <v>0.41095890410958902</v>
      </c>
      <c r="F15" s="39" t="s">
        <v>184</v>
      </c>
      <c r="G15" s="31">
        <v>26</v>
      </c>
      <c r="H15" s="38">
        <f t="shared" si="0"/>
        <v>0.35616438356164382</v>
      </c>
      <c r="K15" s="31" t="s">
        <v>249</v>
      </c>
      <c r="L15" s="31">
        <v>0.67123287671232879</v>
      </c>
      <c r="M15" s="31">
        <v>0.87500000000000011</v>
      </c>
      <c r="N15" s="31">
        <v>1.0471311475409839</v>
      </c>
      <c r="O15" s="31">
        <v>1.315068493150686</v>
      </c>
      <c r="P15" s="43" t="s">
        <v>269</v>
      </c>
      <c r="Q15" s="28"/>
      <c r="R15" s="31" t="s">
        <v>244</v>
      </c>
      <c r="S15" s="31">
        <v>0.47945205479452052</v>
      </c>
      <c r="T15" s="31">
        <v>0.57377049180327866</v>
      </c>
      <c r="U15" s="31">
        <v>1.0471311475409839</v>
      </c>
      <c r="V15" s="31">
        <v>1.06059009483667</v>
      </c>
      <c r="W15" s="43" t="s">
        <v>269</v>
      </c>
    </row>
    <row r="16" spans="2:25" x14ac:dyDescent="0.25">
      <c r="B16" s="30" t="s">
        <v>7</v>
      </c>
      <c r="C16" s="31">
        <v>60</v>
      </c>
      <c r="D16" s="64">
        <f t="shared" si="1"/>
        <v>0.82191780821917804</v>
      </c>
      <c r="F16" s="39" t="s">
        <v>185</v>
      </c>
      <c r="G16" s="31">
        <v>24</v>
      </c>
      <c r="H16" s="38">
        <f t="shared" si="0"/>
        <v>0.32876712328767121</v>
      </c>
      <c r="K16" s="31" t="s">
        <v>252</v>
      </c>
      <c r="L16" s="31">
        <v>0.50684931506849318</v>
      </c>
      <c r="M16" s="31">
        <v>0.80434782608695665</v>
      </c>
      <c r="N16" s="31">
        <v>0.97862318840579732</v>
      </c>
      <c r="O16" s="44">
        <v>0.91019786910197953</v>
      </c>
      <c r="P16" s="45" t="s">
        <v>270</v>
      </c>
      <c r="Q16" s="28"/>
      <c r="R16" s="31" t="s">
        <v>242</v>
      </c>
      <c r="S16" s="31">
        <v>0.54794520547945202</v>
      </c>
      <c r="T16" s="31">
        <v>0.65573770491803274</v>
      </c>
      <c r="U16" s="31">
        <v>1.040627227369922</v>
      </c>
      <c r="V16" s="31">
        <v>1.074363992172211</v>
      </c>
      <c r="W16" s="43" t="s">
        <v>269</v>
      </c>
    </row>
    <row r="17" spans="1:23" x14ac:dyDescent="0.25">
      <c r="B17" s="32" t="s">
        <v>8</v>
      </c>
      <c r="C17" s="31">
        <v>8</v>
      </c>
      <c r="D17" s="65">
        <f t="shared" si="1"/>
        <v>0.1095890410958904</v>
      </c>
      <c r="F17" s="39" t="s">
        <v>186</v>
      </c>
      <c r="G17" s="31">
        <v>16</v>
      </c>
      <c r="H17" s="38">
        <f t="shared" si="0"/>
        <v>0.21917808219178081</v>
      </c>
      <c r="K17" s="31" t="s">
        <v>251</v>
      </c>
      <c r="L17" s="31">
        <v>0.50684931506849318</v>
      </c>
      <c r="M17" s="31">
        <v>0.6166666666666667</v>
      </c>
      <c r="N17" s="31">
        <v>0.97862318840579721</v>
      </c>
      <c r="O17" s="44">
        <v>0.96486003573555701</v>
      </c>
      <c r="P17" s="45" t="s">
        <v>270</v>
      </c>
      <c r="Q17" s="28"/>
      <c r="R17" s="31" t="s">
        <v>276</v>
      </c>
      <c r="S17" s="31">
        <v>0.45205479452054792</v>
      </c>
      <c r="T17" s="31">
        <v>0.54098360655737698</v>
      </c>
      <c r="U17" s="31">
        <v>1.067346034559149</v>
      </c>
      <c r="V17" s="31">
        <v>1.074363992172211</v>
      </c>
      <c r="W17" s="43" t="s">
        <v>269</v>
      </c>
    </row>
    <row r="18" spans="1:23" x14ac:dyDescent="0.25">
      <c r="B18" s="32" t="s">
        <v>9</v>
      </c>
      <c r="C18" s="31">
        <v>2</v>
      </c>
      <c r="D18" s="65">
        <f t="shared" si="1"/>
        <v>2.7397260273972601E-2</v>
      </c>
      <c r="F18" s="39" t="s">
        <v>187</v>
      </c>
      <c r="G18" s="31">
        <v>32</v>
      </c>
      <c r="H18" s="38">
        <f t="shared" si="0"/>
        <v>0.43835616438356162</v>
      </c>
      <c r="K18" s="31" t="s">
        <v>254</v>
      </c>
      <c r="L18" s="31">
        <v>0.54794520547945202</v>
      </c>
      <c r="M18" s="31">
        <v>0.86956521739130432</v>
      </c>
      <c r="N18" s="31">
        <v>1.175523349436393</v>
      </c>
      <c r="O18" s="31">
        <v>1.995433789954338</v>
      </c>
      <c r="P18" s="43" t="s">
        <v>269</v>
      </c>
      <c r="Q18" s="28"/>
      <c r="R18" s="31" t="s">
        <v>307</v>
      </c>
      <c r="S18" s="31">
        <v>0.47945205479452052</v>
      </c>
      <c r="T18" s="31">
        <v>0.58333333333333337</v>
      </c>
      <c r="U18" s="31">
        <v>1.064583333333333</v>
      </c>
      <c r="V18" s="31">
        <v>1.0849315068493151</v>
      </c>
      <c r="W18" s="43" t="s">
        <v>269</v>
      </c>
    </row>
    <row r="19" spans="1:23" x14ac:dyDescent="0.25">
      <c r="B19" s="30" t="s">
        <v>10</v>
      </c>
      <c r="C19" s="31">
        <v>54</v>
      </c>
      <c r="D19" s="64">
        <f t="shared" si="1"/>
        <v>0.73972602739726023</v>
      </c>
      <c r="F19" s="40" t="s">
        <v>188</v>
      </c>
      <c r="G19" s="31">
        <v>44</v>
      </c>
      <c r="H19" s="40">
        <f t="shared" si="0"/>
        <v>0.60273972602739723</v>
      </c>
      <c r="K19" s="31" t="s">
        <v>253</v>
      </c>
      <c r="L19" s="31">
        <v>0.54794520547945202</v>
      </c>
      <c r="M19" s="31">
        <v>0.7407407407407407</v>
      </c>
      <c r="N19" s="31">
        <v>1.175523349436393</v>
      </c>
      <c r="O19" s="31">
        <v>1.426614481409002</v>
      </c>
      <c r="P19" s="43" t="s">
        <v>269</v>
      </c>
      <c r="Q19" s="28"/>
      <c r="R19" s="31" t="s">
        <v>279</v>
      </c>
      <c r="S19" s="31">
        <v>0.46575342465753422</v>
      </c>
      <c r="T19" s="31">
        <v>0.85</v>
      </c>
      <c r="U19" s="31">
        <v>1.0172131147540979</v>
      </c>
      <c r="V19" s="31">
        <v>1.095890410958904</v>
      </c>
      <c r="W19" s="43" t="s">
        <v>269</v>
      </c>
    </row>
    <row r="20" spans="1:23" x14ac:dyDescent="0.25">
      <c r="B20" s="32" t="s">
        <v>11</v>
      </c>
      <c r="C20" s="31">
        <v>18</v>
      </c>
      <c r="D20" s="65">
        <f t="shared" si="1"/>
        <v>0.24657534246575341</v>
      </c>
      <c r="F20" s="38" t="s">
        <v>189</v>
      </c>
      <c r="G20" s="31">
        <v>30</v>
      </c>
      <c r="H20" s="38">
        <f t="shared" si="0"/>
        <v>0.41095890410958902</v>
      </c>
      <c r="K20" s="31" t="s">
        <v>255</v>
      </c>
      <c r="L20" s="31">
        <v>0.50684931506849318</v>
      </c>
      <c r="M20" s="31">
        <v>0.6166666666666667</v>
      </c>
      <c r="N20" s="31">
        <v>1.125416666666667</v>
      </c>
      <c r="O20" s="31">
        <v>1.1792733770101249</v>
      </c>
      <c r="P20" s="43" t="s">
        <v>269</v>
      </c>
      <c r="Q20" s="28"/>
      <c r="R20" s="31" t="s">
        <v>301</v>
      </c>
      <c r="S20" s="31">
        <v>0.53424657534246578</v>
      </c>
      <c r="T20" s="31">
        <v>0.69642857142857151</v>
      </c>
      <c r="U20" s="31">
        <v>1.059151785714286</v>
      </c>
      <c r="V20" s="31">
        <v>1.1281224818694611</v>
      </c>
      <c r="W20" s="43" t="s">
        <v>269</v>
      </c>
    </row>
    <row r="21" spans="1:23" x14ac:dyDescent="0.25">
      <c r="B21" s="30" t="s">
        <v>12</v>
      </c>
      <c r="C21" s="31">
        <v>37</v>
      </c>
      <c r="D21" s="64">
        <f t="shared" si="1"/>
        <v>0.50684931506849318</v>
      </c>
      <c r="F21" s="38" t="s">
        <v>190</v>
      </c>
      <c r="G21" s="31">
        <v>27</v>
      </c>
      <c r="H21" s="38">
        <f t="shared" si="0"/>
        <v>0.36986301369863012</v>
      </c>
      <c r="K21" s="31" t="s">
        <v>256</v>
      </c>
      <c r="L21" s="31">
        <v>0.50684931506849318</v>
      </c>
      <c r="M21" s="31">
        <v>0.92500000000000016</v>
      </c>
      <c r="N21" s="31">
        <v>1.125416666666667</v>
      </c>
      <c r="O21" s="31">
        <v>2.3744292237442979</v>
      </c>
      <c r="P21" s="43" t="s">
        <v>269</v>
      </c>
      <c r="Q21" s="28"/>
      <c r="R21" s="31" t="s">
        <v>318</v>
      </c>
      <c r="S21" s="31">
        <v>0.53424657534246578</v>
      </c>
      <c r="T21" s="31">
        <v>0.69642857142857151</v>
      </c>
      <c r="U21" s="31">
        <v>1.059151785714286</v>
      </c>
      <c r="V21" s="31">
        <v>1.1281224818694611</v>
      </c>
      <c r="W21" s="43" t="s">
        <v>269</v>
      </c>
    </row>
    <row r="22" spans="1:23" x14ac:dyDescent="0.25">
      <c r="B22" s="30" t="s">
        <v>13</v>
      </c>
      <c r="C22" s="31">
        <v>38</v>
      </c>
      <c r="D22" s="64">
        <f t="shared" si="1"/>
        <v>0.52054794520547942</v>
      </c>
      <c r="F22" s="40" t="s">
        <v>191</v>
      </c>
      <c r="G22" s="31">
        <v>44</v>
      </c>
      <c r="H22" s="40">
        <f t="shared" si="0"/>
        <v>0.60273972602739723</v>
      </c>
      <c r="K22" s="31" t="s">
        <v>257</v>
      </c>
      <c r="L22" s="31">
        <v>0.50684931506849318</v>
      </c>
      <c r="M22" s="31">
        <v>0.66071428571428581</v>
      </c>
      <c r="N22" s="31">
        <v>1.205803571428572</v>
      </c>
      <c r="O22" s="31">
        <v>1.3323720259553</v>
      </c>
      <c r="P22" s="43" t="s">
        <v>269</v>
      </c>
      <c r="Q22" s="28"/>
      <c r="R22" s="31" t="s">
        <v>261</v>
      </c>
      <c r="S22" s="31">
        <v>0.46575342465753422</v>
      </c>
      <c r="T22" s="31">
        <v>0.56666666666666665</v>
      </c>
      <c r="U22" s="31">
        <v>1.1180180180180179</v>
      </c>
      <c r="V22" s="31">
        <v>1.1380400421496311</v>
      </c>
      <c r="W22" s="43" t="s">
        <v>269</v>
      </c>
    </row>
    <row r="23" spans="1:23" x14ac:dyDescent="0.25">
      <c r="B23" s="30" t="s">
        <v>14</v>
      </c>
      <c r="C23" s="31">
        <v>56</v>
      </c>
      <c r="D23" s="64">
        <f t="shared" si="1"/>
        <v>0.76712328767123283</v>
      </c>
      <c r="F23" s="38" t="s">
        <v>192</v>
      </c>
      <c r="G23" s="31">
        <v>25</v>
      </c>
      <c r="H23" s="38">
        <f t="shared" si="0"/>
        <v>0.34246575342465752</v>
      </c>
      <c r="K23" s="54" t="s">
        <v>258</v>
      </c>
      <c r="L23" s="54">
        <v>0.50684931506849318</v>
      </c>
      <c r="M23" s="54">
        <v>0.92500000000000016</v>
      </c>
      <c r="N23" s="54">
        <v>1.205803571428572</v>
      </c>
      <c r="O23" s="54">
        <v>3.1050228310502348</v>
      </c>
      <c r="P23" s="43" t="s">
        <v>269</v>
      </c>
      <c r="Q23" s="28"/>
      <c r="R23" s="31" t="s">
        <v>311</v>
      </c>
      <c r="S23" s="31">
        <v>0.46575342465753422</v>
      </c>
      <c r="T23" s="31">
        <v>0.56666666666666665</v>
      </c>
      <c r="U23" s="31">
        <v>1.1180180180180179</v>
      </c>
      <c r="V23" s="31">
        <v>1.1380400421496311</v>
      </c>
      <c r="W23" s="43" t="s">
        <v>269</v>
      </c>
    </row>
    <row r="24" spans="1:23" x14ac:dyDescent="0.25">
      <c r="B24" s="32" t="s">
        <v>15</v>
      </c>
      <c r="C24" s="31">
        <v>19</v>
      </c>
      <c r="D24" s="65">
        <f t="shared" si="1"/>
        <v>0.26027397260273971</v>
      </c>
      <c r="F24" s="38" t="s">
        <v>193</v>
      </c>
      <c r="G24" s="31">
        <v>27</v>
      </c>
      <c r="H24" s="38">
        <f t="shared" si="0"/>
        <v>0.36986301369863012</v>
      </c>
      <c r="K24" s="31" t="s">
        <v>260</v>
      </c>
      <c r="L24" s="31">
        <v>0.65753424657534243</v>
      </c>
      <c r="M24" s="31">
        <v>0.8</v>
      </c>
      <c r="N24" s="31">
        <v>1.0814814814814819</v>
      </c>
      <c r="O24" s="31">
        <v>1.3013698630136989</v>
      </c>
      <c r="P24" s="43" t="s">
        <v>269</v>
      </c>
      <c r="Q24" s="28"/>
      <c r="R24" s="31" t="s">
        <v>255</v>
      </c>
      <c r="S24" s="31">
        <v>0.50684931506849318</v>
      </c>
      <c r="T24" s="31">
        <v>0.6166666666666667</v>
      </c>
      <c r="U24" s="31">
        <v>1.125416666666667</v>
      </c>
      <c r="V24" s="31">
        <v>1.1792733770101249</v>
      </c>
      <c r="W24" s="43" t="s">
        <v>269</v>
      </c>
    </row>
    <row r="25" spans="1:23" x14ac:dyDescent="0.25">
      <c r="B25" s="32" t="s">
        <v>16</v>
      </c>
      <c r="C25" s="31">
        <v>3</v>
      </c>
      <c r="D25" s="65">
        <f t="shared" si="1"/>
        <v>4.1095890410958902E-2</v>
      </c>
      <c r="F25" s="40" t="s">
        <v>194</v>
      </c>
      <c r="G25" s="31">
        <v>39</v>
      </c>
      <c r="H25" s="40">
        <f t="shared" si="0"/>
        <v>0.53424657534246578</v>
      </c>
      <c r="K25" s="31" t="s">
        <v>259</v>
      </c>
      <c r="L25" s="31">
        <v>0.65753424657534243</v>
      </c>
      <c r="M25" s="31">
        <v>0.88888888888888884</v>
      </c>
      <c r="N25" s="31">
        <v>1.081481481481481</v>
      </c>
      <c r="O25" s="31">
        <v>1.602739726027397</v>
      </c>
      <c r="P25" s="43" t="s">
        <v>269</v>
      </c>
      <c r="Q25" s="28"/>
      <c r="R25" s="31" t="s">
        <v>294</v>
      </c>
      <c r="S25" s="31">
        <v>0.60273972602739723</v>
      </c>
      <c r="T25" s="31">
        <v>0.72131147540983598</v>
      </c>
      <c r="U25" s="31">
        <v>1.074606891937103</v>
      </c>
      <c r="V25" s="31">
        <v>1.1796937953263491</v>
      </c>
      <c r="W25" s="43" t="s">
        <v>269</v>
      </c>
    </row>
    <row r="26" spans="1:23" x14ac:dyDescent="0.25">
      <c r="B26" s="78">
        <f>COUNTIF(D9:D25, "&gt;0.44")</f>
        <v>8</v>
      </c>
      <c r="C26" s="78"/>
      <c r="D26" s="78"/>
      <c r="F26" s="39" t="s">
        <v>195</v>
      </c>
      <c r="G26" s="31">
        <v>11</v>
      </c>
      <c r="H26" s="38">
        <f t="shared" si="0"/>
        <v>0.15068493150684931</v>
      </c>
      <c r="K26" s="31" t="s">
        <v>261</v>
      </c>
      <c r="L26" s="31">
        <v>0.46575342465753422</v>
      </c>
      <c r="M26" s="31">
        <v>0.56666666666666665</v>
      </c>
      <c r="N26" s="31">
        <v>1.1180180180180179</v>
      </c>
      <c r="O26" s="31">
        <v>1.1380400421496311</v>
      </c>
      <c r="P26" s="43" t="s">
        <v>269</v>
      </c>
      <c r="Q26" s="28"/>
      <c r="R26" s="31" t="s">
        <v>300</v>
      </c>
      <c r="S26" s="31">
        <v>0.53424657534246578</v>
      </c>
      <c r="T26" s="31">
        <v>0.72222222222222232</v>
      </c>
      <c r="U26" s="31">
        <v>1.0759637188208619</v>
      </c>
      <c r="V26" s="31">
        <v>1.1835616438356169</v>
      </c>
      <c r="W26" s="43" t="s">
        <v>269</v>
      </c>
    </row>
    <row r="27" spans="1:23" x14ac:dyDescent="0.25">
      <c r="A27" s="41" t="s">
        <v>614</v>
      </c>
      <c r="B27" s="79"/>
      <c r="C27" s="79"/>
      <c r="D27" s="79"/>
      <c r="F27" s="39" t="s">
        <v>196</v>
      </c>
      <c r="G27" s="31">
        <v>29</v>
      </c>
      <c r="H27" s="38">
        <f t="shared" si="0"/>
        <v>0.39726027397260272</v>
      </c>
      <c r="K27" s="31" t="s">
        <v>262</v>
      </c>
      <c r="L27" s="31">
        <v>0.46575342465753422</v>
      </c>
      <c r="M27" s="31">
        <v>0.91891891891891886</v>
      </c>
      <c r="N27" s="31">
        <v>1.1180180180180179</v>
      </c>
      <c r="O27" s="31">
        <v>2.196347031963469</v>
      </c>
      <c r="P27" s="43" t="s">
        <v>269</v>
      </c>
      <c r="Q27" s="28"/>
      <c r="R27" s="31" t="s">
        <v>319</v>
      </c>
      <c r="S27" s="31">
        <v>0.53424657534246578</v>
      </c>
      <c r="T27" s="31">
        <v>0.72222222222222232</v>
      </c>
      <c r="U27" s="31">
        <v>1.0759637188208619</v>
      </c>
      <c r="V27" s="31">
        <v>1.1835616438356169</v>
      </c>
      <c r="W27" s="43" t="s">
        <v>269</v>
      </c>
    </row>
    <row r="28" spans="1:23" x14ac:dyDescent="0.25">
      <c r="B28" s="74" t="s">
        <v>237</v>
      </c>
      <c r="C28" s="75"/>
      <c r="D28" s="75"/>
      <c r="F28" s="39" t="s">
        <v>197</v>
      </c>
      <c r="G28" s="31">
        <v>7</v>
      </c>
      <c r="H28" s="38">
        <f t="shared" si="0"/>
        <v>9.5890410958904104E-2</v>
      </c>
      <c r="K28" s="31" t="s">
        <v>263</v>
      </c>
      <c r="L28" s="31">
        <v>0.67123287671232879</v>
      </c>
      <c r="M28" s="31">
        <v>0.81666666666666676</v>
      </c>
      <c r="N28" s="31">
        <v>1.064583333333333</v>
      </c>
      <c r="O28" s="31">
        <v>1.270236612702367</v>
      </c>
      <c r="P28" s="43" t="s">
        <v>269</v>
      </c>
      <c r="Q28" s="28"/>
      <c r="R28" s="31" t="s">
        <v>250</v>
      </c>
      <c r="S28" s="31">
        <v>0.67123287671232879</v>
      </c>
      <c r="T28" s="31">
        <v>0.80327868852459017</v>
      </c>
      <c r="U28" s="31">
        <v>1.0471311475409839</v>
      </c>
      <c r="V28" s="31">
        <v>1.1837899543379</v>
      </c>
      <c r="W28" s="43" t="s">
        <v>269</v>
      </c>
    </row>
    <row r="29" spans="1:23" x14ac:dyDescent="0.25">
      <c r="B29" s="76"/>
      <c r="C29" s="76"/>
      <c r="D29" s="76"/>
      <c r="F29" s="38" t="s">
        <v>148</v>
      </c>
      <c r="G29" s="31">
        <v>22</v>
      </c>
      <c r="H29" s="38">
        <f t="shared" si="0"/>
        <v>0.30136986301369861</v>
      </c>
      <c r="K29" s="31" t="s">
        <v>264</v>
      </c>
      <c r="L29" s="31">
        <v>0.67123287671232879</v>
      </c>
      <c r="M29" s="31">
        <v>0.87500000000000011</v>
      </c>
      <c r="N29" s="31">
        <v>1.064583333333333</v>
      </c>
      <c r="O29" s="31">
        <v>1.424657534246577</v>
      </c>
      <c r="P29" s="43" t="s">
        <v>269</v>
      </c>
      <c r="Q29" s="28"/>
      <c r="R29" s="31" t="s">
        <v>246</v>
      </c>
      <c r="S29" s="31">
        <v>0.71232876712328763</v>
      </c>
      <c r="T29" s="31">
        <v>0.85245901639344257</v>
      </c>
      <c r="U29" s="31">
        <v>1.0371584699453551</v>
      </c>
      <c r="V29" s="31">
        <v>1.207001522070015</v>
      </c>
      <c r="W29" s="43" t="s">
        <v>269</v>
      </c>
    </row>
    <row r="30" spans="1:23" x14ac:dyDescent="0.25">
      <c r="B30" s="34" t="s">
        <v>235</v>
      </c>
      <c r="C30" s="35" t="s">
        <v>240</v>
      </c>
      <c r="D30" s="34" t="s">
        <v>80</v>
      </c>
      <c r="F30" s="38" t="s">
        <v>198</v>
      </c>
      <c r="G30" s="31">
        <v>21</v>
      </c>
      <c r="H30" s="38">
        <f t="shared" si="0"/>
        <v>0.28767123287671231</v>
      </c>
      <c r="K30" s="31" t="s">
        <v>266</v>
      </c>
      <c r="L30" s="31">
        <v>0.54794520547945202</v>
      </c>
      <c r="M30" s="31">
        <v>0.7142857142857143</v>
      </c>
      <c r="N30" s="31">
        <v>0.96560846560846569</v>
      </c>
      <c r="O30" s="44">
        <v>0.91095890410958924</v>
      </c>
      <c r="P30" s="45" t="s">
        <v>270</v>
      </c>
      <c r="Q30" s="28"/>
      <c r="R30" s="31" t="s">
        <v>283</v>
      </c>
      <c r="S30" s="31">
        <v>0.46575342465753422</v>
      </c>
      <c r="T30" s="31">
        <v>0.62962962962962965</v>
      </c>
      <c r="U30" s="31">
        <v>1.1490740740740739</v>
      </c>
      <c r="V30" s="31">
        <v>1.2205479452054799</v>
      </c>
      <c r="W30" s="43" t="s">
        <v>269</v>
      </c>
    </row>
    <row r="31" spans="1:23" x14ac:dyDescent="0.25">
      <c r="B31" s="36" t="s">
        <v>149</v>
      </c>
      <c r="C31" s="31">
        <v>40</v>
      </c>
      <c r="D31" s="64">
        <f>C31/73</f>
        <v>0.54794520547945202</v>
      </c>
      <c r="F31" s="38" t="s">
        <v>199</v>
      </c>
      <c r="G31" s="31">
        <v>17</v>
      </c>
      <c r="H31" s="38">
        <f t="shared" si="0"/>
        <v>0.23287671232876711</v>
      </c>
      <c r="K31" s="31" t="s">
        <v>265</v>
      </c>
      <c r="L31" s="31">
        <v>0.54794520547945202</v>
      </c>
      <c r="M31" s="31">
        <v>0.7407407407407407</v>
      </c>
      <c r="N31" s="31">
        <v>0.96560846560846558</v>
      </c>
      <c r="O31" s="44">
        <v>0.89823874755381605</v>
      </c>
      <c r="P31" s="45" t="s">
        <v>270</v>
      </c>
      <c r="Q31" s="28"/>
      <c r="R31" s="31" t="s">
        <v>248</v>
      </c>
      <c r="S31" s="31">
        <v>0.65753424657534243</v>
      </c>
      <c r="T31" s="31">
        <v>0.78688524590163933</v>
      </c>
      <c r="U31" s="31">
        <v>1.0637522768670311</v>
      </c>
      <c r="V31" s="31">
        <v>1.2212855637513169</v>
      </c>
      <c r="W31" s="43" t="s">
        <v>269</v>
      </c>
    </row>
    <row r="32" spans="1:23" x14ac:dyDescent="0.25">
      <c r="B32" s="36" t="s">
        <v>150</v>
      </c>
      <c r="C32" s="31">
        <v>35</v>
      </c>
      <c r="D32" s="64">
        <f t="shared" ref="D32:D58" si="2">C32/73</f>
        <v>0.47945205479452052</v>
      </c>
      <c r="F32" s="38" t="s">
        <v>200</v>
      </c>
      <c r="G32" s="31">
        <v>15</v>
      </c>
      <c r="H32" s="38">
        <f t="shared" si="0"/>
        <v>0.20547945205479451</v>
      </c>
      <c r="K32" s="31" t="s">
        <v>267</v>
      </c>
      <c r="L32" s="31">
        <v>0.46575342465753422</v>
      </c>
      <c r="M32" s="31">
        <v>0.6071428571428571</v>
      </c>
      <c r="N32" s="31">
        <v>1.1978764478764481</v>
      </c>
      <c r="O32" s="31">
        <v>1.255292652552926</v>
      </c>
      <c r="P32" s="43" t="s">
        <v>269</v>
      </c>
      <c r="Q32" s="28"/>
      <c r="R32" s="31" t="s">
        <v>288</v>
      </c>
      <c r="S32" s="31">
        <v>0.60273972602739723</v>
      </c>
      <c r="T32" s="31">
        <v>0.72131147540983598</v>
      </c>
      <c r="U32" s="31">
        <v>1.096994535519126</v>
      </c>
      <c r="V32" s="31">
        <v>1.228847703464947</v>
      </c>
      <c r="W32" s="43" t="s">
        <v>269</v>
      </c>
    </row>
    <row r="33" spans="2:23" x14ac:dyDescent="0.25">
      <c r="B33" s="36" t="s">
        <v>151</v>
      </c>
      <c r="C33" s="31">
        <v>52</v>
      </c>
      <c r="D33" s="64">
        <f t="shared" si="2"/>
        <v>0.71232876712328763</v>
      </c>
      <c r="F33" s="38" t="s">
        <v>201</v>
      </c>
      <c r="G33" s="31">
        <v>24</v>
      </c>
      <c r="H33" s="38">
        <f t="shared" si="0"/>
        <v>0.32876712328767121</v>
      </c>
      <c r="K33" s="31" t="s">
        <v>268</v>
      </c>
      <c r="L33" s="31">
        <v>0.46575342465753422</v>
      </c>
      <c r="M33" s="31">
        <v>0.91891891891891886</v>
      </c>
      <c r="N33" s="31">
        <v>1.1978764478764481</v>
      </c>
      <c r="O33" s="31">
        <v>2.8721461187214601</v>
      </c>
      <c r="P33" s="43" t="s">
        <v>269</v>
      </c>
      <c r="Q33" s="28"/>
      <c r="R33" s="31" t="s">
        <v>245</v>
      </c>
      <c r="S33" s="31">
        <v>0.71232876712328763</v>
      </c>
      <c r="T33" s="31">
        <v>0.8666666666666667</v>
      </c>
      <c r="U33" s="31">
        <v>1.0371584699453551</v>
      </c>
      <c r="V33" s="31">
        <v>1.2328767123287669</v>
      </c>
      <c r="W33" s="43" t="s">
        <v>269</v>
      </c>
    </row>
    <row r="34" spans="2:23" x14ac:dyDescent="0.25">
      <c r="B34" s="36" t="s">
        <v>152</v>
      </c>
      <c r="C34" s="31">
        <v>48</v>
      </c>
      <c r="D34" s="64">
        <f t="shared" si="2"/>
        <v>0.65753424657534243</v>
      </c>
      <c r="F34" s="40" t="s">
        <v>202</v>
      </c>
      <c r="G34" s="31">
        <v>35</v>
      </c>
      <c r="H34" s="40">
        <f t="shared" si="0"/>
        <v>0.47945205479452052</v>
      </c>
      <c r="K34" s="31" t="s">
        <v>272</v>
      </c>
      <c r="L34" s="31">
        <v>0.45205479452054792</v>
      </c>
      <c r="M34" s="31">
        <v>0.82499999999999996</v>
      </c>
      <c r="N34" s="31">
        <v>1.0037499999999999</v>
      </c>
      <c r="O34" s="31">
        <v>1.017612524461839</v>
      </c>
      <c r="P34" s="43" t="s">
        <v>269</v>
      </c>
      <c r="Q34" s="42"/>
      <c r="R34" s="31" t="s">
        <v>293</v>
      </c>
      <c r="S34" s="31">
        <v>0.60273972602739723</v>
      </c>
      <c r="T34" s="31">
        <v>0.73333333333333328</v>
      </c>
      <c r="U34" s="31">
        <v>1.092517006802721</v>
      </c>
      <c r="V34" s="31">
        <v>1.2328767123287669</v>
      </c>
      <c r="W34" s="43" t="s">
        <v>269</v>
      </c>
    </row>
    <row r="35" spans="2:23" x14ac:dyDescent="0.25">
      <c r="B35" s="37" t="s">
        <v>153</v>
      </c>
      <c r="C35" s="31">
        <v>32</v>
      </c>
      <c r="D35" s="65">
        <f t="shared" si="2"/>
        <v>0.43835616438356162</v>
      </c>
      <c r="F35" s="38" t="s">
        <v>203</v>
      </c>
      <c r="G35" s="31">
        <v>16</v>
      </c>
      <c r="H35" s="38">
        <f t="shared" si="0"/>
        <v>0.21917808219178081</v>
      </c>
      <c r="K35" s="31" t="s">
        <v>273</v>
      </c>
      <c r="L35" s="31">
        <v>0.45205479452054792</v>
      </c>
      <c r="M35" s="31">
        <v>0.89189189189189177</v>
      </c>
      <c r="N35" s="31">
        <v>1.067346034559149</v>
      </c>
      <c r="O35" s="31">
        <v>1.520547945205478</v>
      </c>
      <c r="P35" s="43" t="s">
        <v>269</v>
      </c>
      <c r="Q35" s="28"/>
      <c r="R35" s="31" t="s">
        <v>331</v>
      </c>
      <c r="S35" s="31">
        <v>0.52054794520547942</v>
      </c>
      <c r="T35" s="31">
        <v>0.62295081967213106</v>
      </c>
      <c r="U35" s="31">
        <v>1.166036149642707</v>
      </c>
      <c r="V35" s="31">
        <v>1.2352590827873731</v>
      </c>
      <c r="W35" s="43" t="s">
        <v>269</v>
      </c>
    </row>
    <row r="36" spans="2:23" x14ac:dyDescent="0.25">
      <c r="B36" s="37" t="s">
        <v>154</v>
      </c>
      <c r="C36" s="31">
        <v>32</v>
      </c>
      <c r="D36" s="65">
        <f t="shared" si="2"/>
        <v>0.43835616438356162</v>
      </c>
      <c r="F36" s="38" t="s">
        <v>204</v>
      </c>
      <c r="G36" s="31">
        <v>27</v>
      </c>
      <c r="H36" s="38">
        <f t="shared" si="0"/>
        <v>0.36986301369863012</v>
      </c>
      <c r="K36" s="31" t="s">
        <v>274</v>
      </c>
      <c r="L36" s="31">
        <v>0.45205479452054792</v>
      </c>
      <c r="M36" s="31">
        <v>0.63461538461538458</v>
      </c>
      <c r="N36" s="31">
        <v>1.007107023411371</v>
      </c>
      <c r="O36" s="31">
        <v>1.0122566690699351</v>
      </c>
      <c r="P36" s="43" t="s">
        <v>269</v>
      </c>
      <c r="Q36" s="28"/>
      <c r="R36" s="31" t="s">
        <v>333</v>
      </c>
      <c r="S36" s="31">
        <v>0.52054794520547942</v>
      </c>
      <c r="T36" s="31">
        <v>0.6785714285714286</v>
      </c>
      <c r="U36" s="31">
        <v>1.125811688311688</v>
      </c>
      <c r="V36" s="50">
        <v>1.2359208523592089</v>
      </c>
      <c r="W36" s="43" t="s">
        <v>269</v>
      </c>
    </row>
    <row r="37" spans="2:23" x14ac:dyDescent="0.25">
      <c r="B37" s="36" t="s">
        <v>155</v>
      </c>
      <c r="C37" s="31">
        <v>49</v>
      </c>
      <c r="D37" s="64">
        <f t="shared" si="2"/>
        <v>0.67123287671232879</v>
      </c>
      <c r="F37" s="38" t="s">
        <v>205</v>
      </c>
      <c r="G37" s="31">
        <v>28</v>
      </c>
      <c r="H37" s="38">
        <f t="shared" si="0"/>
        <v>0.38356164383561642</v>
      </c>
      <c r="K37" s="31" t="s">
        <v>275</v>
      </c>
      <c r="L37" s="31">
        <v>0.45205479452054792</v>
      </c>
      <c r="M37" s="31">
        <v>0.71739130434782605</v>
      </c>
      <c r="N37" s="31">
        <v>1.007107023411371</v>
      </c>
      <c r="O37" s="31">
        <v>1.017913593256059</v>
      </c>
      <c r="P37" s="43" t="s">
        <v>269</v>
      </c>
      <c r="Q37" s="28"/>
      <c r="R37" s="31" t="s">
        <v>296</v>
      </c>
      <c r="S37" s="31">
        <v>0.53424657534246578</v>
      </c>
      <c r="T37" s="31">
        <v>0.81250000000000011</v>
      </c>
      <c r="U37" s="31">
        <v>1.059151785714286</v>
      </c>
      <c r="V37" s="31">
        <v>1.2420091324200919</v>
      </c>
      <c r="W37" s="43" t="s">
        <v>269</v>
      </c>
    </row>
    <row r="38" spans="2:23" x14ac:dyDescent="0.25">
      <c r="B38" s="37" t="s">
        <v>156</v>
      </c>
      <c r="C38" s="31">
        <v>25</v>
      </c>
      <c r="D38" s="65">
        <f t="shared" si="2"/>
        <v>0.34246575342465752</v>
      </c>
      <c r="F38" s="38" t="s">
        <v>206</v>
      </c>
      <c r="G38" s="31">
        <v>15</v>
      </c>
      <c r="H38" s="38">
        <f t="shared" si="0"/>
        <v>0.20547945205479451</v>
      </c>
      <c r="K38" s="31" t="s">
        <v>276</v>
      </c>
      <c r="L38" s="31">
        <v>0.45205479452054792</v>
      </c>
      <c r="M38" s="31">
        <v>0.54098360655737698</v>
      </c>
      <c r="N38" s="31">
        <v>1.067346034559149</v>
      </c>
      <c r="O38" s="31">
        <v>1.074363992172211</v>
      </c>
      <c r="P38" s="43" t="s">
        <v>269</v>
      </c>
      <c r="R38" s="31" t="s">
        <v>315</v>
      </c>
      <c r="S38" s="31">
        <v>0.53424657534246578</v>
      </c>
      <c r="T38" s="31">
        <v>0.81250000000000011</v>
      </c>
      <c r="U38" s="31">
        <v>1.059151785714286</v>
      </c>
      <c r="V38" s="31">
        <v>1.2420091324200919</v>
      </c>
      <c r="W38" s="43" t="s">
        <v>269</v>
      </c>
    </row>
    <row r="39" spans="2:23" x14ac:dyDescent="0.25">
      <c r="B39" s="36" t="s">
        <v>157</v>
      </c>
      <c r="C39" s="31">
        <v>37</v>
      </c>
      <c r="D39" s="64">
        <f t="shared" si="2"/>
        <v>0.50684931506849318</v>
      </c>
      <c r="F39" s="38" t="s">
        <v>207</v>
      </c>
      <c r="G39" s="31">
        <v>29</v>
      </c>
      <c r="H39" s="38">
        <f t="shared" si="0"/>
        <v>0.39726027397260272</v>
      </c>
      <c r="K39" s="31" t="s">
        <v>277</v>
      </c>
      <c r="L39" s="31">
        <v>0.45205479452054792</v>
      </c>
      <c r="M39" s="31">
        <v>0.55000000000000004</v>
      </c>
      <c r="N39" s="31">
        <v>1.0037499999999999</v>
      </c>
      <c r="O39" s="31">
        <v>1.004566210045662</v>
      </c>
      <c r="P39" s="43" t="s">
        <v>269</v>
      </c>
      <c r="R39" s="31" t="s">
        <v>299</v>
      </c>
      <c r="S39" s="31">
        <v>0.53424657534246578</v>
      </c>
      <c r="T39" s="31">
        <v>0.63934426229508201</v>
      </c>
      <c r="U39" s="31">
        <v>1.166803278688525</v>
      </c>
      <c r="V39" s="31">
        <v>1.2534246575342469</v>
      </c>
      <c r="W39" s="43" t="s">
        <v>269</v>
      </c>
    </row>
    <row r="40" spans="2:23" x14ac:dyDescent="0.25">
      <c r="B40" s="36" t="s">
        <v>158</v>
      </c>
      <c r="C40" s="31">
        <v>40</v>
      </c>
      <c r="D40" s="64">
        <f t="shared" si="2"/>
        <v>0.54794520547945202</v>
      </c>
      <c r="F40" s="38" t="s">
        <v>208</v>
      </c>
      <c r="G40" s="31">
        <v>27</v>
      </c>
      <c r="H40" s="38">
        <f t="shared" si="0"/>
        <v>0.36986301369863012</v>
      </c>
      <c r="K40" s="31" t="s">
        <v>278</v>
      </c>
      <c r="L40" s="31">
        <v>0.46575342465753422</v>
      </c>
      <c r="M40" s="31">
        <v>0.85</v>
      </c>
      <c r="N40" s="31">
        <v>1.1490740740740739</v>
      </c>
      <c r="O40" s="31">
        <v>1.7351598173515981</v>
      </c>
      <c r="P40" s="43" t="s">
        <v>269</v>
      </c>
      <c r="R40" s="31" t="s">
        <v>267</v>
      </c>
      <c r="S40" s="31">
        <v>0.46575342465753422</v>
      </c>
      <c r="T40" s="31">
        <v>0.6071428571428571</v>
      </c>
      <c r="U40" s="31">
        <v>1.1978764478764481</v>
      </c>
      <c r="V40" s="31">
        <v>1.255292652552926</v>
      </c>
      <c r="W40" s="43" t="s">
        <v>269</v>
      </c>
    </row>
    <row r="41" spans="2:23" x14ac:dyDescent="0.25">
      <c r="B41" s="37" t="s">
        <v>159</v>
      </c>
      <c r="C41" s="31">
        <v>18</v>
      </c>
      <c r="D41" s="65">
        <f t="shared" si="2"/>
        <v>0.24657534246575341</v>
      </c>
      <c r="F41" s="38" t="s">
        <v>209</v>
      </c>
      <c r="G41" s="31">
        <v>10</v>
      </c>
      <c r="H41" s="38">
        <f t="shared" si="0"/>
        <v>0.13698630136986301</v>
      </c>
      <c r="K41" s="31" t="s">
        <v>279</v>
      </c>
      <c r="L41" s="31">
        <v>0.46575342465753422</v>
      </c>
      <c r="M41" s="31">
        <v>0.85</v>
      </c>
      <c r="N41" s="31">
        <v>1.0172131147540979</v>
      </c>
      <c r="O41" s="31">
        <v>1.095890410958904</v>
      </c>
      <c r="P41" s="43" t="s">
        <v>269</v>
      </c>
      <c r="R41" s="31" t="s">
        <v>312</v>
      </c>
      <c r="S41" s="31">
        <v>0.46575342465753422</v>
      </c>
      <c r="T41" s="31">
        <v>0.6071428571428571</v>
      </c>
      <c r="U41" s="31">
        <v>1.1978764478764481</v>
      </c>
      <c r="V41" s="31">
        <v>1.255292652552926</v>
      </c>
      <c r="W41" s="43" t="s">
        <v>269</v>
      </c>
    </row>
    <row r="42" spans="2:23" x14ac:dyDescent="0.25">
      <c r="B42" s="37" t="s">
        <v>160</v>
      </c>
      <c r="C42" s="31">
        <v>32</v>
      </c>
      <c r="D42" s="65">
        <f t="shared" si="2"/>
        <v>0.43835616438356162</v>
      </c>
      <c r="F42" s="38" t="s">
        <v>210</v>
      </c>
      <c r="G42" s="31">
        <v>17</v>
      </c>
      <c r="H42" s="38">
        <f t="shared" si="0"/>
        <v>0.23287671232876711</v>
      </c>
      <c r="K42" s="31" t="s">
        <v>280</v>
      </c>
      <c r="L42" s="31">
        <v>0.46575342465753422</v>
      </c>
      <c r="M42" s="31">
        <v>0.70833333333333337</v>
      </c>
      <c r="N42" s="31">
        <v>1.124094202898551</v>
      </c>
      <c r="O42" s="31">
        <v>1.268101761252447</v>
      </c>
      <c r="P42" s="43" t="s">
        <v>269</v>
      </c>
      <c r="R42" s="31" t="s">
        <v>241</v>
      </c>
      <c r="S42" s="31">
        <v>0.54794520547945202</v>
      </c>
      <c r="T42" s="31">
        <v>0.86956521739130432</v>
      </c>
      <c r="U42" s="31">
        <v>1.040627227369922</v>
      </c>
      <c r="V42" s="31">
        <v>1.260273972602739</v>
      </c>
      <c r="W42" s="43" t="s">
        <v>269</v>
      </c>
    </row>
    <row r="43" spans="2:23" x14ac:dyDescent="0.25">
      <c r="B43" s="37" t="s">
        <v>161</v>
      </c>
      <c r="C43" s="31">
        <v>32</v>
      </c>
      <c r="D43" s="65">
        <f t="shared" si="2"/>
        <v>0.43835616438356162</v>
      </c>
      <c r="F43" s="38" t="s">
        <v>211</v>
      </c>
      <c r="G43" s="31">
        <v>20</v>
      </c>
      <c r="H43" s="38">
        <f t="shared" si="0"/>
        <v>0.27397260273972601</v>
      </c>
      <c r="K43" s="31" t="s">
        <v>281</v>
      </c>
      <c r="L43" s="31">
        <v>0.46575342465753422</v>
      </c>
      <c r="M43" s="31">
        <v>0.73913043478260865</v>
      </c>
      <c r="N43" s="31">
        <v>1.124094202898551</v>
      </c>
      <c r="O43" s="31">
        <v>1.3127853881278539</v>
      </c>
      <c r="P43" s="43" t="s">
        <v>269</v>
      </c>
      <c r="R43" s="31" t="s">
        <v>280</v>
      </c>
      <c r="S43" s="31">
        <v>0.46575342465753422</v>
      </c>
      <c r="T43" s="31">
        <v>0.70833333333333337</v>
      </c>
      <c r="U43" s="31">
        <v>1.124094202898551</v>
      </c>
      <c r="V43" s="31">
        <v>1.268101761252447</v>
      </c>
      <c r="W43" s="43" t="s">
        <v>269</v>
      </c>
    </row>
    <row r="44" spans="2:23" x14ac:dyDescent="0.25">
      <c r="B44" s="36" t="s">
        <v>162</v>
      </c>
      <c r="C44" s="31">
        <v>37</v>
      </c>
      <c r="D44" s="64">
        <f t="shared" si="2"/>
        <v>0.50684931506849318</v>
      </c>
      <c r="F44" s="38" t="s">
        <v>212</v>
      </c>
      <c r="G44" s="31">
        <v>27</v>
      </c>
      <c r="H44" s="38">
        <f t="shared" si="0"/>
        <v>0.36986301369863012</v>
      </c>
      <c r="K44" s="31" t="s">
        <v>282</v>
      </c>
      <c r="L44" s="31">
        <v>0.46575342465753422</v>
      </c>
      <c r="M44" s="31">
        <v>0.55737704918032782</v>
      </c>
      <c r="N44" s="31">
        <v>1.0172131147540979</v>
      </c>
      <c r="O44" s="31">
        <v>1.0213089802130899</v>
      </c>
      <c r="P44" s="43" t="s">
        <v>269</v>
      </c>
      <c r="R44" s="31" t="s">
        <v>330</v>
      </c>
      <c r="S44" s="31">
        <v>0.52054794520547942</v>
      </c>
      <c r="T44" s="31">
        <v>0.6333333333333333</v>
      </c>
      <c r="U44" s="31">
        <v>1.185470085470085</v>
      </c>
      <c r="V44" s="31">
        <v>1.2702366127023661</v>
      </c>
      <c r="W44" s="43" t="s">
        <v>269</v>
      </c>
    </row>
    <row r="45" spans="2:23" x14ac:dyDescent="0.25">
      <c r="B45" s="37" t="s">
        <v>163</v>
      </c>
      <c r="C45" s="31">
        <v>27</v>
      </c>
      <c r="D45" s="65">
        <f t="shared" si="2"/>
        <v>0.36986301369863012</v>
      </c>
      <c r="F45" s="38" t="s">
        <v>213</v>
      </c>
      <c r="G45" s="31">
        <v>26</v>
      </c>
      <c r="H45" s="38">
        <f t="shared" si="0"/>
        <v>0.35616438356164382</v>
      </c>
      <c r="K45" s="31" t="s">
        <v>283</v>
      </c>
      <c r="L45" s="31">
        <v>0.46575342465753422</v>
      </c>
      <c r="M45" s="31">
        <v>0.62962962962962965</v>
      </c>
      <c r="N45" s="31">
        <v>1.1490740740740739</v>
      </c>
      <c r="O45" s="31">
        <v>1.2205479452054799</v>
      </c>
      <c r="P45" s="43" t="s">
        <v>269</v>
      </c>
      <c r="R45" s="31" t="s">
        <v>263</v>
      </c>
      <c r="S45" s="31">
        <v>0.67123287671232879</v>
      </c>
      <c r="T45" s="31">
        <v>0.81666666666666676</v>
      </c>
      <c r="U45" s="31">
        <v>1.064583333333333</v>
      </c>
      <c r="V45" s="31">
        <v>1.270236612702367</v>
      </c>
      <c r="W45" s="43" t="s">
        <v>269</v>
      </c>
    </row>
    <row r="46" spans="2:23" x14ac:dyDescent="0.25">
      <c r="B46" s="37" t="s">
        <v>164</v>
      </c>
      <c r="C46" s="31">
        <v>28</v>
      </c>
      <c r="D46" s="65">
        <f t="shared" si="2"/>
        <v>0.38356164383561642</v>
      </c>
      <c r="F46" s="38" t="s">
        <v>214</v>
      </c>
      <c r="G46" s="31">
        <v>16</v>
      </c>
      <c r="H46" s="38">
        <f t="shared" si="0"/>
        <v>0.21917808219178081</v>
      </c>
      <c r="K46" s="31" t="s">
        <v>284</v>
      </c>
      <c r="L46" s="31">
        <v>0.60273972602739723</v>
      </c>
      <c r="M46" s="31">
        <v>0.84615384615384615</v>
      </c>
      <c r="N46" s="31">
        <v>1.1438746438746441</v>
      </c>
      <c r="O46" s="31">
        <v>1.6917808219178081</v>
      </c>
      <c r="P46" s="43" t="s">
        <v>269</v>
      </c>
      <c r="R46" s="31" t="s">
        <v>297</v>
      </c>
      <c r="S46" s="31">
        <v>0.53424657534246578</v>
      </c>
      <c r="T46" s="31">
        <v>0.79591836734693877</v>
      </c>
      <c r="U46" s="31">
        <v>1.0759637188208619</v>
      </c>
      <c r="V46" s="31">
        <v>1.2753424657534249</v>
      </c>
      <c r="W46" s="43" t="s">
        <v>269</v>
      </c>
    </row>
    <row r="47" spans="2:23" x14ac:dyDescent="0.25">
      <c r="B47" s="37" t="s">
        <v>165</v>
      </c>
      <c r="C47" s="31">
        <v>17</v>
      </c>
      <c r="D47" s="65">
        <f t="shared" si="2"/>
        <v>0.23287671232876711</v>
      </c>
      <c r="F47" s="40" t="s">
        <v>215</v>
      </c>
      <c r="G47" s="31">
        <v>34</v>
      </c>
      <c r="H47" s="40">
        <f t="shared" si="0"/>
        <v>0.46575342465753422</v>
      </c>
      <c r="K47" s="31" t="s">
        <v>285</v>
      </c>
      <c r="L47" s="31">
        <v>0.60273972602739723</v>
      </c>
      <c r="M47" s="31">
        <v>0.91666666666666663</v>
      </c>
      <c r="N47" s="31">
        <v>1.096994535519126</v>
      </c>
      <c r="O47" s="31">
        <v>1.972602739726026</v>
      </c>
      <c r="P47" s="43" t="s">
        <v>269</v>
      </c>
      <c r="R47" s="31" t="s">
        <v>314</v>
      </c>
      <c r="S47" s="31">
        <v>0.53424657534246578</v>
      </c>
      <c r="T47" s="31">
        <v>0.79591836734693877</v>
      </c>
      <c r="U47" s="31">
        <v>1.0759637188208619</v>
      </c>
      <c r="V47" s="31">
        <v>1.2753424657534249</v>
      </c>
      <c r="W47" s="43" t="s">
        <v>269</v>
      </c>
    </row>
    <row r="48" spans="2:23" x14ac:dyDescent="0.25">
      <c r="B48" s="36" t="s">
        <v>166</v>
      </c>
      <c r="C48" s="31">
        <v>37</v>
      </c>
      <c r="D48" s="64">
        <f t="shared" si="2"/>
        <v>0.50684931506849318</v>
      </c>
      <c r="F48" s="38" t="s">
        <v>216</v>
      </c>
      <c r="G48" s="31">
        <v>19</v>
      </c>
      <c r="H48" s="38">
        <f t="shared" si="0"/>
        <v>0.26027397260273971</v>
      </c>
      <c r="K48" s="31" t="s">
        <v>286</v>
      </c>
      <c r="L48" s="31">
        <v>0.60273972602739723</v>
      </c>
      <c r="M48" s="31">
        <v>0.91666666666666663</v>
      </c>
      <c r="N48" s="31">
        <v>1.115277777777778</v>
      </c>
      <c r="O48" s="31">
        <v>2.1369863013698631</v>
      </c>
      <c r="P48" s="43" t="s">
        <v>269</v>
      </c>
      <c r="R48" s="31" t="s">
        <v>287</v>
      </c>
      <c r="S48" s="31">
        <v>0.60273972602739723</v>
      </c>
      <c r="T48" s="31">
        <v>0.73333333333333328</v>
      </c>
      <c r="U48" s="31">
        <v>1.115277777777778</v>
      </c>
      <c r="V48" s="31">
        <v>1.2842465753424659</v>
      </c>
      <c r="W48" s="43" t="s">
        <v>269</v>
      </c>
    </row>
    <row r="49" spans="1:23" x14ac:dyDescent="0.25">
      <c r="B49" s="36" t="s">
        <v>167</v>
      </c>
      <c r="C49" s="31">
        <v>48</v>
      </c>
      <c r="D49" s="64">
        <f t="shared" si="2"/>
        <v>0.65753424657534243</v>
      </c>
      <c r="F49" s="38" t="s">
        <v>217</v>
      </c>
      <c r="G49" s="31">
        <v>13</v>
      </c>
      <c r="H49" s="38">
        <f t="shared" si="0"/>
        <v>0.17808219178082191</v>
      </c>
      <c r="K49" s="31" t="s">
        <v>287</v>
      </c>
      <c r="L49" s="31">
        <v>0.60273972602739723</v>
      </c>
      <c r="M49" s="31">
        <v>0.73333333333333328</v>
      </c>
      <c r="N49" s="31">
        <v>1.115277777777778</v>
      </c>
      <c r="O49" s="31">
        <v>1.2842465753424659</v>
      </c>
      <c r="P49" s="43" t="s">
        <v>269</v>
      </c>
      <c r="R49" s="31" t="s">
        <v>317</v>
      </c>
      <c r="S49" s="31">
        <v>0.53424657534246578</v>
      </c>
      <c r="T49" s="31">
        <v>0.65</v>
      </c>
      <c r="U49" s="31">
        <v>1.18625</v>
      </c>
      <c r="V49" s="31">
        <v>1.2915851272015659</v>
      </c>
      <c r="W49" s="43" t="s">
        <v>269</v>
      </c>
    </row>
    <row r="50" spans="1:23" x14ac:dyDescent="0.25">
      <c r="B50" s="36" t="s">
        <v>168</v>
      </c>
      <c r="C50" s="31">
        <v>34</v>
      </c>
      <c r="D50" s="64">
        <f t="shared" si="2"/>
        <v>0.46575342465753422</v>
      </c>
      <c r="F50" s="38" t="s">
        <v>218</v>
      </c>
      <c r="G50" s="31">
        <v>25</v>
      </c>
      <c r="H50" s="38">
        <f t="shared" si="0"/>
        <v>0.34246575342465752</v>
      </c>
      <c r="K50" s="31" t="s">
        <v>288</v>
      </c>
      <c r="L50" s="31">
        <v>0.60273972602739723</v>
      </c>
      <c r="M50" s="31">
        <v>0.72131147540983598</v>
      </c>
      <c r="N50" s="31">
        <v>1.096994535519126</v>
      </c>
      <c r="O50" s="31">
        <v>1.228847703464947</v>
      </c>
      <c r="P50" s="43" t="s">
        <v>269</v>
      </c>
      <c r="R50" s="31" t="s">
        <v>260</v>
      </c>
      <c r="S50" s="31">
        <v>0.65753424657534243</v>
      </c>
      <c r="T50" s="31">
        <v>0.8</v>
      </c>
      <c r="U50" s="31">
        <v>1.0814814814814819</v>
      </c>
      <c r="V50" s="31">
        <v>1.3013698630136989</v>
      </c>
      <c r="W50" s="43" t="s">
        <v>269</v>
      </c>
    </row>
    <row r="51" spans="1:23" x14ac:dyDescent="0.25">
      <c r="B51" s="37" t="s">
        <v>169</v>
      </c>
      <c r="C51" s="31">
        <v>31</v>
      </c>
      <c r="D51" s="65">
        <f t="shared" si="2"/>
        <v>0.42465753424657532</v>
      </c>
      <c r="F51" s="38" t="s">
        <v>219</v>
      </c>
      <c r="G51" s="31">
        <v>10</v>
      </c>
      <c r="H51" s="38">
        <f t="shared" si="0"/>
        <v>0.13698630136986301</v>
      </c>
      <c r="K51" s="31" t="s">
        <v>289</v>
      </c>
      <c r="L51" s="31">
        <v>0.60273972602739723</v>
      </c>
      <c r="M51" s="31">
        <v>0.81481481481481477</v>
      </c>
      <c r="N51" s="31">
        <v>1.1438746438746441</v>
      </c>
      <c r="O51" s="31">
        <v>1.5534246575342461</v>
      </c>
      <c r="P51" s="43" t="s">
        <v>269</v>
      </c>
      <c r="R51" s="31" t="s">
        <v>281</v>
      </c>
      <c r="S51" s="31">
        <v>0.46575342465753422</v>
      </c>
      <c r="T51" s="31">
        <v>0.73913043478260865</v>
      </c>
      <c r="U51" s="31">
        <v>1.124094202898551</v>
      </c>
      <c r="V51" s="31">
        <v>1.3127853881278539</v>
      </c>
      <c r="W51" s="43" t="s">
        <v>269</v>
      </c>
    </row>
    <row r="52" spans="1:23" x14ac:dyDescent="0.25">
      <c r="B52" s="36" t="s">
        <v>170</v>
      </c>
      <c r="C52" s="31">
        <v>49</v>
      </c>
      <c r="D52" s="64">
        <f t="shared" si="2"/>
        <v>0.67123287671232879</v>
      </c>
      <c r="F52" s="38" t="s">
        <v>220</v>
      </c>
      <c r="G52" s="31">
        <v>25</v>
      </c>
      <c r="H52" s="38">
        <f t="shared" si="0"/>
        <v>0.34246575342465752</v>
      </c>
      <c r="K52" s="31" t="s">
        <v>290</v>
      </c>
      <c r="L52" s="31">
        <v>0.60273972602739723</v>
      </c>
      <c r="M52" s="31">
        <v>0.84615384615384615</v>
      </c>
      <c r="N52" s="31">
        <v>1.1030219780219781</v>
      </c>
      <c r="O52" s="31">
        <v>1.513698630136987</v>
      </c>
      <c r="P52" s="43" t="s">
        <v>269</v>
      </c>
      <c r="R52" s="31" t="s">
        <v>243</v>
      </c>
      <c r="S52" s="31">
        <v>0.47945205479452052</v>
      </c>
      <c r="T52" s="31">
        <v>0.875</v>
      </c>
      <c r="U52" s="31">
        <v>1.0471311475409839</v>
      </c>
      <c r="V52" s="31">
        <v>1.3150684931506851</v>
      </c>
      <c r="W52" s="43" t="s">
        <v>269</v>
      </c>
    </row>
    <row r="53" spans="1:23" x14ac:dyDescent="0.25">
      <c r="B53" s="37" t="s">
        <v>171</v>
      </c>
      <c r="C53" s="31">
        <v>26</v>
      </c>
      <c r="D53" s="65">
        <f t="shared" si="2"/>
        <v>0.35616438356164382</v>
      </c>
      <c r="F53" s="38" t="s">
        <v>221</v>
      </c>
      <c r="G53" s="31">
        <v>17</v>
      </c>
      <c r="H53" s="38">
        <f t="shared" si="0"/>
        <v>0.23287671232876711</v>
      </c>
      <c r="K53" s="31" t="s">
        <v>291</v>
      </c>
      <c r="L53" s="31">
        <v>0.60273972602739723</v>
      </c>
      <c r="M53" s="31">
        <v>0.89795918367346927</v>
      </c>
      <c r="N53" s="31">
        <v>1.074606891937103</v>
      </c>
      <c r="O53" s="31">
        <v>1.6109589041095871</v>
      </c>
      <c r="P53" s="43" t="s">
        <v>269</v>
      </c>
      <c r="R53" s="31" t="s">
        <v>249</v>
      </c>
      <c r="S53" s="31">
        <v>0.67123287671232879</v>
      </c>
      <c r="T53" s="31">
        <v>0.87500000000000011</v>
      </c>
      <c r="U53" s="31">
        <v>1.0471311475409839</v>
      </c>
      <c r="V53" s="31">
        <v>1.315068493150686</v>
      </c>
      <c r="W53" s="43" t="s">
        <v>269</v>
      </c>
    </row>
    <row r="54" spans="1:23" x14ac:dyDescent="0.25">
      <c r="B54" s="37" t="s">
        <v>172</v>
      </c>
      <c r="C54" s="31">
        <v>32</v>
      </c>
      <c r="D54" s="65">
        <f t="shared" si="2"/>
        <v>0.43835616438356162</v>
      </c>
      <c r="F54" s="38" t="s">
        <v>222</v>
      </c>
      <c r="G54" s="31">
        <v>26</v>
      </c>
      <c r="H54" s="38">
        <f t="shared" si="0"/>
        <v>0.35616438356164382</v>
      </c>
      <c r="K54" s="31" t="s">
        <v>292</v>
      </c>
      <c r="L54" s="31">
        <v>0.60273972602739723</v>
      </c>
      <c r="M54" s="31">
        <v>0.89795918367346927</v>
      </c>
      <c r="N54" s="31">
        <v>1.092517006802721</v>
      </c>
      <c r="O54" s="31">
        <v>1.7452054794520531</v>
      </c>
      <c r="P54" s="43" t="s">
        <v>269</v>
      </c>
      <c r="R54" s="31" t="s">
        <v>257</v>
      </c>
      <c r="S54" s="31">
        <v>0.50684931506849318</v>
      </c>
      <c r="T54" s="31">
        <v>0.66071428571428581</v>
      </c>
      <c r="U54" s="31">
        <v>1.205803571428572</v>
      </c>
      <c r="V54" s="31">
        <v>1.3323720259553</v>
      </c>
      <c r="W54" s="43" t="s">
        <v>269</v>
      </c>
    </row>
    <row r="55" spans="1:23" x14ac:dyDescent="0.25">
      <c r="B55" s="36" t="s">
        <v>173</v>
      </c>
      <c r="C55" s="31">
        <v>40</v>
      </c>
      <c r="D55" s="64">
        <f t="shared" si="2"/>
        <v>0.54794520547945202</v>
      </c>
      <c r="F55" s="38" t="s">
        <v>223</v>
      </c>
      <c r="G55" s="31">
        <v>27</v>
      </c>
      <c r="H55" s="38">
        <f t="shared" si="0"/>
        <v>0.36986301369863012</v>
      </c>
      <c r="K55" s="31" t="s">
        <v>293</v>
      </c>
      <c r="L55" s="31">
        <v>0.60273972602739723</v>
      </c>
      <c r="M55" s="31">
        <v>0.73333333333333328</v>
      </c>
      <c r="N55" s="31">
        <v>1.092517006802721</v>
      </c>
      <c r="O55" s="31">
        <v>1.2328767123287669</v>
      </c>
      <c r="P55" s="43" t="s">
        <v>269</v>
      </c>
      <c r="R55" s="31" t="s">
        <v>332</v>
      </c>
      <c r="S55" s="31">
        <v>0.52054794520547942</v>
      </c>
      <c r="T55" s="31">
        <v>0.70370370370370372</v>
      </c>
      <c r="U55" s="31">
        <v>1.1675084175084181</v>
      </c>
      <c r="V55" s="31">
        <v>1.3407534246575341</v>
      </c>
      <c r="W55" s="43" t="s">
        <v>269</v>
      </c>
    </row>
    <row r="56" spans="1:23" x14ac:dyDescent="0.25">
      <c r="B56" s="37" t="s">
        <v>174</v>
      </c>
      <c r="C56" s="31">
        <v>12</v>
      </c>
      <c r="D56" s="65">
        <f t="shared" si="2"/>
        <v>0.16438356164383561</v>
      </c>
      <c r="F56" s="40" t="s">
        <v>224</v>
      </c>
      <c r="G56" s="31">
        <v>39</v>
      </c>
      <c r="H56" s="40">
        <f t="shared" si="0"/>
        <v>0.53424657534246578</v>
      </c>
      <c r="K56" s="31" t="s">
        <v>294</v>
      </c>
      <c r="L56" s="31">
        <v>0.60273972602739723</v>
      </c>
      <c r="M56" s="31">
        <v>0.72131147540983598</v>
      </c>
      <c r="N56" s="31">
        <v>1.074606891937103</v>
      </c>
      <c r="O56" s="31">
        <v>1.1796937953263491</v>
      </c>
      <c r="P56" s="43" t="s">
        <v>269</v>
      </c>
      <c r="R56" s="31" t="s">
        <v>295</v>
      </c>
      <c r="S56" s="31">
        <v>0.60273972602739723</v>
      </c>
      <c r="T56" s="31">
        <v>0.7857142857142857</v>
      </c>
      <c r="U56" s="31">
        <v>1.1030219780219781</v>
      </c>
      <c r="V56" s="31">
        <v>1.342465753424658</v>
      </c>
      <c r="W56" s="43" t="s">
        <v>269</v>
      </c>
    </row>
    <row r="57" spans="1:23" x14ac:dyDescent="0.25">
      <c r="B57" s="36" t="s">
        <v>175</v>
      </c>
      <c r="C57" s="31">
        <v>34</v>
      </c>
      <c r="D57" s="64">
        <f t="shared" si="2"/>
        <v>0.46575342465753422</v>
      </c>
      <c r="F57" s="38" t="s">
        <v>225</v>
      </c>
      <c r="G57" s="31">
        <v>11</v>
      </c>
      <c r="H57" s="38">
        <f t="shared" si="0"/>
        <v>0.15068493150684931</v>
      </c>
      <c r="K57" s="31" t="s">
        <v>295</v>
      </c>
      <c r="L57" s="31">
        <v>0.60273972602739723</v>
      </c>
      <c r="M57" s="31">
        <v>0.7857142857142857</v>
      </c>
      <c r="N57" s="31">
        <v>1.1030219780219781</v>
      </c>
      <c r="O57" s="31">
        <v>1.342465753424658</v>
      </c>
      <c r="P57" s="43" t="s">
        <v>269</v>
      </c>
      <c r="R57" s="31" t="s">
        <v>304</v>
      </c>
      <c r="S57" s="31">
        <v>0.47945205479452052</v>
      </c>
      <c r="T57" s="31">
        <v>0.72916666666666663</v>
      </c>
      <c r="U57" s="31">
        <v>1.157155797101449</v>
      </c>
      <c r="V57" s="31">
        <v>1.365648050579557</v>
      </c>
      <c r="W57" s="43" t="s">
        <v>269</v>
      </c>
    </row>
    <row r="58" spans="1:23" x14ac:dyDescent="0.25">
      <c r="B58" s="37" t="s">
        <v>176</v>
      </c>
      <c r="C58" s="31">
        <v>25</v>
      </c>
      <c r="D58" s="65">
        <f t="shared" si="2"/>
        <v>0.34246575342465752</v>
      </c>
      <c r="F58" s="38" t="s">
        <v>226</v>
      </c>
      <c r="G58" s="31">
        <v>31</v>
      </c>
      <c r="H58" s="38">
        <f t="shared" si="0"/>
        <v>0.42465753424657532</v>
      </c>
      <c r="K58" s="31" t="s">
        <v>296</v>
      </c>
      <c r="L58" s="31">
        <v>0.53424657534246578</v>
      </c>
      <c r="M58" s="31">
        <v>0.81250000000000011</v>
      </c>
      <c r="N58" s="31">
        <v>1.059151785714286</v>
      </c>
      <c r="O58" s="31">
        <v>1.2420091324200919</v>
      </c>
      <c r="P58" s="43" t="s">
        <v>269</v>
      </c>
      <c r="R58" s="31" t="s">
        <v>306</v>
      </c>
      <c r="S58" s="31">
        <v>0.47945205479452052</v>
      </c>
      <c r="T58" s="31">
        <v>0.64814814814814814</v>
      </c>
      <c r="U58" s="31">
        <v>1.278778778778779</v>
      </c>
      <c r="V58" s="31">
        <v>1.401586157173756</v>
      </c>
      <c r="W58" s="43" t="s">
        <v>269</v>
      </c>
    </row>
    <row r="59" spans="1:23" x14ac:dyDescent="0.25">
      <c r="B59" s="78">
        <f>COUNTIF(D31:D58, "&gt;0.44")</f>
        <v>14</v>
      </c>
      <c r="C59" s="78"/>
      <c r="D59" s="78"/>
      <c r="F59" s="38" t="s">
        <v>227</v>
      </c>
      <c r="G59" s="31">
        <v>23</v>
      </c>
      <c r="H59" s="38">
        <f t="shared" si="0"/>
        <v>0.31506849315068491</v>
      </c>
      <c r="K59" s="31" t="s">
        <v>297</v>
      </c>
      <c r="L59" s="31">
        <v>0.53424657534246578</v>
      </c>
      <c r="M59" s="31">
        <v>0.79591836734693877</v>
      </c>
      <c r="N59" s="31">
        <v>1.0759637188208619</v>
      </c>
      <c r="O59" s="31">
        <v>1.2753424657534249</v>
      </c>
      <c r="P59" s="43" t="s">
        <v>269</v>
      </c>
      <c r="R59" s="31" t="s">
        <v>302</v>
      </c>
      <c r="S59" s="31">
        <v>0.47945205479452052</v>
      </c>
      <c r="T59" s="31">
        <v>0.875</v>
      </c>
      <c r="U59" s="31">
        <v>1.064583333333333</v>
      </c>
      <c r="V59" s="31">
        <v>1.4246575342465759</v>
      </c>
      <c r="W59" s="43" t="s">
        <v>269</v>
      </c>
    </row>
    <row r="60" spans="1:23" x14ac:dyDescent="0.25">
      <c r="A60" s="41" t="s">
        <v>614</v>
      </c>
      <c r="B60" s="79"/>
      <c r="C60" s="79"/>
      <c r="D60" s="79"/>
      <c r="F60" s="38" t="s">
        <v>228</v>
      </c>
      <c r="G60" s="31">
        <v>9</v>
      </c>
      <c r="H60" s="38">
        <f t="shared" si="0"/>
        <v>0.12328767123287671</v>
      </c>
      <c r="K60" s="57" t="s">
        <v>298</v>
      </c>
      <c r="L60" s="57">
        <v>0.53424657534246578</v>
      </c>
      <c r="M60" s="57">
        <v>0.97500000000000009</v>
      </c>
      <c r="N60" s="31">
        <v>1.166803278688525</v>
      </c>
      <c r="O60" s="31">
        <v>6.5753424657534474</v>
      </c>
      <c r="P60" s="43" t="s">
        <v>269</v>
      </c>
      <c r="R60" s="31" t="s">
        <v>264</v>
      </c>
      <c r="S60" s="31">
        <v>0.67123287671232879</v>
      </c>
      <c r="T60" s="31">
        <v>0.87500000000000011</v>
      </c>
      <c r="U60" s="31">
        <v>1.064583333333333</v>
      </c>
      <c r="V60" s="31">
        <v>1.424657534246577</v>
      </c>
      <c r="W60" s="43" t="s">
        <v>269</v>
      </c>
    </row>
    <row r="61" spans="1:23" x14ac:dyDescent="0.25">
      <c r="F61" s="38" t="s">
        <v>229</v>
      </c>
      <c r="G61" s="31">
        <v>24</v>
      </c>
      <c r="H61" s="38">
        <f t="shared" si="0"/>
        <v>0.32876712328767121</v>
      </c>
      <c r="K61" s="31" t="s">
        <v>299</v>
      </c>
      <c r="L61" s="31">
        <v>0.53424657534246578</v>
      </c>
      <c r="M61" s="31">
        <v>0.63934426229508201</v>
      </c>
      <c r="N61" s="31">
        <v>1.166803278688525</v>
      </c>
      <c r="O61" s="31">
        <v>1.2534246575342469</v>
      </c>
      <c r="P61" s="43" t="s">
        <v>269</v>
      </c>
      <c r="R61" s="31" t="s">
        <v>253</v>
      </c>
      <c r="S61" s="31">
        <v>0.54794520547945202</v>
      </c>
      <c r="T61" s="31">
        <v>0.7407407407407407</v>
      </c>
      <c r="U61" s="31">
        <v>1.175523349436393</v>
      </c>
      <c r="V61" s="31">
        <v>1.426614481409002</v>
      </c>
      <c r="W61" s="43" t="s">
        <v>269</v>
      </c>
    </row>
    <row r="62" spans="1:23" x14ac:dyDescent="0.25">
      <c r="F62" s="38" t="s">
        <v>230</v>
      </c>
      <c r="G62" s="31">
        <v>21</v>
      </c>
      <c r="H62" s="38">
        <f t="shared" si="0"/>
        <v>0.28767123287671231</v>
      </c>
      <c r="K62" s="31" t="s">
        <v>300</v>
      </c>
      <c r="L62" s="31">
        <v>0.53424657534246578</v>
      </c>
      <c r="M62" s="31">
        <v>0.72222222222222232</v>
      </c>
      <c r="N62" s="31">
        <v>1.0759637188208619</v>
      </c>
      <c r="O62" s="31">
        <v>1.1835616438356169</v>
      </c>
      <c r="P62" s="43" t="s">
        <v>269</v>
      </c>
      <c r="R62" s="31" t="s">
        <v>305</v>
      </c>
      <c r="S62" s="31">
        <v>0.47945205479452052</v>
      </c>
      <c r="T62" s="31">
        <v>0.76086956521739135</v>
      </c>
      <c r="U62" s="31">
        <v>1.157155797101449</v>
      </c>
      <c r="V62" s="31">
        <v>1.432129514321296</v>
      </c>
      <c r="W62" s="43" t="s">
        <v>269</v>
      </c>
    </row>
    <row r="63" spans="1:23" x14ac:dyDescent="0.25">
      <c r="F63" s="38" t="s">
        <v>231</v>
      </c>
      <c r="G63" s="31">
        <v>21</v>
      </c>
      <c r="H63" s="38">
        <f t="shared" si="0"/>
        <v>0.28767123287671231</v>
      </c>
      <c r="K63" s="31" t="s">
        <v>301</v>
      </c>
      <c r="L63" s="31">
        <v>0.53424657534246578</v>
      </c>
      <c r="M63" s="31">
        <v>0.69642857142857151</v>
      </c>
      <c r="N63" s="31">
        <v>1.059151785714286</v>
      </c>
      <c r="O63" s="31">
        <v>1.1281224818694611</v>
      </c>
      <c r="P63" s="43" t="s">
        <v>269</v>
      </c>
      <c r="R63" s="31" t="s">
        <v>308</v>
      </c>
      <c r="S63" s="31">
        <v>0.46575342465753422</v>
      </c>
      <c r="T63" s="31">
        <v>0.69387755102040816</v>
      </c>
      <c r="U63" s="31">
        <v>1.2663265306122451</v>
      </c>
      <c r="V63" s="31">
        <v>1.4767123287671231</v>
      </c>
      <c r="W63" s="43" t="s">
        <v>269</v>
      </c>
    </row>
    <row r="64" spans="1:23" x14ac:dyDescent="0.25">
      <c r="F64" s="29"/>
      <c r="G64" s="29"/>
      <c r="H64" s="29"/>
      <c r="K64" s="31" t="s">
        <v>302</v>
      </c>
      <c r="L64" s="31">
        <v>0.47945205479452052</v>
      </c>
      <c r="M64" s="31">
        <v>0.875</v>
      </c>
      <c r="N64" s="31">
        <v>1.064583333333333</v>
      </c>
      <c r="O64" s="31">
        <v>1.4246575342465759</v>
      </c>
      <c r="P64" s="43" t="s">
        <v>269</v>
      </c>
      <c r="R64" s="31" t="s">
        <v>247</v>
      </c>
      <c r="S64" s="31">
        <v>0.65753424657534243</v>
      </c>
      <c r="T64" s="31">
        <v>0.88888888888888884</v>
      </c>
      <c r="U64" s="31">
        <v>1.0637522768670311</v>
      </c>
      <c r="V64" s="31">
        <v>1.47945205479452</v>
      </c>
      <c r="W64" s="43" t="s">
        <v>269</v>
      </c>
    </row>
    <row r="65" spans="2:23" x14ac:dyDescent="0.25">
      <c r="F65" s="70">
        <f>COUNTIF(H8:H64, "&gt;0.44")</f>
        <v>8</v>
      </c>
      <c r="G65" s="70"/>
      <c r="H65" s="70"/>
      <c r="K65" s="31" t="s">
        <v>303</v>
      </c>
      <c r="L65" s="31">
        <v>0.47945205479452052</v>
      </c>
      <c r="M65" s="31">
        <v>0.94594594594594583</v>
      </c>
      <c r="N65" s="31">
        <v>1.278778778778779</v>
      </c>
      <c r="O65" s="31">
        <v>4.815068493150676</v>
      </c>
      <c r="P65" s="43" t="s">
        <v>269</v>
      </c>
      <c r="R65" s="31" t="s">
        <v>290</v>
      </c>
      <c r="S65" s="31">
        <v>0.60273972602739723</v>
      </c>
      <c r="T65" s="31">
        <v>0.84615384615384615</v>
      </c>
      <c r="U65" s="31">
        <v>1.1030219780219781</v>
      </c>
      <c r="V65" s="31">
        <v>1.513698630136987</v>
      </c>
      <c r="W65" s="43" t="s">
        <v>269</v>
      </c>
    </row>
    <row r="66" spans="2:23" x14ac:dyDescent="0.25">
      <c r="E66" s="41" t="s">
        <v>335</v>
      </c>
      <c r="F66" s="70"/>
      <c r="G66" s="70"/>
      <c r="H66" s="70"/>
      <c r="K66" s="31" t="s">
        <v>304</v>
      </c>
      <c r="L66" s="31">
        <v>0.47945205479452052</v>
      </c>
      <c r="M66" s="31">
        <v>0.72916666666666663</v>
      </c>
      <c r="N66" s="31">
        <v>1.157155797101449</v>
      </c>
      <c r="O66" s="31">
        <v>1.365648050579557</v>
      </c>
      <c r="P66" s="43" t="s">
        <v>269</v>
      </c>
      <c r="R66" s="31" t="s">
        <v>273</v>
      </c>
      <c r="S66" s="31">
        <v>0.45205479452054792</v>
      </c>
      <c r="T66" s="31">
        <v>0.89189189189189177</v>
      </c>
      <c r="U66" s="31">
        <v>1.067346034559149</v>
      </c>
      <c r="V66" s="31">
        <v>1.520547945205478</v>
      </c>
      <c r="W66" s="43" t="s">
        <v>269</v>
      </c>
    </row>
    <row r="67" spans="2:23" x14ac:dyDescent="0.25">
      <c r="K67" s="31" t="s">
        <v>305</v>
      </c>
      <c r="L67" s="31">
        <v>0.47945205479452052</v>
      </c>
      <c r="M67" s="31">
        <v>0.76086956521739135</v>
      </c>
      <c r="N67" s="31">
        <v>1.157155797101449</v>
      </c>
      <c r="O67" s="31">
        <v>1.432129514321296</v>
      </c>
      <c r="P67" s="43" t="s">
        <v>269</v>
      </c>
      <c r="R67" s="31" t="s">
        <v>326</v>
      </c>
      <c r="S67" s="31">
        <v>0.52054794520547942</v>
      </c>
      <c r="T67" s="31">
        <v>0.77551020408163263</v>
      </c>
      <c r="U67" s="31">
        <v>1.1794217687074831</v>
      </c>
      <c r="V67" s="31">
        <v>1.525529265255293</v>
      </c>
      <c r="W67" s="43" t="s">
        <v>269</v>
      </c>
    </row>
    <row r="68" spans="2:23" x14ac:dyDescent="0.25">
      <c r="K68" s="31" t="s">
        <v>306</v>
      </c>
      <c r="L68" s="31">
        <v>0.47945205479452052</v>
      </c>
      <c r="M68" s="31">
        <v>0.64814814814814814</v>
      </c>
      <c r="N68" s="31">
        <v>1.278778778778779</v>
      </c>
      <c r="O68" s="31">
        <v>1.401586157173756</v>
      </c>
      <c r="P68" s="43" t="s">
        <v>269</v>
      </c>
      <c r="R68" s="31" t="s">
        <v>328</v>
      </c>
      <c r="S68" s="31">
        <v>0.52054794520547942</v>
      </c>
      <c r="T68" s="31">
        <v>0.77551020408163263</v>
      </c>
      <c r="U68" s="31">
        <v>1.1794217687074831</v>
      </c>
      <c r="V68" s="31">
        <v>1.525529265255293</v>
      </c>
      <c r="W68" s="43" t="s">
        <v>269</v>
      </c>
    </row>
    <row r="69" spans="2:23" x14ac:dyDescent="0.25">
      <c r="K69" s="31" t="s">
        <v>307</v>
      </c>
      <c r="L69" s="31">
        <v>0.47945205479452052</v>
      </c>
      <c r="M69" s="31">
        <v>0.58333333333333337</v>
      </c>
      <c r="N69" s="31">
        <v>1.064583333333333</v>
      </c>
      <c r="O69" s="31">
        <v>1.0849315068493151</v>
      </c>
      <c r="P69" s="43" t="s">
        <v>269</v>
      </c>
      <c r="R69" s="31" t="s">
        <v>289</v>
      </c>
      <c r="S69" s="31">
        <v>0.60273972602739723</v>
      </c>
      <c r="T69" s="31">
        <v>0.81481481481481477</v>
      </c>
      <c r="U69" s="31">
        <v>1.1438746438746441</v>
      </c>
      <c r="V69" s="31">
        <v>1.5534246575342461</v>
      </c>
      <c r="W69" s="43" t="s">
        <v>269</v>
      </c>
    </row>
    <row r="70" spans="2:23" x14ac:dyDescent="0.25">
      <c r="B70" s="80" t="s">
        <v>615</v>
      </c>
      <c r="C70" s="80"/>
      <c r="D70" s="80"/>
      <c r="E70" s="4"/>
      <c r="K70" s="31" t="s">
        <v>308</v>
      </c>
      <c r="L70" s="31">
        <v>0.46575342465753422</v>
      </c>
      <c r="M70" s="31">
        <v>0.69387755102040816</v>
      </c>
      <c r="N70" s="31">
        <v>1.2663265306122451</v>
      </c>
      <c r="O70" s="31">
        <v>1.4767123287671231</v>
      </c>
      <c r="P70" s="43" t="s">
        <v>269</v>
      </c>
      <c r="R70" s="31" t="s">
        <v>325</v>
      </c>
      <c r="S70" s="31">
        <v>0.52054794520547942</v>
      </c>
      <c r="T70" s="31">
        <v>0.79166666666666663</v>
      </c>
      <c r="U70" s="31">
        <v>1.1794217687074831</v>
      </c>
      <c r="V70" s="31">
        <v>1.5780821917808221</v>
      </c>
      <c r="W70" s="43" t="s">
        <v>269</v>
      </c>
    </row>
    <row r="71" spans="2:23" x14ac:dyDescent="0.25">
      <c r="B71" s="80"/>
      <c r="C71" s="80"/>
      <c r="D71" s="80"/>
      <c r="E71" s="4"/>
      <c r="K71" s="55" t="s">
        <v>309</v>
      </c>
      <c r="L71" s="55">
        <v>0.46575342465753422</v>
      </c>
      <c r="M71" s="55">
        <v>0.91891891891891886</v>
      </c>
      <c r="N71" s="55">
        <v>1.1978764478764481</v>
      </c>
      <c r="O71" s="55">
        <v>2.8721461187214601</v>
      </c>
      <c r="P71" s="43" t="s">
        <v>269</v>
      </c>
      <c r="R71" s="31" t="s">
        <v>327</v>
      </c>
      <c r="S71" s="31">
        <v>0.52054794520547942</v>
      </c>
      <c r="T71" s="31">
        <v>0.79166666666666663</v>
      </c>
      <c r="U71" s="31">
        <v>1.1794217687074831</v>
      </c>
      <c r="V71" s="31">
        <v>1.5780821917808221</v>
      </c>
      <c r="W71" s="43" t="s">
        <v>269</v>
      </c>
    </row>
    <row r="72" spans="2:23" x14ac:dyDescent="0.25">
      <c r="B72" s="80"/>
      <c r="C72" s="80"/>
      <c r="D72" s="80"/>
      <c r="E72" s="4"/>
      <c r="K72" s="54" t="s">
        <v>310</v>
      </c>
      <c r="L72" s="54">
        <v>0.46575342465753422</v>
      </c>
      <c r="M72" s="54">
        <v>0.91891891891891886</v>
      </c>
      <c r="N72" s="54">
        <v>1.1180180180180179</v>
      </c>
      <c r="O72" s="54">
        <v>2.196347031963469</v>
      </c>
      <c r="P72" s="43" t="s">
        <v>269</v>
      </c>
      <c r="R72" s="31" t="s">
        <v>259</v>
      </c>
      <c r="S72" s="31">
        <v>0.65753424657534243</v>
      </c>
      <c r="T72" s="31">
        <v>0.88888888888888884</v>
      </c>
      <c r="U72" s="31">
        <v>1.081481481481481</v>
      </c>
      <c r="V72" s="31">
        <v>1.602739726027397</v>
      </c>
      <c r="W72" s="43" t="s">
        <v>269</v>
      </c>
    </row>
    <row r="73" spans="2:23" x14ac:dyDescent="0.25">
      <c r="B73" s="31"/>
      <c r="C73" s="31"/>
      <c r="D73" s="31"/>
      <c r="K73" s="31" t="s">
        <v>311</v>
      </c>
      <c r="L73" s="31">
        <v>0.46575342465753422</v>
      </c>
      <c r="M73" s="31">
        <v>0.56666666666666665</v>
      </c>
      <c r="N73" s="31">
        <v>1.1180180180180179</v>
      </c>
      <c r="O73" s="31">
        <v>1.1380400421496311</v>
      </c>
      <c r="P73" s="43" t="s">
        <v>269</v>
      </c>
      <c r="R73" s="31" t="s">
        <v>291</v>
      </c>
      <c r="S73" s="31">
        <v>0.60273972602739723</v>
      </c>
      <c r="T73" s="31">
        <v>0.89795918367346927</v>
      </c>
      <c r="U73" s="31">
        <v>1.074606891937103</v>
      </c>
      <c r="V73" s="31">
        <v>1.6109589041095871</v>
      </c>
      <c r="W73" s="43" t="s">
        <v>269</v>
      </c>
    </row>
    <row r="74" spans="2:23" x14ac:dyDescent="0.25">
      <c r="B74" s="31" t="s">
        <v>235</v>
      </c>
      <c r="C74" s="31" t="s">
        <v>240</v>
      </c>
      <c r="D74" s="31" t="s">
        <v>80</v>
      </c>
      <c r="K74" s="31" t="s">
        <v>312</v>
      </c>
      <c r="L74" s="31">
        <v>0.46575342465753422</v>
      </c>
      <c r="M74" s="31">
        <v>0.6071428571428571</v>
      </c>
      <c r="N74" s="31">
        <v>1.1978764478764481</v>
      </c>
      <c r="O74" s="31">
        <v>1.255292652552926</v>
      </c>
      <c r="P74" s="43" t="s">
        <v>269</v>
      </c>
      <c r="R74" s="31" t="s">
        <v>324</v>
      </c>
      <c r="S74" s="31">
        <v>0.52054794520547942</v>
      </c>
      <c r="T74" s="31">
        <v>0.73076923076923073</v>
      </c>
      <c r="U74" s="31">
        <v>1.3336538461538461</v>
      </c>
      <c r="V74" s="31">
        <v>1.679060665362035</v>
      </c>
      <c r="W74" s="43" t="s">
        <v>269</v>
      </c>
    </row>
    <row r="75" spans="2:23" x14ac:dyDescent="0.25">
      <c r="B75" s="31" t="s">
        <v>616</v>
      </c>
      <c r="C75" s="31">
        <v>21</v>
      </c>
      <c r="D75" s="50">
        <f>C75/73</f>
        <v>0.28767123287671231</v>
      </c>
      <c r="K75" s="31" t="s">
        <v>313</v>
      </c>
      <c r="L75" s="31">
        <v>0.46575342465753422</v>
      </c>
      <c r="M75" s="31">
        <v>0.85</v>
      </c>
      <c r="N75" s="31">
        <v>1.2663265306122451</v>
      </c>
      <c r="O75" s="31">
        <v>2.1917808219178081</v>
      </c>
      <c r="P75" s="43" t="s">
        <v>269</v>
      </c>
      <c r="R75" s="31" t="s">
        <v>284</v>
      </c>
      <c r="S75" s="31">
        <v>0.60273972602739723</v>
      </c>
      <c r="T75" s="31">
        <v>0.84615384615384615</v>
      </c>
      <c r="U75" s="31">
        <v>1.1438746438746441</v>
      </c>
      <c r="V75" s="31">
        <v>1.6917808219178081</v>
      </c>
      <c r="W75" s="43" t="s">
        <v>269</v>
      </c>
    </row>
    <row r="76" spans="2:23" x14ac:dyDescent="0.25">
      <c r="B76" s="31" t="s">
        <v>617</v>
      </c>
      <c r="C76" s="31">
        <v>20</v>
      </c>
      <c r="D76" s="50">
        <f t="shared" ref="D76:D84" si="3">C76/73</f>
        <v>0.27397260273972601</v>
      </c>
      <c r="K76" s="31" t="s">
        <v>314</v>
      </c>
      <c r="L76" s="31">
        <v>0.53424657534246578</v>
      </c>
      <c r="M76" s="31">
        <v>0.79591836734693877</v>
      </c>
      <c r="N76" s="31">
        <v>1.0759637188208619</v>
      </c>
      <c r="O76" s="31">
        <v>1.2753424657534249</v>
      </c>
      <c r="P76" s="43" t="s">
        <v>269</v>
      </c>
      <c r="R76" s="31" t="s">
        <v>320</v>
      </c>
      <c r="S76" s="31">
        <v>0.52054794520547942</v>
      </c>
      <c r="T76" s="31">
        <v>0.86363636363636365</v>
      </c>
      <c r="U76" s="31">
        <v>1.125811688311688</v>
      </c>
      <c r="V76" s="31">
        <v>1.707762557077626</v>
      </c>
      <c r="W76" s="43" t="s">
        <v>269</v>
      </c>
    </row>
    <row r="77" spans="2:23" x14ac:dyDescent="0.25">
      <c r="B77" s="31" t="s">
        <v>618</v>
      </c>
      <c r="C77" s="31">
        <v>16</v>
      </c>
      <c r="D77" s="50">
        <f t="shared" si="3"/>
        <v>0.21917808219178081</v>
      </c>
      <c r="K77" s="31" t="s">
        <v>315</v>
      </c>
      <c r="L77" s="31">
        <v>0.53424657534246578</v>
      </c>
      <c r="M77" s="31">
        <v>0.81250000000000011</v>
      </c>
      <c r="N77" s="31">
        <v>1.059151785714286</v>
      </c>
      <c r="O77" s="31">
        <v>1.2420091324200919</v>
      </c>
      <c r="P77" s="43" t="s">
        <v>269</v>
      </c>
      <c r="R77" s="31" t="s">
        <v>278</v>
      </c>
      <c r="S77" s="31">
        <v>0.46575342465753422</v>
      </c>
      <c r="T77" s="31">
        <v>0.85</v>
      </c>
      <c r="U77" s="31">
        <v>1.1490740740740739</v>
      </c>
      <c r="V77" s="31">
        <v>1.7351598173515981</v>
      </c>
      <c r="W77" s="43" t="s">
        <v>269</v>
      </c>
    </row>
    <row r="78" spans="2:23" x14ac:dyDescent="0.25">
      <c r="B78" s="31" t="s">
        <v>619</v>
      </c>
      <c r="C78" s="31">
        <v>31</v>
      </c>
      <c r="D78" s="50">
        <f t="shared" si="3"/>
        <v>0.42465753424657532</v>
      </c>
      <c r="K78" s="31" t="s">
        <v>316</v>
      </c>
      <c r="L78" s="31">
        <v>0.53424657534246578</v>
      </c>
      <c r="M78" s="31">
        <v>0.97500000000000009</v>
      </c>
      <c r="N78" s="31">
        <v>1.18625</v>
      </c>
      <c r="O78" s="31">
        <v>7.1232876712329034</v>
      </c>
      <c r="P78" s="43" t="s">
        <v>269</v>
      </c>
      <c r="R78" s="31" t="s">
        <v>292</v>
      </c>
      <c r="S78" s="31">
        <v>0.60273972602739723</v>
      </c>
      <c r="T78" s="31">
        <v>0.89795918367346927</v>
      </c>
      <c r="U78" s="31">
        <v>1.092517006802721</v>
      </c>
      <c r="V78" s="31">
        <v>1.7452054794520531</v>
      </c>
      <c r="W78" s="43" t="s">
        <v>269</v>
      </c>
    </row>
    <row r="79" spans="2:23" x14ac:dyDescent="0.25">
      <c r="B79" s="31" t="s">
        <v>620</v>
      </c>
      <c r="C79" s="31">
        <v>27</v>
      </c>
      <c r="D79" s="50">
        <f t="shared" si="3"/>
        <v>0.36986301369863012</v>
      </c>
      <c r="K79" s="31" t="s">
        <v>317</v>
      </c>
      <c r="L79" s="31">
        <v>0.53424657534246578</v>
      </c>
      <c r="M79" s="31">
        <v>0.65</v>
      </c>
      <c r="N79" s="31">
        <v>1.18625</v>
      </c>
      <c r="O79" s="31">
        <v>1.2915851272015659</v>
      </c>
      <c r="P79" s="43" t="s">
        <v>269</v>
      </c>
      <c r="R79" s="31" t="s">
        <v>321</v>
      </c>
      <c r="S79" s="31">
        <v>0.52054794520547942</v>
      </c>
      <c r="T79" s="31">
        <v>0.86363636363636365</v>
      </c>
      <c r="U79" s="31">
        <v>1.1675084175084181</v>
      </c>
      <c r="V79" s="31">
        <v>1.908675799086758</v>
      </c>
      <c r="W79" s="43" t="s">
        <v>269</v>
      </c>
    </row>
    <row r="80" spans="2:23" x14ac:dyDescent="0.25">
      <c r="B80" s="31" t="s">
        <v>621</v>
      </c>
      <c r="C80" s="31">
        <v>26</v>
      </c>
      <c r="D80" s="50">
        <f t="shared" si="3"/>
        <v>0.35616438356164382</v>
      </c>
      <c r="K80" s="31" t="s">
        <v>318</v>
      </c>
      <c r="L80" s="31">
        <v>0.53424657534246578</v>
      </c>
      <c r="M80" s="31">
        <v>0.69642857142857151</v>
      </c>
      <c r="N80" s="31">
        <v>1.059151785714286</v>
      </c>
      <c r="O80" s="31">
        <v>1.1281224818694611</v>
      </c>
      <c r="P80" s="43" t="s">
        <v>269</v>
      </c>
      <c r="R80" s="31" t="s">
        <v>285</v>
      </c>
      <c r="S80" s="31">
        <v>0.60273972602739723</v>
      </c>
      <c r="T80" s="31">
        <v>0.91666666666666663</v>
      </c>
      <c r="U80" s="31">
        <v>1.096994535519126</v>
      </c>
      <c r="V80" s="31">
        <v>1.972602739726026</v>
      </c>
      <c r="W80" s="43" t="s">
        <v>269</v>
      </c>
    </row>
    <row r="81" spans="1:23" x14ac:dyDescent="0.25">
      <c r="B81" s="31" t="s">
        <v>622</v>
      </c>
      <c r="C81" s="31">
        <v>26</v>
      </c>
      <c r="D81" s="50">
        <f t="shared" si="3"/>
        <v>0.35616438356164382</v>
      </c>
      <c r="K81" s="31" t="s">
        <v>319</v>
      </c>
      <c r="L81" s="31">
        <v>0.53424657534246578</v>
      </c>
      <c r="M81" s="31">
        <v>0.72222222222222232</v>
      </c>
      <c r="N81" s="31">
        <v>1.0759637188208619</v>
      </c>
      <c r="O81" s="31">
        <v>1.1835616438356169</v>
      </c>
      <c r="P81" s="43" t="s">
        <v>269</v>
      </c>
      <c r="R81" s="31" t="s">
        <v>254</v>
      </c>
      <c r="S81" s="31">
        <v>0.54794520547945202</v>
      </c>
      <c r="T81" s="31">
        <v>0.86956521739130432</v>
      </c>
      <c r="U81" s="31">
        <v>1.175523349436393</v>
      </c>
      <c r="V81" s="31">
        <v>1.995433789954338</v>
      </c>
      <c r="W81" s="43" t="s">
        <v>269</v>
      </c>
    </row>
    <row r="82" spans="1:23" x14ac:dyDescent="0.25">
      <c r="B82" s="31" t="s">
        <v>623</v>
      </c>
      <c r="C82" s="31">
        <v>13</v>
      </c>
      <c r="D82" s="50">
        <f t="shared" si="3"/>
        <v>0.17808219178082191</v>
      </c>
      <c r="K82" s="51" t="s">
        <v>320</v>
      </c>
      <c r="L82" s="51">
        <v>0.52054794520547942</v>
      </c>
      <c r="M82" s="51">
        <v>0.86363636363636365</v>
      </c>
      <c r="N82" s="51">
        <v>1.125811688311688</v>
      </c>
      <c r="O82" s="51">
        <v>1.707762557077626</v>
      </c>
      <c r="P82" s="52" t="s">
        <v>269</v>
      </c>
      <c r="R82" s="31" t="s">
        <v>286</v>
      </c>
      <c r="S82" s="31">
        <v>0.60273972602739723</v>
      </c>
      <c r="T82" s="31">
        <v>0.91666666666666663</v>
      </c>
      <c r="U82" s="31">
        <v>1.115277777777778</v>
      </c>
      <c r="V82" s="31">
        <v>2.1369863013698631</v>
      </c>
      <c r="W82" s="43" t="s">
        <v>269</v>
      </c>
    </row>
    <row r="83" spans="1:23" x14ac:dyDescent="0.25">
      <c r="B83" s="31" t="s">
        <v>624</v>
      </c>
      <c r="C83" s="31">
        <v>24</v>
      </c>
      <c r="D83" s="50">
        <f t="shared" si="3"/>
        <v>0.32876712328767121</v>
      </c>
      <c r="K83" s="51" t="s">
        <v>321</v>
      </c>
      <c r="L83" s="51">
        <v>0.52054794520547942</v>
      </c>
      <c r="M83" s="51">
        <v>0.86363636363636365</v>
      </c>
      <c r="N83" s="51">
        <v>1.1675084175084181</v>
      </c>
      <c r="O83" s="51">
        <v>1.908675799086758</v>
      </c>
      <c r="P83" s="52" t="s">
        <v>269</v>
      </c>
      <c r="R83" s="31" t="s">
        <v>313</v>
      </c>
      <c r="S83" s="31">
        <v>0.46575342465753422</v>
      </c>
      <c r="T83" s="31">
        <v>0.85</v>
      </c>
      <c r="U83" s="31">
        <v>1.2663265306122451</v>
      </c>
      <c r="V83" s="31">
        <v>2.1917808219178081</v>
      </c>
      <c r="W83" s="43" t="s">
        <v>269</v>
      </c>
    </row>
    <row r="84" spans="1:23" x14ac:dyDescent="0.25">
      <c r="B84" s="33" t="s">
        <v>625</v>
      </c>
      <c r="C84" s="33">
        <v>38</v>
      </c>
      <c r="D84" s="63">
        <f t="shared" si="3"/>
        <v>0.52054794520547942</v>
      </c>
      <c r="K84" s="51" t="s">
        <v>322</v>
      </c>
      <c r="L84" s="51">
        <v>0.52054794520547942</v>
      </c>
      <c r="M84" s="51">
        <v>0.97435897435897423</v>
      </c>
      <c r="N84" s="51">
        <v>1.166036149642707</v>
      </c>
      <c r="O84" s="51">
        <v>6.410958904109556</v>
      </c>
      <c r="P84" s="52" t="s">
        <v>269</v>
      </c>
      <c r="R84" s="31" t="s">
        <v>262</v>
      </c>
      <c r="S84" s="31">
        <v>0.46575342465753422</v>
      </c>
      <c r="T84" s="31">
        <v>0.91891891891891886</v>
      </c>
      <c r="U84" s="31">
        <v>1.1180180180180179</v>
      </c>
      <c r="V84" s="31">
        <v>2.196347031963469</v>
      </c>
      <c r="W84" s="43" t="s">
        <v>269</v>
      </c>
    </row>
    <row r="85" spans="1:23" x14ac:dyDescent="0.25">
      <c r="B85" s="31" t="s">
        <v>626</v>
      </c>
      <c r="C85" s="31">
        <v>21</v>
      </c>
      <c r="D85" s="50">
        <f>C85/73</f>
        <v>0.28767123287671231</v>
      </c>
      <c r="K85" s="51" t="s">
        <v>323</v>
      </c>
      <c r="L85" s="51">
        <v>0.52054794520547942</v>
      </c>
      <c r="M85" s="51">
        <v>0.97435897435897423</v>
      </c>
      <c r="N85" s="51">
        <v>1.185470085470085</v>
      </c>
      <c r="O85" s="51">
        <v>6.9452054794520208</v>
      </c>
      <c r="P85" s="52" t="s">
        <v>269</v>
      </c>
      <c r="R85" s="54" t="s">
        <v>310</v>
      </c>
      <c r="S85" s="54">
        <v>0.46575342465753422</v>
      </c>
      <c r="T85" s="54">
        <v>0.91891891891891886</v>
      </c>
      <c r="U85" s="54">
        <v>1.1180180180180179</v>
      </c>
      <c r="V85" s="54">
        <v>2.196347031963469</v>
      </c>
      <c r="W85" s="43" t="s">
        <v>269</v>
      </c>
    </row>
    <row r="86" spans="1:23" x14ac:dyDescent="0.25">
      <c r="B86" s="31" t="s">
        <v>627</v>
      </c>
      <c r="C86" s="31">
        <v>21</v>
      </c>
      <c r="D86" s="50">
        <f t="shared" ref="D86:D89" si="4">C86/73</f>
        <v>0.28767123287671231</v>
      </c>
      <c r="K86" s="58" t="s">
        <v>324</v>
      </c>
      <c r="L86" s="58">
        <v>0.52054794520547942</v>
      </c>
      <c r="M86" s="58">
        <v>0.73076923076923073</v>
      </c>
      <c r="N86" s="58">
        <v>1.3336538461538461</v>
      </c>
      <c r="O86" s="51">
        <v>1.679060665362035</v>
      </c>
      <c r="P86" s="52" t="s">
        <v>269</v>
      </c>
      <c r="R86" s="31" t="s">
        <v>256</v>
      </c>
      <c r="S86" s="31">
        <v>0.50684931506849318</v>
      </c>
      <c r="T86" s="31">
        <v>0.92500000000000016</v>
      </c>
      <c r="U86" s="31">
        <v>1.125416666666667</v>
      </c>
      <c r="V86" s="31">
        <v>2.3744292237442979</v>
      </c>
      <c r="W86" s="43" t="s">
        <v>269</v>
      </c>
    </row>
    <row r="87" spans="1:23" x14ac:dyDescent="0.25">
      <c r="B87" s="31" t="s">
        <v>628</v>
      </c>
      <c r="C87" s="31">
        <v>20</v>
      </c>
      <c r="D87" s="50">
        <f t="shared" si="4"/>
        <v>0.27397260273972601</v>
      </c>
      <c r="K87" s="51" t="s">
        <v>325</v>
      </c>
      <c r="L87" s="51">
        <v>0.52054794520547942</v>
      </c>
      <c r="M87" s="51">
        <v>0.79166666666666663</v>
      </c>
      <c r="N87" s="51">
        <v>1.1794217687074831</v>
      </c>
      <c r="O87" s="51">
        <v>1.5780821917808221</v>
      </c>
      <c r="P87" s="52" t="s">
        <v>269</v>
      </c>
      <c r="R87" s="31" t="s">
        <v>268</v>
      </c>
      <c r="S87" s="31">
        <v>0.46575342465753422</v>
      </c>
      <c r="T87" s="31">
        <v>0.91891891891891886</v>
      </c>
      <c r="U87" s="31">
        <v>1.1978764478764481</v>
      </c>
      <c r="V87" s="31">
        <v>2.8721461187214601</v>
      </c>
      <c r="W87" s="43" t="s">
        <v>269</v>
      </c>
    </row>
    <row r="88" spans="1:23" x14ac:dyDescent="0.25">
      <c r="B88" s="31" t="s">
        <v>629</v>
      </c>
      <c r="C88" s="31">
        <v>27</v>
      </c>
      <c r="D88" s="50">
        <f t="shared" si="4"/>
        <v>0.36986301369863012</v>
      </c>
      <c r="K88" s="51" t="s">
        <v>326</v>
      </c>
      <c r="L88" s="51">
        <v>0.52054794520547942</v>
      </c>
      <c r="M88" s="51">
        <v>0.77551020408163263</v>
      </c>
      <c r="N88" s="51">
        <v>1.1794217687074831</v>
      </c>
      <c r="O88" s="51">
        <v>1.525529265255293</v>
      </c>
      <c r="P88" s="52" t="s">
        <v>269</v>
      </c>
      <c r="R88" s="55" t="s">
        <v>309</v>
      </c>
      <c r="S88" s="55">
        <v>0.46575342465753422</v>
      </c>
      <c r="T88" s="55">
        <v>0.91891891891891886</v>
      </c>
      <c r="U88" s="55">
        <v>1.1978764478764481</v>
      </c>
      <c r="V88" s="55">
        <v>2.8721461187214601</v>
      </c>
      <c r="W88" s="43" t="s">
        <v>269</v>
      </c>
    </row>
    <row r="89" spans="1:23" x14ac:dyDescent="0.25">
      <c r="B89" s="31" t="s">
        <v>630</v>
      </c>
      <c r="C89" s="31">
        <v>25</v>
      </c>
      <c r="D89" s="50">
        <f t="shared" si="4"/>
        <v>0.34246575342465752</v>
      </c>
      <c r="K89" s="51" t="s">
        <v>327</v>
      </c>
      <c r="L89" s="51">
        <v>0.52054794520547942</v>
      </c>
      <c r="M89" s="51">
        <v>0.79166666666666663</v>
      </c>
      <c r="N89" s="51">
        <v>1.1794217687074831</v>
      </c>
      <c r="O89" s="51">
        <v>1.5780821917808221</v>
      </c>
      <c r="P89" s="52" t="s">
        <v>269</v>
      </c>
      <c r="R89" s="54" t="s">
        <v>258</v>
      </c>
      <c r="S89" s="54">
        <v>0.50684931506849318</v>
      </c>
      <c r="T89" s="54">
        <v>0.92500000000000016</v>
      </c>
      <c r="U89" s="54">
        <v>1.205803571428572</v>
      </c>
      <c r="V89" s="54">
        <v>3.1050228310502348</v>
      </c>
      <c r="W89" s="43" t="s">
        <v>269</v>
      </c>
    </row>
    <row r="90" spans="1:23" x14ac:dyDescent="0.25">
      <c r="D90" s="62"/>
      <c r="K90" s="51" t="s">
        <v>328</v>
      </c>
      <c r="L90" s="51">
        <v>0.52054794520547942</v>
      </c>
      <c r="M90" s="51">
        <v>0.77551020408163263</v>
      </c>
      <c r="N90" s="51">
        <v>1.1794217687074831</v>
      </c>
      <c r="O90" s="51">
        <v>1.525529265255293</v>
      </c>
      <c r="P90" s="52" t="s">
        <v>269</v>
      </c>
      <c r="R90" s="31" t="s">
        <v>303</v>
      </c>
      <c r="S90" s="31">
        <v>0.47945205479452052</v>
      </c>
      <c r="T90" s="31">
        <v>0.94594594594594583</v>
      </c>
      <c r="U90" s="31">
        <v>1.278778778778779</v>
      </c>
      <c r="V90" s="31">
        <v>4.815068493150676</v>
      </c>
      <c r="W90" s="43" t="s">
        <v>269</v>
      </c>
    </row>
    <row r="91" spans="1:23" x14ac:dyDescent="0.25">
      <c r="A91" s="41" t="s">
        <v>614</v>
      </c>
      <c r="B91" s="4">
        <f>COUNTIF(D75:D89, "&gt;0.44")</f>
        <v>1</v>
      </c>
      <c r="K91" s="51" t="s">
        <v>329</v>
      </c>
      <c r="L91" s="51">
        <v>0.52054794520547942</v>
      </c>
      <c r="M91" s="51">
        <v>0.95</v>
      </c>
      <c r="N91" s="51">
        <v>1.3336538461538461</v>
      </c>
      <c r="O91" s="51">
        <v>5.753424657534242</v>
      </c>
      <c r="P91" s="52" t="s">
        <v>269</v>
      </c>
      <c r="R91" s="31" t="s">
        <v>329</v>
      </c>
      <c r="S91" s="31">
        <v>0.52054794520547942</v>
      </c>
      <c r="T91" s="31">
        <v>0.95</v>
      </c>
      <c r="U91" s="31">
        <v>1.3336538461538461</v>
      </c>
      <c r="V91" s="31">
        <v>5.753424657534242</v>
      </c>
      <c r="W91" s="43" t="s">
        <v>269</v>
      </c>
    </row>
    <row r="92" spans="1:23" x14ac:dyDescent="0.25">
      <c r="K92" s="51" t="s">
        <v>330</v>
      </c>
      <c r="L92" s="51">
        <v>0.52054794520547942</v>
      </c>
      <c r="M92" s="51">
        <v>0.6333333333333333</v>
      </c>
      <c r="N92" s="51">
        <v>1.185470085470085</v>
      </c>
      <c r="O92" s="51">
        <v>1.2702366127023661</v>
      </c>
      <c r="P92" s="52" t="s">
        <v>269</v>
      </c>
      <c r="R92" s="31" t="s">
        <v>322</v>
      </c>
      <c r="S92" s="31">
        <v>0.52054794520547942</v>
      </c>
      <c r="T92" s="31">
        <v>0.97435897435897423</v>
      </c>
      <c r="U92" s="31">
        <v>1.166036149642707</v>
      </c>
      <c r="V92" s="31">
        <v>6.410958904109556</v>
      </c>
      <c r="W92" s="43" t="s">
        <v>269</v>
      </c>
    </row>
    <row r="93" spans="1:23" x14ac:dyDescent="0.25">
      <c r="K93" s="51" t="s">
        <v>331</v>
      </c>
      <c r="L93" s="51">
        <v>0.52054794520547942</v>
      </c>
      <c r="M93" s="51">
        <v>0.62295081967213106</v>
      </c>
      <c r="N93" s="51">
        <v>1.166036149642707</v>
      </c>
      <c r="O93" s="51">
        <v>1.2352590827873731</v>
      </c>
      <c r="P93" s="52" t="s">
        <v>269</v>
      </c>
      <c r="R93" s="31" t="s">
        <v>298</v>
      </c>
      <c r="S93" s="31">
        <v>0.53424657534246578</v>
      </c>
      <c r="T93" s="31">
        <v>0.97500000000000009</v>
      </c>
      <c r="U93" s="31">
        <v>1.166803278688525</v>
      </c>
      <c r="V93" s="31">
        <v>6.5753424657534474</v>
      </c>
      <c r="W93" s="43" t="s">
        <v>269</v>
      </c>
    </row>
    <row r="94" spans="1:23" x14ac:dyDescent="0.25">
      <c r="B94" s="4" t="s">
        <v>81</v>
      </c>
      <c r="C94" s="4"/>
      <c r="D94" s="4"/>
      <c r="E94" s="4"/>
      <c r="K94" s="51" t="s">
        <v>332</v>
      </c>
      <c r="L94" s="51">
        <v>0.52054794520547942</v>
      </c>
      <c r="M94" s="51">
        <v>0.70370370370370372</v>
      </c>
      <c r="N94" s="51">
        <v>1.1675084175084181</v>
      </c>
      <c r="O94" s="51">
        <v>1.3407534246575341</v>
      </c>
      <c r="P94" s="52" t="s">
        <v>269</v>
      </c>
      <c r="R94" s="31" t="s">
        <v>323</v>
      </c>
      <c r="S94" s="31">
        <v>0.52054794520547942</v>
      </c>
      <c r="T94" s="31">
        <v>0.97435897435897423</v>
      </c>
      <c r="U94" s="31">
        <v>1.185470085470085</v>
      </c>
      <c r="V94" s="31">
        <v>6.9452054794520208</v>
      </c>
      <c r="W94" s="43" t="s">
        <v>269</v>
      </c>
    </row>
    <row r="95" spans="1:23" x14ac:dyDescent="0.25">
      <c r="B95" s="4" t="s">
        <v>78</v>
      </c>
      <c r="C95" s="4"/>
      <c r="D95" s="4"/>
      <c r="E95" s="4"/>
      <c r="K95" s="51" t="s">
        <v>333</v>
      </c>
      <c r="L95" s="51">
        <v>0.52054794520547942</v>
      </c>
      <c r="M95" s="51">
        <v>0.6785714285714286</v>
      </c>
      <c r="N95" s="51">
        <v>1.125811688311688</v>
      </c>
      <c r="O95" s="53">
        <v>1.2359208523592089</v>
      </c>
      <c r="P95" s="52" t="s">
        <v>269</v>
      </c>
      <c r="R95" s="54" t="s">
        <v>316</v>
      </c>
      <c r="S95" s="54">
        <v>0.53424657534246578</v>
      </c>
      <c r="T95" s="54">
        <v>0.97500000000000009</v>
      </c>
      <c r="U95" s="54">
        <v>1.18625</v>
      </c>
      <c r="V95" s="54">
        <v>7.1232876712329034</v>
      </c>
      <c r="W95" s="43" t="s">
        <v>269</v>
      </c>
    </row>
    <row r="96" spans="1:23" x14ac:dyDescent="0.25">
      <c r="B96" s="4" t="s">
        <v>79</v>
      </c>
      <c r="C96" s="4"/>
      <c r="D96" s="4"/>
      <c r="E96" s="4"/>
    </row>
    <row r="97" spans="2:23" x14ac:dyDescent="0.25">
      <c r="K97" s="4" t="s">
        <v>271</v>
      </c>
      <c r="L97" s="70">
        <f>COUNTIF(O6:O95, "&gt;1")</f>
        <v>86</v>
      </c>
      <c r="M97" s="70"/>
      <c r="N97" s="70"/>
      <c r="O97" s="70"/>
      <c r="P97" s="70"/>
      <c r="R97" s="4" t="s">
        <v>271</v>
      </c>
      <c r="S97" s="70">
        <f>COUNTIF(V6:V95, "&gt;1")</f>
        <v>86</v>
      </c>
      <c r="T97" s="70"/>
      <c r="U97" s="70"/>
      <c r="V97" s="70"/>
      <c r="W97" s="70"/>
    </row>
    <row r="105" spans="2:23" x14ac:dyDescent="0.25">
      <c r="B105" s="4"/>
      <c r="C105" s="4"/>
      <c r="D105" s="4"/>
      <c r="E105" s="4"/>
    </row>
    <row r="106" spans="2:23" x14ac:dyDescent="0.25">
      <c r="B106" s="4"/>
      <c r="C106" s="4"/>
      <c r="D106" s="4"/>
      <c r="E106" s="4"/>
    </row>
    <row r="107" spans="2:23" x14ac:dyDescent="0.25">
      <c r="B107" s="4"/>
      <c r="C107" s="4"/>
      <c r="D107" s="4"/>
      <c r="E107" s="4"/>
    </row>
  </sheetData>
  <sortState xmlns:xlrd2="http://schemas.microsoft.com/office/spreadsheetml/2017/richdata2" ref="R6:W95">
    <sortCondition ref="V95"/>
  </sortState>
  <mergeCells count="13">
    <mergeCell ref="S97:W97"/>
    <mergeCell ref="R1:W3"/>
    <mergeCell ref="B1:H2"/>
    <mergeCell ref="L1:P3"/>
    <mergeCell ref="B3:D3"/>
    <mergeCell ref="B5:D7"/>
    <mergeCell ref="B28:D29"/>
    <mergeCell ref="L97:P97"/>
    <mergeCell ref="F4:H6"/>
    <mergeCell ref="B26:D27"/>
    <mergeCell ref="B59:D60"/>
    <mergeCell ref="F65:H66"/>
    <mergeCell ref="B70:D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Frequent_keys</vt:lpstr>
      <vt:lpstr>Computation</vt:lpstr>
      <vt:lpstr>Tabular_Format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Bonavente</dc:creator>
  <cp:lastModifiedBy>Willie Bonavente</cp:lastModifiedBy>
  <cp:lastPrinted>2024-07-02T13:52:13Z</cp:lastPrinted>
  <dcterms:created xsi:type="dcterms:W3CDTF">2024-06-29T13:39:54Z</dcterms:created>
  <dcterms:modified xsi:type="dcterms:W3CDTF">2024-07-03T14:34:25Z</dcterms:modified>
</cp:coreProperties>
</file>