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KiCad\nixieAccurateClock\"/>
    </mc:Choice>
  </mc:AlternateContent>
  <xr:revisionPtr revIDLastSave="0" documentId="13_ncr:1_{B4CCE47A-4196-4F07-9339-C801DE5BCB75}" xr6:coauthVersionLast="47" xr6:coauthVersionMax="47" xr10:uidLastSave="{00000000-0000-0000-0000-000000000000}"/>
  <bookViews>
    <workbookView xWindow="-96" yWindow="-96" windowWidth="23232" windowHeight="12432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8" i="1"/>
  <c r="H19" i="1" s="1"/>
  <c r="H5" i="1"/>
  <c r="H18" i="1" s="1"/>
  <c r="B6" i="2"/>
  <c r="B5" i="2"/>
  <c r="B9" i="2" s="1"/>
  <c r="B4" i="2"/>
  <c r="E15" i="1"/>
  <c r="E17" i="1" s="1"/>
  <c r="E8" i="1"/>
  <c r="E19" i="1" s="1"/>
  <c r="E5" i="1"/>
  <c r="D15" i="1"/>
  <c r="D12" i="1"/>
  <c r="D8" i="1"/>
  <c r="D19" i="1" s="1"/>
  <c r="D5" i="1"/>
  <c r="B8" i="1"/>
  <c r="B5" i="1"/>
  <c r="B15" i="1"/>
  <c r="H12" i="1" l="1"/>
  <c r="H13" i="1"/>
  <c r="H16" i="1"/>
  <c r="H17" i="1"/>
  <c r="E18" i="1"/>
  <c r="D13" i="1"/>
  <c r="D18" i="1"/>
  <c r="B8" i="2"/>
  <c r="B12" i="2" s="1"/>
  <c r="B10" i="2"/>
  <c r="B14" i="2" s="1"/>
  <c r="B13" i="2"/>
  <c r="E12" i="1"/>
  <c r="E13" i="1"/>
  <c r="E16" i="1"/>
  <c r="D16" i="1"/>
  <c r="D17" i="1"/>
  <c r="B17" i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<sst xmlns="http://schemas.openxmlformats.org/spreadsheetml/2006/main" count="53" uniqueCount="37">
  <si>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</si>
  <si>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</si>
  <si>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</si>
  <si>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</si>
  <si>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</si>
  <si>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</si>
  <si>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</si>
  <si>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</si>
  <si>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</si>
  <si>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</si>
  <si>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</si>
  <si>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</si>
  <si>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</si>
  <si>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</si>
  <si>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</si>
  <si>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</si>
  <si>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</si>
  <si>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</si>
  <si>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</si>
  <si>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</si>
  <si>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</si>
  <si>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</si>
  <si>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</si>
  <si>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</si>
  <si>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</si>
  <si>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</si>
  <si>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</si>
  <si>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</si>
  <si>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</si>
  <si>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</si>
  <si>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</si>
  <si>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</si>
  <si>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</si>
  <si>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</si>
  <si>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</si>
  <si>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</si>
  <si>
    <t>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</si>
</sst>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H19"/>
  <sheetViews>
    <sheetView tabSelected="1" workbookViewId="0"/>
  </sheetViews>
  <sheetFormatPr defaultRowHeight="14.4" x14ac:dyDescent="0.55000000000000004"/>
  <cols>
    <col min="1" max="1" width="12.7890625" customWidth="1"/>
    <col min="2" max="2" width="11.5234375" bestFit="1" customWidth="1"/>
  </cols>
  <sheetData>
    <row r="1" spans="1:8" x14ac:dyDescent="0.55000000000000004">
      <c r="A1" t="s">
        <v>0</v>
      </c>
    </row>
    <row r="2" spans="1:8" x14ac:dyDescent="0.55000000000000004">
      <c r="A2" t="s">
        <v>14</v>
      </c>
    </row>
    <row r="3" spans="1:8" x14ac:dyDescent="0.55000000000000004">
      <c r="B3" t="s">
        <v>20</v>
      </c>
      <c r="D3" t="s">
        <v>21</v>
      </c>
      <c r="E3" t="s">
        <v>22</v>
      </c>
      <c r="H3" t="s">
        <v>36</v>
      </c>
    </row>
    <row r="5" spans="1:8" x14ac:dyDescent="0.55000000000000004">
      <c r="A5" t="s">
        <v>6</v>
      </c>
      <c r="B5">
        <f>6*(2.5+0.3)*0.001</f>
        <v>1.6799999999999999E-2</v>
      </c>
      <c r="C5" t="s">
        <v>15</v>
      </c>
      <c r="D5">
        <f>6*(2.5+0.3)*0.001</f>
        <v>1.6799999999999999E-2</v>
      </c>
      <c r="E5">
        <f>6*(2.5+0.3)*0.001</f>
        <v>1.6799999999999999E-2</v>
      </c>
      <c r="H5">
        <f>6*(2.5+0.3)*0.001</f>
        <v>1.6799999999999999E-2</v>
      </c>
    </row>
    <row r="6" spans="1:8" x14ac:dyDescent="0.55000000000000004">
      <c r="A6" t="s">
        <v>7</v>
      </c>
      <c r="B6">
        <v>20</v>
      </c>
      <c r="C6" t="s">
        <v>16</v>
      </c>
      <c r="D6">
        <v>20</v>
      </c>
      <c r="E6">
        <v>20</v>
      </c>
      <c r="H6">
        <v>5</v>
      </c>
    </row>
    <row r="7" spans="1:8" x14ac:dyDescent="0.55000000000000004">
      <c r="A7" t="s">
        <v>11</v>
      </c>
      <c r="B7" s="1">
        <v>47000</v>
      </c>
      <c r="C7" t="s">
        <v>17</v>
      </c>
      <c r="D7" s="1">
        <v>47000</v>
      </c>
      <c r="E7" s="1">
        <v>47000</v>
      </c>
      <c r="H7" s="1">
        <v>219000</v>
      </c>
    </row>
    <row r="8" spans="1:8" x14ac:dyDescent="0.55000000000000004">
      <c r="A8" t="s">
        <v>12</v>
      </c>
      <c r="B8">
        <f>1/B7</f>
        <v>2.1276595744680852E-5</v>
      </c>
      <c r="C8" t="s">
        <v>19</v>
      </c>
      <c r="D8">
        <f>1/D7</f>
        <v>2.1276595744680852E-5</v>
      </c>
      <c r="E8">
        <f>1/E7</f>
        <v>2.1276595744680852E-5</v>
      </c>
      <c r="H8">
        <f>1/H7</f>
        <v>4.5662100456621006E-6</v>
      </c>
    </row>
    <row r="9" spans="1:8" x14ac:dyDescent="0.55000000000000004">
      <c r="A9" t="s">
        <v>13</v>
      </c>
      <c r="B9" s="1">
        <v>8.1999999999999998E-4</v>
      </c>
      <c r="C9" t="s">
        <v>18</v>
      </c>
      <c r="D9" s="1">
        <v>8.1999999999999998E-4</v>
      </c>
      <c r="E9" s="1">
        <v>8.1999999999999998E-4</v>
      </c>
      <c r="H9" s="1">
        <v>1.5E-5</v>
      </c>
    </row>
    <row r="12" spans="1:8" x14ac:dyDescent="0.55000000000000004">
      <c r="A12" t="s">
        <v>1</v>
      </c>
      <c r="B12">
        <f>B5/B14/B6</f>
        <v>4.9411764705882345E-6</v>
      </c>
      <c r="C12" t="s">
        <v>15</v>
      </c>
      <c r="D12">
        <f>D5/D14/D6</f>
        <v>6.999999999999999E-6</v>
      </c>
      <c r="E12">
        <f>E5/E14/E6</f>
        <v>3.9999999999999998E-6</v>
      </c>
      <c r="H12">
        <f>H5/H14/H6</f>
        <v>1.6799999999999999E-4</v>
      </c>
    </row>
    <row r="13" spans="1:8" x14ac:dyDescent="0.55000000000000004">
      <c r="A13" t="s">
        <v>8</v>
      </c>
      <c r="B13">
        <f>B8/B9*B6*B15</f>
        <v>0.45788943496443735</v>
      </c>
      <c r="C13" t="s">
        <v>15</v>
      </c>
      <c r="D13">
        <f>D8/D9*D6*D15</f>
        <v>0.43245113302196864</v>
      </c>
      <c r="E13">
        <f>E8/E9*E6*E15</f>
        <v>0.46951837299528021</v>
      </c>
      <c r="H13">
        <f>H8/H9*H6*H15</f>
        <v>1.1415525114155249</v>
      </c>
    </row>
    <row r="14" spans="1:8" x14ac:dyDescent="0.55000000000000004">
      <c r="A14" t="s">
        <v>2</v>
      </c>
      <c r="B14">
        <v>170</v>
      </c>
      <c r="C14" t="s">
        <v>16</v>
      </c>
      <c r="D14">
        <v>120</v>
      </c>
      <c r="E14">
        <v>210</v>
      </c>
      <c r="H14">
        <v>20</v>
      </c>
    </row>
    <row r="15" spans="1:8" x14ac:dyDescent="0.55000000000000004">
      <c r="A15" t="s">
        <v>10</v>
      </c>
      <c r="B15" s="2">
        <f>1-(B6/B14)</f>
        <v>0.88235294117647056</v>
      </c>
      <c r="D15" s="2">
        <f>1-(D6/D14)</f>
        <v>0.83333333333333337</v>
      </c>
      <c r="E15" s="2">
        <f>1-(E6/E14)</f>
        <v>0.90476190476190477</v>
      </c>
      <c r="H15" s="2">
        <f>1-(H6/H14)</f>
        <v>0.75</v>
      </c>
    </row>
    <row r="16" spans="1:8" x14ac:dyDescent="0.55000000000000004">
      <c r="A16" t="s">
        <v>3</v>
      </c>
      <c r="B16">
        <f>B8/(2*B9)*B14*B15*POWER(1-B15,2)</f>
        <v>2.693467264496691E-2</v>
      </c>
      <c r="C16" t="s">
        <v>15</v>
      </c>
      <c r="D16">
        <f>D8/(2*D9)*D14*D15*POWER(1-D15,2)</f>
        <v>3.6037594418497361E-2</v>
      </c>
      <c r="E16">
        <f>E8/(2*E9)*E14*E15*POWER(1-E15,2)</f>
        <v>2.2358017761680001E-2</v>
      </c>
      <c r="H16">
        <f>H8/(2*H9)*H14*H15*POWER(1-H15,2)</f>
        <v>0.14269406392694062</v>
      </c>
    </row>
    <row r="17" spans="1:8" x14ac:dyDescent="0.55000000000000004">
      <c r="A17" t="s">
        <v>9</v>
      </c>
      <c r="B17">
        <f>B5/(1-B15)</f>
        <v>0.14279999999999995</v>
      </c>
      <c r="C17" t="s">
        <v>15</v>
      </c>
      <c r="D17">
        <f>D5/(1-D15)</f>
        <v>0.10080000000000001</v>
      </c>
      <c r="E17">
        <f>E5/(1-E15)</f>
        <v>0.1764</v>
      </c>
      <c r="H17">
        <f>H5/(1-H15)</f>
        <v>6.7199999999999996E-2</v>
      </c>
    </row>
    <row r="18" spans="1:8" x14ac:dyDescent="0.55000000000000004">
      <c r="A18" t="s">
        <v>4</v>
      </c>
      <c r="B18">
        <f>B5/(1-B15)+(B8/(2*B9)*B6*B15)</f>
        <v>0.3717447174822186</v>
      </c>
      <c r="C18" t="s">
        <v>15</v>
      </c>
      <c r="D18">
        <f>D5/(1-D15)+(D8/(2*D9)*D6*D15)</f>
        <v>0.31702556651098435</v>
      </c>
      <c r="E18">
        <f>E5/(1-E15)+(E8/(2*E9)*E6*E15)</f>
        <v>0.41115918649764011</v>
      </c>
      <c r="H18">
        <f>H5/(1-H15)+(H8/(2*H9)*H6*H15)</f>
        <v>0.63797625570776251</v>
      </c>
    </row>
    <row r="19" spans="1:8" x14ac:dyDescent="0.55000000000000004">
      <c r="A19" t="s">
        <v>5</v>
      </c>
      <c r="B19">
        <f>B8/(2*B5)*POWER(B6/B14,2)*(B14-B6)</f>
        <v>1.3146685457662416E-3</v>
      </c>
      <c r="C19" t="s">
        <v>18</v>
      </c>
      <c r="D19">
        <f>D8/(2*D5)*POWER(D6/D14,2)*(D14-D6)</f>
        <v>1.7589778228076101E-3</v>
      </c>
      <c r="E19">
        <f>E8/(2*E5)*POWER(E6/E14,2)*(E14-E6)</f>
        <v>1.0912842002724764E-3</v>
      </c>
      <c r="H19">
        <f>H8/(2*H5)*POWER(H6/H14,2)*(H14-H6)</f>
        <v>1.2740541422048273E-4</v>
      </c>
    </row>
  </sheetData>
  <conditionalFormatting sqref="B9">
    <cfRule type="cellIs" dxfId="7" priority="5" operator="lessThanOrEqual">
      <formula>$B$19</formula>
    </cfRule>
    <cfRule type="cellIs" dxfId="6" priority="6" operator="greaterThan">
      <formula>$B$19</formula>
    </cfRule>
  </conditionalFormatting>
  <conditionalFormatting sqref="D9:E9">
    <cfRule type="cellIs" dxfId="5" priority="3" operator="lessThanOrEqual">
      <formula>$B$19</formula>
    </cfRule>
    <cfRule type="cellIs" dxfId="4" priority="4" operator="greaterThan">
      <formula>$B$19</formula>
    </cfRule>
  </conditionalFormatting>
  <conditionalFormatting sqref="H9">
    <cfRule type="cellIs" dxfId="3" priority="1" operator="lessThanOrEqual">
      <formula>$B$19</formula>
    </cfRule>
    <cfRule type="cellIs" dxfId="2" priority="2" operator="greaterThan">
      <formula>$B$19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workbookViewId="0"/>
  </sheetViews>
  <sheetFormatPr defaultRowHeight="14.4" x14ac:dyDescent="0.55000000000000004"/>
  <cols>
    <col min="1" max="1" width="9.5234375" customWidth="1"/>
  </cols>
  <sheetData>
    <row r="1" spans="1:3" x14ac:dyDescent="0.55000000000000004">
      <c r="A1" t="s">
        <v>23</v>
      </c>
      <c r="B1">
        <v>145</v>
      </c>
      <c r="C1" t="s">
        <v>16</v>
      </c>
    </row>
    <row r="3" spans="1:3" x14ac:dyDescent="0.55000000000000004">
      <c r="A3" t="s">
        <v>27</v>
      </c>
      <c r="B3" s="1">
        <v>33000</v>
      </c>
      <c r="C3" t="s">
        <v>28</v>
      </c>
    </row>
    <row r="4" spans="1:3" x14ac:dyDescent="0.55000000000000004">
      <c r="A4" t="s">
        <v>24</v>
      </c>
      <c r="B4" s="1">
        <f>('HV supply'!D14-B1)/B3</f>
        <v>-7.5757575757575758E-4</v>
      </c>
      <c r="C4" t="s">
        <v>15</v>
      </c>
    </row>
    <row r="5" spans="1:3" x14ac:dyDescent="0.55000000000000004">
      <c r="A5" t="s">
        <v>25</v>
      </c>
      <c r="B5" s="1">
        <f>('HV supply'!B14-B1)/B3</f>
        <v>7.5757575757575758E-4</v>
      </c>
      <c r="C5" t="s">
        <v>15</v>
      </c>
    </row>
    <row r="6" spans="1:3" x14ac:dyDescent="0.55000000000000004">
      <c r="A6" t="s">
        <v>26</v>
      </c>
      <c r="B6" s="1">
        <f>('HV supply'!E14-B1)/B3</f>
        <v>1.9696969696969698E-3</v>
      </c>
      <c r="C6" t="s">
        <v>15</v>
      </c>
    </row>
    <row r="8" spans="1:3" x14ac:dyDescent="0.55000000000000004">
      <c r="A8" t="s">
        <v>30</v>
      </c>
      <c r="B8" s="1">
        <f>B4*B3</f>
        <v>-25</v>
      </c>
      <c r="C8" t="s">
        <v>16</v>
      </c>
    </row>
    <row r="9" spans="1:3" x14ac:dyDescent="0.55000000000000004">
      <c r="A9" t="s">
        <v>31</v>
      </c>
      <c r="B9" s="1">
        <f>B5*B3</f>
        <v>25</v>
      </c>
      <c r="C9" t="s">
        <v>16</v>
      </c>
    </row>
    <row r="10" spans="1:3" x14ac:dyDescent="0.55000000000000004">
      <c r="A10" t="s">
        <v>29</v>
      </c>
      <c r="B10" s="1">
        <f>B6*B3</f>
        <v>65</v>
      </c>
      <c r="C10" t="s">
        <v>16</v>
      </c>
    </row>
    <row r="12" spans="1:3" x14ac:dyDescent="0.55000000000000004">
      <c r="A12" t="s">
        <v>32</v>
      </c>
      <c r="B12" s="1">
        <f>B4*B8</f>
        <v>1.893939393939394E-2</v>
      </c>
      <c r="C12" t="s">
        <v>35</v>
      </c>
    </row>
    <row r="13" spans="1:3" x14ac:dyDescent="0.55000000000000004">
      <c r="A13" t="s">
        <v>33</v>
      </c>
      <c r="B13" s="1">
        <f>B5*B9</f>
        <v>1.893939393939394E-2</v>
      </c>
      <c r="C13" t="s">
        <v>35</v>
      </c>
    </row>
    <row r="14" spans="1:3" x14ac:dyDescent="0.55000000000000004">
      <c r="A14" t="s">
        <v>34</v>
      </c>
      <c r="B14" s="1">
        <f>B6*B10</f>
        <v>0.12803030303030305</v>
      </c>
      <c r="C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2024-01-04T01:25:32Z</dcterms:modified>
</cp:coreProperties>
</file>