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n definir\Dropbox\Doctorado\Tesis Doctorado\Avances Tesis\Analisis Datos Tesis\Analisis en R\Modelo Logit DB\"/>
    </mc:Choice>
  </mc:AlternateContent>
  <bookViews>
    <workbookView xWindow="0" yWindow="0" windowWidth="25605" windowHeight="16005"/>
  </bookViews>
  <sheets>
    <sheet name="Hoja1" sheetId="1" r:id="rId1"/>
  </sheets>
  <externalReferences>
    <externalReference r:id="rId2"/>
  </externalReferences>
  <definedNames>
    <definedName name="_xlnm._FilterDatabase" localSheetId="0" hidden="1">Hoja1!$A$2:$AL$385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3" i="1" l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2" i="1"/>
  <c r="AA175" i="1" l="1"/>
  <c r="W175" i="1"/>
  <c r="S175" i="1"/>
  <c r="N175" i="1"/>
  <c r="L175" i="1"/>
  <c r="H175" i="1"/>
  <c r="G175" i="1"/>
  <c r="E175" i="1"/>
  <c r="D175" i="1"/>
  <c r="AA159" i="1"/>
  <c r="W159" i="1"/>
  <c r="S159" i="1"/>
  <c r="N159" i="1"/>
  <c r="L159" i="1"/>
  <c r="H159" i="1"/>
  <c r="G159" i="1"/>
  <c r="E159" i="1"/>
  <c r="D159" i="1"/>
  <c r="AA236" i="1"/>
  <c r="W236" i="1"/>
  <c r="S236" i="1"/>
  <c r="N236" i="1"/>
  <c r="L236" i="1"/>
  <c r="H236" i="1"/>
  <c r="G236" i="1"/>
  <c r="E236" i="1"/>
  <c r="D236" i="1"/>
  <c r="AA168" i="1"/>
  <c r="W168" i="1"/>
  <c r="S168" i="1"/>
  <c r="N168" i="1"/>
  <c r="L168" i="1"/>
  <c r="H168" i="1"/>
  <c r="G168" i="1"/>
  <c r="E168" i="1"/>
  <c r="D168" i="1"/>
  <c r="W109" i="1"/>
  <c r="S109" i="1"/>
  <c r="N109" i="1"/>
  <c r="L109" i="1"/>
  <c r="H109" i="1"/>
  <c r="G109" i="1"/>
  <c r="E109" i="1"/>
  <c r="D109" i="1"/>
  <c r="AA283" i="1"/>
  <c r="W283" i="1"/>
  <c r="S283" i="1"/>
  <c r="N283" i="1"/>
  <c r="L283" i="1"/>
  <c r="H283" i="1"/>
  <c r="G283" i="1"/>
  <c r="E283" i="1"/>
  <c r="D283" i="1"/>
  <c r="AA272" i="1"/>
  <c r="W272" i="1"/>
  <c r="S272" i="1"/>
  <c r="N272" i="1"/>
  <c r="L272" i="1"/>
  <c r="H272" i="1"/>
  <c r="G272" i="1"/>
  <c r="E272" i="1"/>
  <c r="D272" i="1"/>
  <c r="AA366" i="1"/>
  <c r="W366" i="1"/>
  <c r="S366" i="1"/>
  <c r="N366" i="1"/>
  <c r="L366" i="1"/>
  <c r="H366" i="1"/>
  <c r="G366" i="1"/>
  <c r="E366" i="1"/>
  <c r="D366" i="1"/>
  <c r="AA244" i="1"/>
  <c r="W244" i="1"/>
  <c r="S244" i="1"/>
  <c r="N244" i="1"/>
  <c r="L244" i="1"/>
  <c r="H244" i="1"/>
  <c r="G244" i="1"/>
  <c r="E244" i="1"/>
  <c r="D244" i="1"/>
  <c r="AA230" i="1"/>
  <c r="W230" i="1"/>
  <c r="S230" i="1"/>
  <c r="N230" i="1"/>
  <c r="L230" i="1"/>
  <c r="H230" i="1"/>
  <c r="G230" i="1"/>
  <c r="E230" i="1"/>
  <c r="D230" i="1"/>
  <c r="S114" i="1"/>
  <c r="N114" i="1"/>
  <c r="L114" i="1"/>
  <c r="H114" i="1"/>
  <c r="G114" i="1"/>
  <c r="E114" i="1"/>
  <c r="D114" i="1"/>
  <c r="AA288" i="1"/>
  <c r="W288" i="1"/>
  <c r="S288" i="1"/>
  <c r="N288" i="1"/>
  <c r="L288" i="1"/>
  <c r="H288" i="1"/>
  <c r="G288" i="1"/>
  <c r="E288" i="1"/>
  <c r="D288" i="1"/>
  <c r="AA26" i="1"/>
  <c r="W26" i="1"/>
  <c r="S26" i="1"/>
  <c r="N26" i="1"/>
  <c r="L26" i="1"/>
  <c r="H26" i="1"/>
  <c r="G26" i="1"/>
  <c r="E26" i="1"/>
  <c r="D26" i="1"/>
  <c r="AA233" i="1"/>
  <c r="W233" i="1"/>
  <c r="S233" i="1"/>
  <c r="N233" i="1"/>
  <c r="L233" i="1"/>
  <c r="H233" i="1"/>
  <c r="G233" i="1"/>
  <c r="E233" i="1"/>
  <c r="D233" i="1"/>
  <c r="S357" i="1"/>
  <c r="N357" i="1"/>
  <c r="L357" i="1"/>
  <c r="H357" i="1"/>
  <c r="G357" i="1"/>
  <c r="E357" i="1"/>
  <c r="D357" i="1"/>
  <c r="AA83" i="1"/>
  <c r="W83" i="1"/>
  <c r="S83" i="1"/>
  <c r="N83" i="1"/>
  <c r="L83" i="1"/>
  <c r="H83" i="1"/>
  <c r="G83" i="1"/>
  <c r="E83" i="1"/>
  <c r="D83" i="1"/>
  <c r="S255" i="1"/>
  <c r="N255" i="1"/>
  <c r="L255" i="1"/>
  <c r="H255" i="1"/>
  <c r="G255" i="1"/>
  <c r="E255" i="1"/>
  <c r="D255" i="1"/>
  <c r="AA122" i="1"/>
  <c r="W122" i="1"/>
  <c r="S122" i="1"/>
  <c r="N122" i="1"/>
  <c r="L122" i="1"/>
  <c r="H122" i="1"/>
  <c r="G122" i="1"/>
  <c r="E122" i="1"/>
  <c r="D122" i="1"/>
  <c r="S359" i="1"/>
  <c r="N359" i="1"/>
  <c r="L359" i="1"/>
  <c r="H359" i="1"/>
  <c r="G359" i="1"/>
  <c r="E359" i="1"/>
  <c r="D359" i="1"/>
  <c r="AA379" i="1"/>
  <c r="W379" i="1"/>
  <c r="S379" i="1"/>
  <c r="N379" i="1"/>
  <c r="L379" i="1"/>
  <c r="H379" i="1"/>
  <c r="G379" i="1"/>
  <c r="E379" i="1"/>
  <c r="D379" i="1"/>
  <c r="AA36" i="1"/>
  <c r="W36" i="1"/>
  <c r="S36" i="1"/>
  <c r="N36" i="1"/>
  <c r="L36" i="1"/>
  <c r="H36" i="1"/>
  <c r="G36" i="1"/>
  <c r="E36" i="1"/>
  <c r="D36" i="1"/>
  <c r="AA129" i="1"/>
  <c r="W129" i="1"/>
  <c r="S129" i="1"/>
  <c r="N129" i="1"/>
  <c r="L129" i="1"/>
  <c r="H129" i="1"/>
  <c r="G129" i="1"/>
  <c r="E129" i="1"/>
  <c r="D129" i="1"/>
  <c r="AA82" i="1"/>
  <c r="W82" i="1"/>
  <c r="S82" i="1"/>
  <c r="N82" i="1"/>
  <c r="L82" i="1"/>
  <c r="H82" i="1"/>
  <c r="G82" i="1"/>
  <c r="E82" i="1"/>
  <c r="D82" i="1"/>
  <c r="S225" i="1"/>
  <c r="N225" i="1"/>
  <c r="L225" i="1"/>
  <c r="H225" i="1"/>
  <c r="G225" i="1"/>
  <c r="E225" i="1"/>
  <c r="D225" i="1"/>
  <c r="AA277" i="1"/>
  <c r="W277" i="1"/>
  <c r="S277" i="1"/>
  <c r="N277" i="1"/>
  <c r="L277" i="1"/>
  <c r="H277" i="1"/>
  <c r="G277" i="1"/>
  <c r="E277" i="1"/>
  <c r="D277" i="1"/>
  <c r="S14" i="1"/>
  <c r="N14" i="1"/>
  <c r="L14" i="1"/>
  <c r="H14" i="1"/>
  <c r="G14" i="1"/>
  <c r="E14" i="1"/>
  <c r="D14" i="1"/>
  <c r="AA226" i="1"/>
  <c r="W226" i="1"/>
  <c r="S226" i="1"/>
  <c r="N226" i="1"/>
  <c r="L226" i="1"/>
  <c r="H226" i="1"/>
  <c r="G226" i="1"/>
  <c r="E226" i="1"/>
  <c r="D226" i="1"/>
  <c r="AA276" i="1"/>
  <c r="W276" i="1"/>
  <c r="S276" i="1"/>
  <c r="N276" i="1"/>
  <c r="L276" i="1"/>
  <c r="H276" i="1"/>
  <c r="G276" i="1"/>
  <c r="E276" i="1"/>
  <c r="D276" i="1"/>
  <c r="AA35" i="1"/>
  <c r="W35" i="1"/>
  <c r="S35" i="1"/>
  <c r="N35" i="1"/>
  <c r="L35" i="1"/>
  <c r="H35" i="1"/>
  <c r="G35" i="1"/>
  <c r="E35" i="1"/>
  <c r="D35" i="1"/>
  <c r="AA310" i="1"/>
  <c r="W310" i="1"/>
  <c r="S310" i="1"/>
  <c r="N310" i="1"/>
  <c r="L310" i="1"/>
  <c r="H310" i="1"/>
  <c r="G310" i="1"/>
  <c r="E310" i="1"/>
  <c r="D310" i="1"/>
  <c r="S211" i="1"/>
  <c r="N211" i="1"/>
  <c r="L211" i="1"/>
  <c r="H211" i="1"/>
  <c r="G211" i="1"/>
  <c r="E211" i="1"/>
  <c r="D211" i="1"/>
  <c r="AA299" i="1"/>
  <c r="W299" i="1"/>
  <c r="S299" i="1"/>
  <c r="N299" i="1"/>
  <c r="L299" i="1"/>
  <c r="H299" i="1"/>
  <c r="G299" i="1"/>
  <c r="E299" i="1"/>
  <c r="D299" i="1"/>
  <c r="AA237" i="1"/>
  <c r="W237" i="1"/>
  <c r="S237" i="1"/>
  <c r="N237" i="1"/>
  <c r="L237" i="1"/>
  <c r="H237" i="1"/>
  <c r="G237" i="1"/>
  <c r="E237" i="1"/>
  <c r="D237" i="1"/>
  <c r="AA173" i="1"/>
  <c r="W173" i="1"/>
  <c r="S173" i="1"/>
  <c r="N173" i="1"/>
  <c r="L173" i="1"/>
  <c r="H173" i="1"/>
  <c r="G173" i="1"/>
  <c r="E173" i="1"/>
  <c r="D173" i="1"/>
  <c r="AA228" i="1"/>
  <c r="W228" i="1"/>
  <c r="S228" i="1"/>
  <c r="N228" i="1"/>
  <c r="L228" i="1"/>
  <c r="H228" i="1"/>
  <c r="G228" i="1"/>
  <c r="E228" i="1"/>
  <c r="D228" i="1"/>
  <c r="AA99" i="1"/>
  <c r="W99" i="1"/>
  <c r="S99" i="1"/>
  <c r="N99" i="1"/>
  <c r="L99" i="1"/>
  <c r="H99" i="1"/>
  <c r="G99" i="1"/>
  <c r="E99" i="1"/>
  <c r="D99" i="1"/>
  <c r="AA24" i="1"/>
  <c r="W24" i="1"/>
  <c r="S24" i="1"/>
  <c r="N24" i="1"/>
  <c r="L24" i="1"/>
  <c r="H24" i="1"/>
  <c r="G24" i="1"/>
  <c r="E24" i="1"/>
  <c r="D24" i="1"/>
  <c r="AA145" i="1"/>
  <c r="W145" i="1"/>
  <c r="S145" i="1"/>
  <c r="N145" i="1"/>
  <c r="L145" i="1"/>
  <c r="H145" i="1"/>
  <c r="G145" i="1"/>
  <c r="E145" i="1"/>
  <c r="D145" i="1"/>
  <c r="AA120" i="1"/>
  <c r="W120" i="1"/>
  <c r="S120" i="1"/>
  <c r="N120" i="1"/>
  <c r="L120" i="1"/>
  <c r="H120" i="1"/>
  <c r="G120" i="1"/>
  <c r="E120" i="1"/>
  <c r="D120" i="1"/>
  <c r="S23" i="1"/>
  <c r="N23" i="1"/>
  <c r="L23" i="1"/>
  <c r="H23" i="1"/>
  <c r="G23" i="1"/>
  <c r="E23" i="1"/>
  <c r="D23" i="1"/>
  <c r="AA362" i="1"/>
  <c r="W362" i="1"/>
  <c r="S362" i="1"/>
  <c r="N362" i="1"/>
  <c r="L362" i="1"/>
  <c r="H362" i="1"/>
  <c r="G362" i="1"/>
  <c r="E362" i="1"/>
  <c r="D362" i="1"/>
  <c r="AA360" i="1"/>
  <c r="W360" i="1"/>
  <c r="S360" i="1"/>
  <c r="N360" i="1"/>
  <c r="L360" i="1"/>
  <c r="H360" i="1"/>
  <c r="G360" i="1"/>
  <c r="E360" i="1"/>
  <c r="D360" i="1"/>
  <c r="AA139" i="1"/>
  <c r="W139" i="1"/>
  <c r="S139" i="1"/>
  <c r="N139" i="1"/>
  <c r="L139" i="1"/>
  <c r="H139" i="1"/>
  <c r="G139" i="1"/>
  <c r="E139" i="1"/>
  <c r="D139" i="1"/>
  <c r="AA313" i="1"/>
  <c r="W313" i="1"/>
  <c r="S313" i="1"/>
  <c r="N313" i="1"/>
  <c r="L313" i="1"/>
  <c r="H313" i="1"/>
  <c r="G313" i="1"/>
  <c r="E313" i="1"/>
  <c r="D313" i="1"/>
  <c r="AA124" i="1"/>
  <c r="W124" i="1"/>
  <c r="S124" i="1"/>
  <c r="N124" i="1"/>
  <c r="L124" i="1"/>
  <c r="H124" i="1"/>
  <c r="G124" i="1"/>
  <c r="E124" i="1"/>
  <c r="D124" i="1"/>
  <c r="AA22" i="1"/>
  <c r="W22" i="1"/>
  <c r="S22" i="1"/>
  <c r="N22" i="1"/>
  <c r="L22" i="1"/>
  <c r="H22" i="1"/>
  <c r="G22" i="1"/>
  <c r="E22" i="1"/>
  <c r="D22" i="1"/>
  <c r="AA332" i="1"/>
  <c r="W332" i="1"/>
  <c r="S332" i="1"/>
  <c r="N332" i="1"/>
  <c r="L332" i="1"/>
  <c r="H332" i="1"/>
  <c r="G332" i="1"/>
  <c r="E332" i="1"/>
  <c r="D332" i="1"/>
  <c r="AA325" i="1"/>
  <c r="W325" i="1"/>
  <c r="S325" i="1"/>
  <c r="N325" i="1"/>
  <c r="L325" i="1"/>
  <c r="H325" i="1"/>
  <c r="G325" i="1"/>
  <c r="E325" i="1"/>
  <c r="D325" i="1"/>
  <c r="AA273" i="1"/>
  <c r="W273" i="1"/>
  <c r="S273" i="1"/>
  <c r="N273" i="1"/>
  <c r="L273" i="1"/>
  <c r="H273" i="1"/>
  <c r="G273" i="1"/>
  <c r="E273" i="1"/>
  <c r="D273" i="1"/>
  <c r="AA135" i="1"/>
  <c r="W135" i="1"/>
  <c r="S135" i="1"/>
  <c r="N135" i="1"/>
  <c r="L135" i="1"/>
  <c r="H135" i="1"/>
  <c r="G135" i="1"/>
  <c r="E135" i="1"/>
  <c r="D135" i="1"/>
  <c r="AA178" i="1"/>
  <c r="W178" i="1"/>
  <c r="S178" i="1"/>
  <c r="N178" i="1"/>
  <c r="L178" i="1"/>
  <c r="H178" i="1"/>
  <c r="G178" i="1"/>
  <c r="E178" i="1"/>
  <c r="D178" i="1"/>
  <c r="AA186" i="1"/>
  <c r="W186" i="1"/>
  <c r="S186" i="1"/>
  <c r="N186" i="1"/>
  <c r="L186" i="1"/>
  <c r="H186" i="1"/>
  <c r="G186" i="1"/>
  <c r="E186" i="1"/>
  <c r="D186" i="1"/>
  <c r="AA335" i="1"/>
  <c r="W335" i="1"/>
  <c r="S335" i="1"/>
  <c r="N335" i="1"/>
  <c r="L335" i="1"/>
  <c r="H335" i="1"/>
  <c r="G335" i="1"/>
  <c r="E335" i="1"/>
  <c r="D335" i="1"/>
  <c r="AA162" i="1"/>
  <c r="W162" i="1"/>
  <c r="S162" i="1"/>
  <c r="N162" i="1"/>
  <c r="L162" i="1"/>
  <c r="H162" i="1"/>
  <c r="G162" i="1"/>
  <c r="E162" i="1"/>
  <c r="D162" i="1"/>
  <c r="AA242" i="1"/>
  <c r="W242" i="1"/>
  <c r="S242" i="1"/>
  <c r="N242" i="1"/>
  <c r="L242" i="1"/>
  <c r="H242" i="1"/>
  <c r="G242" i="1"/>
  <c r="E242" i="1"/>
  <c r="D242" i="1"/>
  <c r="AA340" i="1"/>
  <c r="W340" i="1"/>
  <c r="S340" i="1"/>
  <c r="N340" i="1"/>
  <c r="L340" i="1"/>
  <c r="H340" i="1"/>
  <c r="G340" i="1"/>
  <c r="E340" i="1"/>
  <c r="D340" i="1"/>
  <c r="AA330" i="1"/>
  <c r="W330" i="1"/>
  <c r="S330" i="1"/>
  <c r="N330" i="1"/>
  <c r="L330" i="1"/>
  <c r="H330" i="1"/>
  <c r="G330" i="1"/>
  <c r="E330" i="1"/>
  <c r="D330" i="1"/>
  <c r="AA92" i="1"/>
  <c r="W92" i="1"/>
  <c r="S92" i="1"/>
  <c r="N92" i="1"/>
  <c r="L92" i="1"/>
  <c r="H92" i="1"/>
  <c r="G92" i="1"/>
  <c r="E92" i="1"/>
  <c r="D92" i="1"/>
  <c r="AA222" i="1"/>
  <c r="W222" i="1"/>
  <c r="S222" i="1"/>
  <c r="N222" i="1"/>
  <c r="L222" i="1"/>
  <c r="H222" i="1"/>
  <c r="G222" i="1"/>
  <c r="E222" i="1"/>
  <c r="D222" i="1"/>
  <c r="AA30" i="1"/>
  <c r="W30" i="1"/>
  <c r="S30" i="1"/>
  <c r="N30" i="1"/>
  <c r="L30" i="1"/>
  <c r="H30" i="1"/>
  <c r="G30" i="1"/>
  <c r="E30" i="1"/>
  <c r="D30" i="1"/>
  <c r="AA301" i="1"/>
  <c r="W301" i="1"/>
  <c r="S301" i="1"/>
  <c r="N301" i="1"/>
  <c r="L301" i="1"/>
  <c r="H301" i="1"/>
  <c r="G301" i="1"/>
  <c r="E301" i="1"/>
  <c r="D301" i="1"/>
  <c r="AA68" i="1"/>
  <c r="W68" i="1"/>
  <c r="S68" i="1"/>
  <c r="N68" i="1"/>
  <c r="L68" i="1"/>
  <c r="H68" i="1"/>
  <c r="G68" i="1"/>
  <c r="E68" i="1"/>
  <c r="D68" i="1"/>
  <c r="AA227" i="1"/>
  <c r="W227" i="1"/>
  <c r="S227" i="1"/>
  <c r="N227" i="1"/>
  <c r="L227" i="1"/>
  <c r="H227" i="1"/>
  <c r="G227" i="1"/>
  <c r="E227" i="1"/>
  <c r="D227" i="1"/>
  <c r="AA119" i="1"/>
  <c r="W119" i="1"/>
  <c r="S119" i="1"/>
  <c r="N119" i="1"/>
  <c r="L119" i="1"/>
  <c r="H119" i="1"/>
  <c r="G119" i="1"/>
  <c r="E119" i="1"/>
  <c r="D119" i="1"/>
  <c r="AA293" i="1"/>
  <c r="W293" i="1"/>
  <c r="S293" i="1"/>
  <c r="N293" i="1"/>
  <c r="L293" i="1"/>
  <c r="H293" i="1"/>
  <c r="G293" i="1"/>
  <c r="E293" i="1"/>
  <c r="D293" i="1"/>
  <c r="AA383" i="1"/>
  <c r="W383" i="1"/>
  <c r="S383" i="1"/>
  <c r="N383" i="1"/>
  <c r="L383" i="1"/>
  <c r="H383" i="1"/>
  <c r="G383" i="1"/>
  <c r="E383" i="1"/>
  <c r="D383" i="1"/>
  <c r="AA50" i="1"/>
  <c r="W50" i="1"/>
  <c r="S50" i="1"/>
  <c r="N50" i="1"/>
  <c r="L50" i="1"/>
  <c r="H50" i="1"/>
  <c r="G50" i="1"/>
  <c r="E50" i="1"/>
  <c r="D50" i="1"/>
  <c r="AA333" i="1"/>
  <c r="W333" i="1"/>
  <c r="S333" i="1"/>
  <c r="N333" i="1"/>
  <c r="L333" i="1"/>
  <c r="H333" i="1"/>
  <c r="G333" i="1"/>
  <c r="E333" i="1"/>
  <c r="D333" i="1"/>
  <c r="AA184" i="1"/>
  <c r="W184" i="1"/>
  <c r="S184" i="1"/>
  <c r="N184" i="1"/>
  <c r="L184" i="1"/>
  <c r="H184" i="1"/>
  <c r="G184" i="1"/>
  <c r="E184" i="1"/>
  <c r="D184" i="1"/>
  <c r="AA213" i="1"/>
  <c r="W213" i="1"/>
  <c r="S213" i="1"/>
  <c r="N213" i="1"/>
  <c r="L213" i="1"/>
  <c r="H213" i="1"/>
  <c r="G213" i="1"/>
  <c r="E213" i="1"/>
  <c r="D213" i="1"/>
  <c r="AA223" i="1"/>
  <c r="W223" i="1"/>
  <c r="S223" i="1"/>
  <c r="N223" i="1"/>
  <c r="L223" i="1"/>
  <c r="H223" i="1"/>
  <c r="G223" i="1"/>
  <c r="E223" i="1"/>
  <c r="D223" i="1"/>
  <c r="AA42" i="1"/>
  <c r="W42" i="1"/>
  <c r="S42" i="1"/>
  <c r="N42" i="1"/>
  <c r="L42" i="1"/>
  <c r="H42" i="1"/>
  <c r="G42" i="1"/>
  <c r="E42" i="1"/>
  <c r="D42" i="1"/>
  <c r="AA19" i="1"/>
  <c r="W19" i="1"/>
  <c r="S19" i="1"/>
  <c r="N19" i="1"/>
  <c r="L19" i="1"/>
  <c r="H19" i="1"/>
  <c r="G19" i="1"/>
  <c r="E19" i="1"/>
  <c r="D19" i="1"/>
  <c r="AA96" i="1"/>
  <c r="W96" i="1"/>
  <c r="S96" i="1"/>
  <c r="N96" i="1"/>
  <c r="L96" i="1"/>
  <c r="H96" i="1"/>
  <c r="G96" i="1"/>
  <c r="E96" i="1"/>
  <c r="D96" i="1"/>
  <c r="W311" i="1"/>
  <c r="S311" i="1"/>
  <c r="N311" i="1"/>
  <c r="L311" i="1"/>
  <c r="H311" i="1"/>
  <c r="G311" i="1"/>
  <c r="E311" i="1"/>
  <c r="D311" i="1"/>
  <c r="AA261" i="1"/>
  <c r="W261" i="1"/>
  <c r="S261" i="1"/>
  <c r="N261" i="1"/>
  <c r="L261" i="1"/>
  <c r="H261" i="1"/>
  <c r="G261" i="1"/>
  <c r="E261" i="1"/>
  <c r="D261" i="1"/>
  <c r="AA200" i="1"/>
  <c r="W200" i="1"/>
  <c r="S200" i="1"/>
  <c r="N200" i="1"/>
  <c r="L200" i="1"/>
  <c r="H200" i="1"/>
  <c r="G200" i="1"/>
  <c r="E200" i="1"/>
  <c r="D200" i="1"/>
  <c r="AA60" i="1"/>
  <c r="W60" i="1"/>
  <c r="S60" i="1"/>
  <c r="N60" i="1"/>
  <c r="L60" i="1"/>
  <c r="H60" i="1"/>
  <c r="G60" i="1"/>
  <c r="E60" i="1"/>
  <c r="D60" i="1"/>
  <c r="S27" i="1"/>
  <c r="N27" i="1"/>
  <c r="L27" i="1"/>
  <c r="H27" i="1"/>
  <c r="G27" i="1"/>
  <c r="E27" i="1"/>
  <c r="D27" i="1"/>
  <c r="AA317" i="1"/>
  <c r="W317" i="1"/>
  <c r="S317" i="1"/>
  <c r="N317" i="1"/>
  <c r="L317" i="1"/>
  <c r="H317" i="1"/>
  <c r="G317" i="1"/>
  <c r="E317" i="1"/>
  <c r="D317" i="1"/>
  <c r="W250" i="1"/>
  <c r="S250" i="1"/>
  <c r="N250" i="1"/>
  <c r="L250" i="1"/>
  <c r="H250" i="1"/>
  <c r="G250" i="1"/>
  <c r="E250" i="1"/>
  <c r="D250" i="1"/>
  <c r="AA267" i="1"/>
  <c r="W267" i="1"/>
  <c r="S267" i="1"/>
  <c r="N267" i="1"/>
  <c r="L267" i="1"/>
  <c r="H267" i="1"/>
  <c r="G267" i="1"/>
  <c r="E267" i="1"/>
  <c r="D267" i="1"/>
  <c r="AA315" i="1"/>
  <c r="W315" i="1"/>
  <c r="S315" i="1"/>
  <c r="N315" i="1"/>
  <c r="L315" i="1"/>
  <c r="H315" i="1"/>
  <c r="G315" i="1"/>
  <c r="E315" i="1"/>
  <c r="D315" i="1"/>
  <c r="AA164" i="1"/>
  <c r="W164" i="1"/>
  <c r="S164" i="1"/>
  <c r="N164" i="1"/>
  <c r="L164" i="1"/>
  <c r="H164" i="1"/>
  <c r="G164" i="1"/>
  <c r="E164" i="1"/>
  <c r="D164" i="1"/>
  <c r="AA150" i="1"/>
  <c r="W150" i="1"/>
  <c r="S150" i="1"/>
  <c r="N150" i="1"/>
  <c r="L150" i="1"/>
  <c r="H150" i="1"/>
  <c r="G150" i="1"/>
  <c r="E150" i="1"/>
  <c r="D150" i="1"/>
  <c r="AA216" i="1"/>
  <c r="W216" i="1"/>
  <c r="S216" i="1"/>
  <c r="N216" i="1"/>
  <c r="L216" i="1"/>
  <c r="H216" i="1"/>
  <c r="G216" i="1"/>
  <c r="E216" i="1"/>
  <c r="D216" i="1"/>
  <c r="AA49" i="1"/>
  <c r="W49" i="1"/>
  <c r="S49" i="1"/>
  <c r="N49" i="1"/>
  <c r="L49" i="1"/>
  <c r="H49" i="1"/>
  <c r="G49" i="1"/>
  <c r="E49" i="1"/>
  <c r="D49" i="1"/>
  <c r="S316" i="1"/>
  <c r="N316" i="1"/>
  <c r="L316" i="1"/>
  <c r="H316" i="1"/>
  <c r="G316" i="1"/>
  <c r="E316" i="1"/>
  <c r="D316" i="1"/>
  <c r="S314" i="1"/>
  <c r="N314" i="1"/>
  <c r="L314" i="1"/>
  <c r="H314" i="1"/>
  <c r="G314" i="1"/>
  <c r="E314" i="1"/>
  <c r="D314" i="1"/>
  <c r="AA257" i="1"/>
  <c r="W257" i="1"/>
  <c r="S257" i="1"/>
  <c r="N257" i="1"/>
  <c r="L257" i="1"/>
  <c r="H257" i="1"/>
  <c r="G257" i="1"/>
  <c r="E257" i="1"/>
  <c r="D257" i="1"/>
  <c r="AA87" i="1"/>
  <c r="W87" i="1"/>
  <c r="S87" i="1"/>
  <c r="N87" i="1"/>
  <c r="L87" i="1"/>
  <c r="H87" i="1"/>
  <c r="G87" i="1"/>
  <c r="E87" i="1"/>
  <c r="D87" i="1"/>
  <c r="S337" i="1"/>
  <c r="N337" i="1"/>
  <c r="L337" i="1"/>
  <c r="H337" i="1"/>
  <c r="G337" i="1"/>
  <c r="E337" i="1"/>
  <c r="D337" i="1"/>
  <c r="AA165" i="1"/>
  <c r="W165" i="1"/>
  <c r="S165" i="1"/>
  <c r="N165" i="1"/>
  <c r="L165" i="1"/>
  <c r="H165" i="1"/>
  <c r="G165" i="1"/>
  <c r="E165" i="1"/>
  <c r="D165" i="1"/>
  <c r="AA154" i="1"/>
  <c r="W154" i="1"/>
  <c r="S154" i="1"/>
  <c r="N154" i="1"/>
  <c r="L154" i="1"/>
  <c r="H154" i="1"/>
  <c r="G154" i="1"/>
  <c r="E154" i="1"/>
  <c r="D154" i="1"/>
  <c r="S166" i="1"/>
  <c r="N166" i="1"/>
  <c r="L166" i="1"/>
  <c r="H166" i="1"/>
  <c r="G166" i="1"/>
  <c r="E166" i="1"/>
  <c r="D166" i="1"/>
  <c r="AA326" i="1"/>
  <c r="W326" i="1"/>
  <c r="S326" i="1"/>
  <c r="N326" i="1"/>
  <c r="L326" i="1"/>
  <c r="H326" i="1"/>
  <c r="G326" i="1"/>
  <c r="E326" i="1"/>
  <c r="D326" i="1"/>
  <c r="AA69" i="1"/>
  <c r="W69" i="1"/>
  <c r="S69" i="1"/>
  <c r="N69" i="1"/>
  <c r="L69" i="1"/>
  <c r="H69" i="1"/>
  <c r="G69" i="1"/>
  <c r="E69" i="1"/>
  <c r="D69" i="1"/>
  <c r="AA341" i="1"/>
  <c r="W341" i="1"/>
  <c r="S341" i="1"/>
  <c r="N341" i="1"/>
  <c r="L341" i="1"/>
  <c r="H341" i="1"/>
  <c r="G341" i="1"/>
  <c r="E341" i="1"/>
  <c r="D341" i="1"/>
  <c r="AA34" i="1"/>
  <c r="W34" i="1"/>
  <c r="S34" i="1"/>
  <c r="N34" i="1"/>
  <c r="L34" i="1"/>
  <c r="H34" i="1"/>
  <c r="G34" i="1"/>
  <c r="E34" i="1"/>
  <c r="D34" i="1"/>
  <c r="W373" i="1"/>
  <c r="S373" i="1"/>
  <c r="N373" i="1"/>
  <c r="L373" i="1"/>
  <c r="H373" i="1"/>
  <c r="G373" i="1"/>
  <c r="E373" i="1"/>
  <c r="D373" i="1"/>
  <c r="AA290" i="1"/>
  <c r="W290" i="1"/>
  <c r="S290" i="1"/>
  <c r="N290" i="1"/>
  <c r="L290" i="1"/>
  <c r="H290" i="1"/>
  <c r="G290" i="1"/>
  <c r="E290" i="1"/>
  <c r="D290" i="1"/>
  <c r="AA32" i="1"/>
  <c r="W32" i="1"/>
  <c r="S32" i="1"/>
  <c r="N32" i="1"/>
  <c r="L32" i="1"/>
  <c r="H32" i="1"/>
  <c r="G32" i="1"/>
  <c r="E32" i="1"/>
  <c r="D32" i="1"/>
  <c r="AA323" i="1"/>
  <c r="W323" i="1"/>
  <c r="S323" i="1"/>
  <c r="N323" i="1"/>
  <c r="L323" i="1"/>
  <c r="H323" i="1"/>
  <c r="G323" i="1"/>
  <c r="E323" i="1"/>
  <c r="D323" i="1"/>
  <c r="AA198" i="1"/>
  <c r="W198" i="1"/>
  <c r="S198" i="1"/>
  <c r="N198" i="1"/>
  <c r="L198" i="1"/>
  <c r="H198" i="1"/>
  <c r="G198" i="1"/>
  <c r="E198" i="1"/>
  <c r="D198" i="1"/>
  <c r="AA73" i="1"/>
  <c r="W73" i="1"/>
  <c r="S73" i="1"/>
  <c r="N73" i="1"/>
  <c r="L73" i="1"/>
  <c r="H73" i="1"/>
  <c r="G73" i="1"/>
  <c r="E73" i="1"/>
  <c r="D73" i="1"/>
  <c r="AA347" i="1"/>
  <c r="W347" i="1"/>
  <c r="S347" i="1"/>
  <c r="N347" i="1"/>
  <c r="L347" i="1"/>
  <c r="H347" i="1"/>
  <c r="G347" i="1"/>
  <c r="E347" i="1"/>
  <c r="D347" i="1"/>
  <c r="AA106" i="1"/>
  <c r="W106" i="1"/>
  <c r="S106" i="1"/>
  <c r="N106" i="1"/>
  <c r="L106" i="1"/>
  <c r="H106" i="1"/>
  <c r="G106" i="1"/>
  <c r="E106" i="1"/>
  <c r="D106" i="1"/>
  <c r="AA327" i="1"/>
  <c r="W327" i="1"/>
  <c r="S327" i="1"/>
  <c r="N327" i="1"/>
  <c r="L327" i="1"/>
  <c r="H327" i="1"/>
  <c r="G327" i="1"/>
  <c r="E327" i="1"/>
  <c r="D327" i="1"/>
  <c r="AA258" i="1"/>
  <c r="W258" i="1"/>
  <c r="S258" i="1"/>
  <c r="N258" i="1"/>
  <c r="L258" i="1"/>
  <c r="H258" i="1"/>
  <c r="G258" i="1"/>
  <c r="E258" i="1"/>
  <c r="D258" i="1"/>
  <c r="AA343" i="1"/>
  <c r="W343" i="1"/>
  <c r="S343" i="1"/>
  <c r="N343" i="1"/>
  <c r="L343" i="1"/>
  <c r="H343" i="1"/>
  <c r="G343" i="1"/>
  <c r="E343" i="1"/>
  <c r="D343" i="1"/>
  <c r="AA287" i="1"/>
  <c r="W287" i="1"/>
  <c r="S287" i="1"/>
  <c r="N287" i="1"/>
  <c r="L287" i="1"/>
  <c r="H287" i="1"/>
  <c r="G287" i="1"/>
  <c r="E287" i="1"/>
  <c r="D287" i="1"/>
  <c r="S254" i="1"/>
  <c r="N254" i="1"/>
  <c r="L254" i="1"/>
  <c r="H254" i="1"/>
  <c r="G254" i="1"/>
  <c r="E254" i="1"/>
  <c r="D254" i="1"/>
  <c r="AA12" i="1"/>
  <c r="W12" i="1"/>
  <c r="S12" i="1"/>
  <c r="N12" i="1"/>
  <c r="L12" i="1"/>
  <c r="H12" i="1"/>
  <c r="G12" i="1"/>
  <c r="E12" i="1"/>
  <c r="D12" i="1"/>
  <c r="AA88" i="1"/>
  <c r="W88" i="1"/>
  <c r="S88" i="1"/>
  <c r="N88" i="1"/>
  <c r="L88" i="1"/>
  <c r="H88" i="1"/>
  <c r="G88" i="1"/>
  <c r="E88" i="1"/>
  <c r="D88" i="1"/>
  <c r="AA259" i="1"/>
  <c r="W259" i="1"/>
  <c r="S259" i="1"/>
  <c r="N259" i="1"/>
  <c r="L259" i="1"/>
  <c r="H259" i="1"/>
  <c r="G259" i="1"/>
  <c r="E259" i="1"/>
  <c r="D259" i="1"/>
  <c r="AA44" i="1"/>
  <c r="W44" i="1"/>
  <c r="S44" i="1"/>
  <c r="N44" i="1"/>
  <c r="L44" i="1"/>
  <c r="H44" i="1"/>
  <c r="G44" i="1"/>
  <c r="E44" i="1"/>
  <c r="D44" i="1"/>
  <c r="AA134" i="1"/>
  <c r="W134" i="1"/>
  <c r="S134" i="1"/>
  <c r="N134" i="1"/>
  <c r="L134" i="1"/>
  <c r="H134" i="1"/>
  <c r="G134" i="1"/>
  <c r="E134" i="1"/>
  <c r="D134" i="1"/>
  <c r="AA282" i="1"/>
  <c r="W282" i="1"/>
  <c r="S282" i="1"/>
  <c r="N282" i="1"/>
  <c r="L282" i="1"/>
  <c r="H282" i="1"/>
  <c r="G282" i="1"/>
  <c r="E282" i="1"/>
  <c r="D282" i="1"/>
  <c r="AA381" i="1"/>
  <c r="W381" i="1"/>
  <c r="S381" i="1"/>
  <c r="N381" i="1"/>
  <c r="L381" i="1"/>
  <c r="H381" i="1"/>
  <c r="G381" i="1"/>
  <c r="E381" i="1"/>
  <c r="D381" i="1"/>
  <c r="AA263" i="1"/>
  <c r="W263" i="1"/>
  <c r="S263" i="1"/>
  <c r="N263" i="1"/>
  <c r="L263" i="1"/>
  <c r="H263" i="1"/>
  <c r="G263" i="1"/>
  <c r="E263" i="1"/>
  <c r="D263" i="1"/>
  <c r="AA100" i="1"/>
  <c r="W100" i="1"/>
  <c r="S100" i="1"/>
  <c r="N100" i="1"/>
  <c r="L100" i="1"/>
  <c r="H100" i="1"/>
  <c r="G100" i="1"/>
  <c r="E100" i="1"/>
  <c r="D100" i="1"/>
  <c r="AA98" i="1"/>
  <c r="W98" i="1"/>
  <c r="S98" i="1"/>
  <c r="N98" i="1"/>
  <c r="L98" i="1"/>
  <c r="H98" i="1"/>
  <c r="G98" i="1"/>
  <c r="E98" i="1"/>
  <c r="D98" i="1"/>
  <c r="AA289" i="1"/>
  <c r="W289" i="1"/>
  <c r="S289" i="1"/>
  <c r="N289" i="1"/>
  <c r="L289" i="1"/>
  <c r="H289" i="1"/>
  <c r="G289" i="1"/>
  <c r="E289" i="1"/>
  <c r="D289" i="1"/>
  <c r="AA232" i="1"/>
  <c r="W232" i="1"/>
  <c r="S232" i="1"/>
  <c r="N232" i="1"/>
  <c r="L232" i="1"/>
  <c r="H232" i="1"/>
  <c r="G232" i="1"/>
  <c r="E232" i="1"/>
  <c r="D232" i="1"/>
  <c r="AA239" i="1"/>
  <c r="W239" i="1"/>
  <c r="S239" i="1"/>
  <c r="N239" i="1"/>
  <c r="L239" i="1"/>
  <c r="H239" i="1"/>
  <c r="G239" i="1"/>
  <c r="E239" i="1"/>
  <c r="D239" i="1"/>
  <c r="AA190" i="1"/>
  <c r="W190" i="1"/>
  <c r="S190" i="1"/>
  <c r="N190" i="1"/>
  <c r="L190" i="1"/>
  <c r="H190" i="1"/>
  <c r="G190" i="1"/>
  <c r="E190" i="1"/>
  <c r="D190" i="1"/>
  <c r="W352" i="1"/>
  <c r="S352" i="1"/>
  <c r="N352" i="1"/>
  <c r="L352" i="1"/>
  <c r="H352" i="1"/>
  <c r="G352" i="1"/>
  <c r="E352" i="1"/>
  <c r="D352" i="1"/>
  <c r="AA143" i="1"/>
  <c r="W143" i="1"/>
  <c r="S143" i="1"/>
  <c r="N143" i="1"/>
  <c r="L143" i="1"/>
  <c r="H143" i="1"/>
  <c r="G143" i="1"/>
  <c r="E143" i="1"/>
  <c r="D143" i="1"/>
  <c r="AA356" i="1"/>
  <c r="W356" i="1"/>
  <c r="S356" i="1"/>
  <c r="N356" i="1"/>
  <c r="L356" i="1"/>
  <c r="H356" i="1"/>
  <c r="G356" i="1"/>
  <c r="E356" i="1"/>
  <c r="D356" i="1"/>
  <c r="AA194" i="1"/>
  <c r="W194" i="1"/>
  <c r="S194" i="1"/>
  <c r="N194" i="1"/>
  <c r="L194" i="1"/>
  <c r="H194" i="1"/>
  <c r="G194" i="1"/>
  <c r="E194" i="1"/>
  <c r="D194" i="1"/>
  <c r="AA8" i="1"/>
  <c r="W8" i="1"/>
  <c r="S8" i="1"/>
  <c r="N8" i="1"/>
  <c r="L8" i="1"/>
  <c r="H8" i="1"/>
  <c r="G8" i="1"/>
  <c r="E8" i="1"/>
  <c r="D8" i="1"/>
  <c r="N79" i="1"/>
  <c r="L79" i="1"/>
  <c r="H79" i="1"/>
  <c r="G79" i="1"/>
  <c r="E79" i="1"/>
  <c r="D79" i="1"/>
  <c r="N37" i="1"/>
  <c r="L37" i="1"/>
  <c r="H37" i="1"/>
  <c r="G37" i="1"/>
  <c r="E37" i="1"/>
  <c r="D37" i="1"/>
  <c r="AA33" i="1"/>
  <c r="W33" i="1"/>
  <c r="S33" i="1"/>
  <c r="N33" i="1"/>
  <c r="L33" i="1"/>
  <c r="H33" i="1"/>
  <c r="G33" i="1"/>
  <c r="E33" i="1"/>
  <c r="D33" i="1"/>
  <c r="AA116" i="1"/>
  <c r="W116" i="1"/>
  <c r="S116" i="1"/>
  <c r="N116" i="1"/>
  <c r="L116" i="1"/>
  <c r="H116" i="1"/>
  <c r="G116" i="1"/>
  <c r="E116" i="1"/>
  <c r="D116" i="1"/>
  <c r="AA291" i="1"/>
  <c r="W291" i="1"/>
  <c r="S291" i="1"/>
  <c r="N291" i="1"/>
  <c r="L291" i="1"/>
  <c r="H291" i="1"/>
  <c r="G291" i="1"/>
  <c r="E291" i="1"/>
  <c r="D291" i="1"/>
  <c r="AA351" i="1"/>
  <c r="W351" i="1"/>
  <c r="S351" i="1"/>
  <c r="N351" i="1"/>
  <c r="L351" i="1"/>
  <c r="H351" i="1"/>
  <c r="G351" i="1"/>
  <c r="E351" i="1"/>
  <c r="D351" i="1"/>
  <c r="AA110" i="1"/>
  <c r="W110" i="1"/>
  <c r="S110" i="1"/>
  <c r="N110" i="1"/>
  <c r="L110" i="1"/>
  <c r="H110" i="1"/>
  <c r="G110" i="1"/>
  <c r="E110" i="1"/>
  <c r="D110" i="1"/>
  <c r="AA363" i="1"/>
  <c r="W363" i="1"/>
  <c r="S363" i="1"/>
  <c r="N363" i="1"/>
  <c r="L363" i="1"/>
  <c r="H363" i="1"/>
  <c r="G363" i="1"/>
  <c r="E363" i="1"/>
  <c r="D363" i="1"/>
  <c r="W320" i="1"/>
  <c r="S320" i="1"/>
  <c r="N320" i="1"/>
  <c r="L320" i="1"/>
  <c r="H320" i="1"/>
  <c r="G320" i="1"/>
  <c r="E320" i="1"/>
  <c r="D320" i="1"/>
  <c r="AA123" i="1"/>
  <c r="W123" i="1"/>
  <c r="S123" i="1"/>
  <c r="N123" i="1"/>
  <c r="L123" i="1"/>
  <c r="H123" i="1"/>
  <c r="G123" i="1"/>
  <c r="E123" i="1"/>
  <c r="D123" i="1"/>
  <c r="AA54" i="1"/>
  <c r="W54" i="1"/>
  <c r="S54" i="1"/>
  <c r="N54" i="1"/>
  <c r="L54" i="1"/>
  <c r="H54" i="1"/>
  <c r="G54" i="1"/>
  <c r="E54" i="1"/>
  <c r="D54" i="1"/>
  <c r="AA191" i="1"/>
  <c r="W191" i="1"/>
  <c r="S191" i="1"/>
  <c r="N191" i="1"/>
  <c r="L191" i="1"/>
  <c r="H191" i="1"/>
  <c r="G191" i="1"/>
  <c r="E191" i="1"/>
  <c r="D191" i="1"/>
  <c r="AA300" i="1"/>
  <c r="W300" i="1"/>
  <c r="S300" i="1"/>
  <c r="N300" i="1"/>
  <c r="L300" i="1"/>
  <c r="H300" i="1"/>
  <c r="G300" i="1"/>
  <c r="E300" i="1"/>
  <c r="D300" i="1"/>
  <c r="AA218" i="1"/>
  <c r="W218" i="1"/>
  <c r="S218" i="1"/>
  <c r="N218" i="1"/>
  <c r="L218" i="1"/>
  <c r="H218" i="1"/>
  <c r="G218" i="1"/>
  <c r="E218" i="1"/>
  <c r="D218" i="1"/>
  <c r="W102" i="1"/>
  <c r="S102" i="1"/>
  <c r="N102" i="1"/>
  <c r="L102" i="1"/>
  <c r="H102" i="1"/>
  <c r="G102" i="1"/>
  <c r="E102" i="1"/>
  <c r="D102" i="1"/>
  <c r="AA324" i="1"/>
  <c r="W324" i="1"/>
  <c r="S324" i="1"/>
  <c r="N324" i="1"/>
  <c r="L324" i="1"/>
  <c r="H324" i="1"/>
  <c r="G324" i="1"/>
  <c r="E324" i="1"/>
  <c r="D324" i="1"/>
  <c r="AA220" i="1"/>
  <c r="W220" i="1"/>
  <c r="S220" i="1"/>
  <c r="N220" i="1"/>
  <c r="L220" i="1"/>
  <c r="H220" i="1"/>
  <c r="G220" i="1"/>
  <c r="E220" i="1"/>
  <c r="D220" i="1"/>
  <c r="AA309" i="1"/>
  <c r="W309" i="1"/>
  <c r="S309" i="1"/>
  <c r="N309" i="1"/>
  <c r="L309" i="1"/>
  <c r="H309" i="1"/>
  <c r="G309" i="1"/>
  <c r="E309" i="1"/>
  <c r="D309" i="1"/>
  <c r="AA153" i="1"/>
  <c r="W153" i="1"/>
  <c r="S153" i="1"/>
  <c r="N153" i="1"/>
  <c r="L153" i="1"/>
  <c r="H153" i="1"/>
  <c r="G153" i="1"/>
  <c r="E153" i="1"/>
  <c r="D153" i="1"/>
  <c r="AA361" i="1"/>
  <c r="W361" i="1"/>
  <c r="S361" i="1"/>
  <c r="N361" i="1"/>
  <c r="L361" i="1"/>
  <c r="H361" i="1"/>
  <c r="G361" i="1"/>
  <c r="E361" i="1"/>
  <c r="D361" i="1"/>
  <c r="AA284" i="1"/>
  <c r="W284" i="1"/>
  <c r="S284" i="1"/>
  <c r="N284" i="1"/>
  <c r="L284" i="1"/>
  <c r="H284" i="1"/>
  <c r="G284" i="1"/>
  <c r="E284" i="1"/>
  <c r="D284" i="1"/>
  <c r="AA189" i="1"/>
  <c r="W189" i="1"/>
  <c r="S189" i="1"/>
  <c r="N189" i="1"/>
  <c r="L189" i="1"/>
  <c r="H189" i="1"/>
  <c r="G189" i="1"/>
  <c r="E189" i="1"/>
  <c r="D189" i="1"/>
  <c r="AA161" i="1"/>
  <c r="W161" i="1"/>
  <c r="S161" i="1"/>
  <c r="N161" i="1"/>
  <c r="L161" i="1"/>
  <c r="H161" i="1"/>
  <c r="G161" i="1"/>
  <c r="E161" i="1"/>
  <c r="D161" i="1"/>
  <c r="S152" i="1"/>
  <c r="N152" i="1"/>
  <c r="L152" i="1"/>
  <c r="H152" i="1"/>
  <c r="G152" i="1"/>
  <c r="E152" i="1"/>
  <c r="D152" i="1"/>
  <c r="AA206" i="1"/>
  <c r="W206" i="1"/>
  <c r="S206" i="1"/>
  <c r="N206" i="1"/>
  <c r="L206" i="1"/>
  <c r="H206" i="1"/>
  <c r="G206" i="1"/>
  <c r="E206" i="1"/>
  <c r="D206" i="1"/>
  <c r="AA274" i="1"/>
  <c r="W274" i="1"/>
  <c r="S274" i="1"/>
  <c r="N274" i="1"/>
  <c r="L274" i="1"/>
  <c r="H274" i="1"/>
  <c r="G274" i="1"/>
  <c r="E274" i="1"/>
  <c r="D274" i="1"/>
  <c r="AA128" i="1"/>
  <c r="W128" i="1"/>
  <c r="S128" i="1"/>
  <c r="N128" i="1"/>
  <c r="L128" i="1"/>
  <c r="H128" i="1"/>
  <c r="G128" i="1"/>
  <c r="E128" i="1"/>
  <c r="D128" i="1"/>
  <c r="AA158" i="1"/>
  <c r="W158" i="1"/>
  <c r="S158" i="1"/>
  <c r="N158" i="1"/>
  <c r="L158" i="1"/>
  <c r="H158" i="1"/>
  <c r="G158" i="1"/>
  <c r="E158" i="1"/>
  <c r="D158" i="1"/>
  <c r="AA65" i="1"/>
  <c r="W65" i="1"/>
  <c r="S65" i="1"/>
  <c r="N65" i="1"/>
  <c r="L65" i="1"/>
  <c r="H65" i="1"/>
  <c r="G65" i="1"/>
  <c r="E65" i="1"/>
  <c r="D65" i="1"/>
  <c r="AA117" i="1"/>
  <c r="W117" i="1"/>
  <c r="S117" i="1"/>
  <c r="N117" i="1"/>
  <c r="L117" i="1"/>
  <c r="H117" i="1"/>
  <c r="G117" i="1"/>
  <c r="E117" i="1"/>
  <c r="D117" i="1"/>
  <c r="AA66" i="1"/>
  <c r="W66" i="1"/>
  <c r="S66" i="1"/>
  <c r="N66" i="1"/>
  <c r="L66" i="1"/>
  <c r="H66" i="1"/>
  <c r="G66" i="1"/>
  <c r="E66" i="1"/>
  <c r="D66" i="1"/>
  <c r="AA306" i="1"/>
  <c r="W306" i="1"/>
  <c r="S306" i="1"/>
  <c r="N306" i="1"/>
  <c r="L306" i="1"/>
  <c r="H306" i="1"/>
  <c r="G306" i="1"/>
  <c r="E306" i="1"/>
  <c r="D306" i="1"/>
  <c r="AA77" i="1"/>
  <c r="W77" i="1"/>
  <c r="S77" i="1"/>
  <c r="N77" i="1"/>
  <c r="L77" i="1"/>
  <c r="H77" i="1"/>
  <c r="G77" i="1"/>
  <c r="E77" i="1"/>
  <c r="D77" i="1"/>
  <c r="AA126" i="1"/>
  <c r="W126" i="1"/>
  <c r="S126" i="1"/>
  <c r="N126" i="1"/>
  <c r="L126" i="1"/>
  <c r="H126" i="1"/>
  <c r="G126" i="1"/>
  <c r="E126" i="1"/>
  <c r="D126" i="1"/>
  <c r="AA136" i="1"/>
  <c r="W136" i="1"/>
  <c r="S136" i="1"/>
  <c r="N136" i="1"/>
  <c r="L136" i="1"/>
  <c r="H136" i="1"/>
  <c r="G136" i="1"/>
  <c r="E136" i="1"/>
  <c r="D136" i="1"/>
  <c r="AA271" i="1"/>
  <c r="W271" i="1"/>
  <c r="S271" i="1"/>
  <c r="N271" i="1"/>
  <c r="L271" i="1"/>
  <c r="H271" i="1"/>
  <c r="G271" i="1"/>
  <c r="E271" i="1"/>
  <c r="D271" i="1"/>
  <c r="AA364" i="1"/>
  <c r="W364" i="1"/>
  <c r="S364" i="1"/>
  <c r="N364" i="1"/>
  <c r="L364" i="1"/>
  <c r="H364" i="1"/>
  <c r="G364" i="1"/>
  <c r="E364" i="1"/>
  <c r="D364" i="1"/>
  <c r="AA241" i="1"/>
  <c r="W241" i="1"/>
  <c r="S241" i="1"/>
  <c r="N241" i="1"/>
  <c r="L241" i="1"/>
  <c r="H241" i="1"/>
  <c r="G241" i="1"/>
  <c r="E241" i="1"/>
  <c r="D241" i="1"/>
  <c r="AA199" i="1"/>
  <c r="W199" i="1"/>
  <c r="S199" i="1"/>
  <c r="N199" i="1"/>
  <c r="L199" i="1"/>
  <c r="H199" i="1"/>
  <c r="G199" i="1"/>
  <c r="E199" i="1"/>
  <c r="D199" i="1"/>
  <c r="AA85" i="1"/>
  <c r="W85" i="1"/>
  <c r="S85" i="1"/>
  <c r="N85" i="1"/>
  <c r="L85" i="1"/>
  <c r="H85" i="1"/>
  <c r="G85" i="1"/>
  <c r="E85" i="1"/>
  <c r="D85" i="1"/>
  <c r="AA97" i="1"/>
  <c r="W97" i="1"/>
  <c r="S97" i="1"/>
  <c r="N97" i="1"/>
  <c r="L97" i="1"/>
  <c r="H97" i="1"/>
  <c r="G97" i="1"/>
  <c r="E97" i="1"/>
  <c r="D97" i="1"/>
  <c r="AA21" i="1"/>
  <c r="W21" i="1"/>
  <c r="S21" i="1"/>
  <c r="N21" i="1"/>
  <c r="L21" i="1"/>
  <c r="H21" i="1"/>
  <c r="G21" i="1"/>
  <c r="E21" i="1"/>
  <c r="D21" i="1"/>
  <c r="AA305" i="1"/>
  <c r="W305" i="1"/>
  <c r="S305" i="1"/>
  <c r="N305" i="1"/>
  <c r="L305" i="1"/>
  <c r="H305" i="1"/>
  <c r="G305" i="1"/>
  <c r="E305" i="1"/>
  <c r="D305" i="1"/>
  <c r="AA11" i="1"/>
  <c r="W11" i="1"/>
  <c r="S11" i="1"/>
  <c r="N11" i="1"/>
  <c r="L11" i="1"/>
  <c r="H11" i="1"/>
  <c r="G11" i="1"/>
  <c r="E11" i="1"/>
  <c r="D11" i="1"/>
  <c r="AA141" i="1"/>
  <c r="W141" i="1"/>
  <c r="S141" i="1"/>
  <c r="N141" i="1"/>
  <c r="L141" i="1"/>
  <c r="H141" i="1"/>
  <c r="G141" i="1"/>
  <c r="E141" i="1"/>
  <c r="D141" i="1"/>
  <c r="AA118" i="1"/>
  <c r="W118" i="1"/>
  <c r="S118" i="1"/>
  <c r="N118" i="1"/>
  <c r="L118" i="1"/>
  <c r="H118" i="1"/>
  <c r="G118" i="1"/>
  <c r="E118" i="1"/>
  <c r="D118" i="1"/>
  <c r="AA215" i="1"/>
  <c r="W215" i="1"/>
  <c r="S215" i="1"/>
  <c r="N215" i="1"/>
  <c r="L215" i="1"/>
  <c r="H215" i="1"/>
  <c r="G215" i="1"/>
  <c r="E215" i="1"/>
  <c r="D215" i="1"/>
  <c r="AA298" i="1"/>
  <c r="W298" i="1"/>
  <c r="S298" i="1"/>
  <c r="N298" i="1"/>
  <c r="L298" i="1"/>
  <c r="H298" i="1"/>
  <c r="G298" i="1"/>
  <c r="E298" i="1"/>
  <c r="D298" i="1"/>
  <c r="AA294" i="1"/>
  <c r="W294" i="1"/>
  <c r="S294" i="1"/>
  <c r="N294" i="1"/>
  <c r="L294" i="1"/>
  <c r="H294" i="1"/>
  <c r="G294" i="1"/>
  <c r="E294" i="1"/>
  <c r="D294" i="1"/>
  <c r="AA382" i="1"/>
  <c r="W382" i="1"/>
  <c r="S382" i="1"/>
  <c r="N382" i="1"/>
  <c r="L382" i="1"/>
  <c r="H382" i="1"/>
  <c r="G382" i="1"/>
  <c r="E382" i="1"/>
  <c r="D382" i="1"/>
  <c r="AA319" i="1"/>
  <c r="W319" i="1"/>
  <c r="S319" i="1"/>
  <c r="N319" i="1"/>
  <c r="L319" i="1"/>
  <c r="H319" i="1"/>
  <c r="G319" i="1"/>
  <c r="E319" i="1"/>
  <c r="D319" i="1"/>
  <c r="AA348" i="1"/>
  <c r="W348" i="1"/>
  <c r="S348" i="1"/>
  <c r="N348" i="1"/>
  <c r="L348" i="1"/>
  <c r="H348" i="1"/>
  <c r="G348" i="1"/>
  <c r="E348" i="1"/>
  <c r="D348" i="1"/>
  <c r="AA160" i="1"/>
  <c r="W160" i="1"/>
  <c r="S160" i="1"/>
  <c r="N160" i="1"/>
  <c r="L160" i="1"/>
  <c r="H160" i="1"/>
  <c r="G160" i="1"/>
  <c r="E160" i="1"/>
  <c r="D160" i="1"/>
  <c r="AA252" i="1"/>
  <c r="W252" i="1"/>
  <c r="S252" i="1"/>
  <c r="N252" i="1"/>
  <c r="L252" i="1"/>
  <c r="H252" i="1"/>
  <c r="G252" i="1"/>
  <c r="E252" i="1"/>
  <c r="D252" i="1"/>
  <c r="AA183" i="1"/>
  <c r="W183" i="1"/>
  <c r="S183" i="1"/>
  <c r="N183" i="1"/>
  <c r="L183" i="1"/>
  <c r="H183" i="1"/>
  <c r="G183" i="1"/>
  <c r="E183" i="1"/>
  <c r="D183" i="1"/>
  <c r="AA240" i="1"/>
  <c r="W240" i="1"/>
  <c r="S240" i="1"/>
  <c r="N240" i="1"/>
  <c r="L240" i="1"/>
  <c r="H240" i="1"/>
  <c r="G240" i="1"/>
  <c r="E240" i="1"/>
  <c r="D240" i="1"/>
  <c r="AA365" i="1"/>
  <c r="W365" i="1"/>
  <c r="S365" i="1"/>
  <c r="N365" i="1"/>
  <c r="L365" i="1"/>
  <c r="H365" i="1"/>
  <c r="G365" i="1"/>
  <c r="E365" i="1"/>
  <c r="D365" i="1"/>
  <c r="AA338" i="1"/>
  <c r="W338" i="1"/>
  <c r="S338" i="1"/>
  <c r="N338" i="1"/>
  <c r="L338" i="1"/>
  <c r="H338" i="1"/>
  <c r="G338" i="1"/>
  <c r="E338" i="1"/>
  <c r="D338" i="1"/>
  <c r="AA15" i="1"/>
  <c r="W15" i="1"/>
  <c r="S15" i="1"/>
  <c r="N15" i="1"/>
  <c r="L15" i="1"/>
  <c r="H15" i="1"/>
  <c r="G15" i="1"/>
  <c r="E15" i="1"/>
  <c r="D15" i="1"/>
  <c r="S103" i="1"/>
  <c r="N103" i="1"/>
  <c r="L103" i="1"/>
  <c r="H103" i="1"/>
  <c r="G103" i="1"/>
  <c r="E103" i="1"/>
  <c r="D103" i="1"/>
  <c r="AA81" i="1"/>
  <c r="W81" i="1"/>
  <c r="S81" i="1"/>
  <c r="N81" i="1"/>
  <c r="L81" i="1"/>
  <c r="H81" i="1"/>
  <c r="G81" i="1"/>
  <c r="E81" i="1"/>
  <c r="D81" i="1"/>
  <c r="AA249" i="1"/>
  <c r="W249" i="1"/>
  <c r="S249" i="1"/>
  <c r="N249" i="1"/>
  <c r="L249" i="1"/>
  <c r="H249" i="1"/>
  <c r="G249" i="1"/>
  <c r="E249" i="1"/>
  <c r="D249" i="1"/>
  <c r="AA350" i="1"/>
  <c r="W350" i="1"/>
  <c r="S350" i="1"/>
  <c r="N350" i="1"/>
  <c r="L350" i="1"/>
  <c r="H350" i="1"/>
  <c r="G350" i="1"/>
  <c r="E350" i="1"/>
  <c r="D350" i="1"/>
  <c r="AA62" i="1"/>
  <c r="W62" i="1"/>
  <c r="S62" i="1"/>
  <c r="N62" i="1"/>
  <c r="L62" i="1"/>
  <c r="H62" i="1"/>
  <c r="G62" i="1"/>
  <c r="E62" i="1"/>
  <c r="D62" i="1"/>
  <c r="AA6" i="1"/>
  <c r="W6" i="1"/>
  <c r="S6" i="1"/>
  <c r="N6" i="1"/>
  <c r="L6" i="1"/>
  <c r="H6" i="1"/>
  <c r="G6" i="1"/>
  <c r="E6" i="1"/>
  <c r="D6" i="1"/>
  <c r="W266" i="1"/>
  <c r="S266" i="1"/>
  <c r="N266" i="1"/>
  <c r="L266" i="1"/>
  <c r="H266" i="1"/>
  <c r="G266" i="1"/>
  <c r="E266" i="1"/>
  <c r="D266" i="1"/>
  <c r="AA346" i="1"/>
  <c r="W346" i="1"/>
  <c r="S346" i="1"/>
  <c r="N346" i="1"/>
  <c r="L346" i="1"/>
  <c r="H346" i="1"/>
  <c r="G346" i="1"/>
  <c r="E346" i="1"/>
  <c r="D346" i="1"/>
  <c r="AA253" i="1"/>
  <c r="W253" i="1"/>
  <c r="S253" i="1"/>
  <c r="N253" i="1"/>
  <c r="L253" i="1"/>
  <c r="H253" i="1"/>
  <c r="G253" i="1"/>
  <c r="E253" i="1"/>
  <c r="D253" i="1"/>
  <c r="AA304" i="1"/>
  <c r="W304" i="1"/>
  <c r="S304" i="1"/>
  <c r="N304" i="1"/>
  <c r="L304" i="1"/>
  <c r="H304" i="1"/>
  <c r="G304" i="1"/>
  <c r="E304" i="1"/>
  <c r="D304" i="1"/>
  <c r="AA111" i="1"/>
  <c r="W111" i="1"/>
  <c r="S111" i="1"/>
  <c r="N111" i="1"/>
  <c r="L111" i="1"/>
  <c r="H111" i="1"/>
  <c r="G111" i="1"/>
  <c r="E111" i="1"/>
  <c r="D111" i="1"/>
  <c r="S231" i="1"/>
  <c r="N231" i="1"/>
  <c r="L231" i="1"/>
  <c r="H231" i="1"/>
  <c r="G231" i="1"/>
  <c r="E231" i="1"/>
  <c r="D231" i="1"/>
  <c r="AA13" i="1"/>
  <c r="W13" i="1"/>
  <c r="S13" i="1"/>
  <c r="N13" i="1"/>
  <c r="L13" i="1"/>
  <c r="H13" i="1"/>
  <c r="G13" i="1"/>
  <c r="E13" i="1"/>
  <c r="D13" i="1"/>
  <c r="W149" i="1"/>
  <c r="S149" i="1"/>
  <c r="N149" i="1"/>
  <c r="L149" i="1"/>
  <c r="H149" i="1"/>
  <c r="G149" i="1"/>
  <c r="E149" i="1"/>
  <c r="D149" i="1"/>
  <c r="AA16" i="1"/>
  <c r="W16" i="1"/>
  <c r="S16" i="1"/>
  <c r="N16" i="1"/>
  <c r="L16" i="1"/>
  <c r="H16" i="1"/>
  <c r="G16" i="1"/>
  <c r="E16" i="1"/>
  <c r="D16" i="1"/>
  <c r="AA377" i="1"/>
  <c r="W377" i="1"/>
  <c r="S377" i="1"/>
  <c r="N377" i="1"/>
  <c r="L377" i="1"/>
  <c r="H377" i="1"/>
  <c r="G377" i="1"/>
  <c r="E377" i="1"/>
  <c r="D377" i="1"/>
  <c r="AA269" i="1"/>
  <c r="W269" i="1"/>
  <c r="S269" i="1"/>
  <c r="N269" i="1"/>
  <c r="L269" i="1"/>
  <c r="H269" i="1"/>
  <c r="G269" i="1"/>
  <c r="E269" i="1"/>
  <c r="D269" i="1"/>
  <c r="AA170" i="1"/>
  <c r="W170" i="1"/>
  <c r="S170" i="1"/>
  <c r="N170" i="1"/>
  <c r="L170" i="1"/>
  <c r="H170" i="1"/>
  <c r="G170" i="1"/>
  <c r="E170" i="1"/>
  <c r="D170" i="1"/>
  <c r="AA322" i="1"/>
  <c r="W322" i="1"/>
  <c r="S322" i="1"/>
  <c r="N322" i="1"/>
  <c r="L322" i="1"/>
  <c r="H322" i="1"/>
  <c r="G322" i="1"/>
  <c r="E322" i="1"/>
  <c r="D322" i="1"/>
  <c r="AA246" i="1"/>
  <c r="W246" i="1"/>
  <c r="S246" i="1"/>
  <c r="N246" i="1"/>
  <c r="L246" i="1"/>
  <c r="H246" i="1"/>
  <c r="G246" i="1"/>
  <c r="E246" i="1"/>
  <c r="D246" i="1"/>
  <c r="AA4" i="1"/>
  <c r="W4" i="1"/>
  <c r="S4" i="1"/>
  <c r="N4" i="1"/>
  <c r="L4" i="1"/>
  <c r="H4" i="1"/>
  <c r="G4" i="1"/>
  <c r="E4" i="1"/>
  <c r="D4" i="1"/>
  <c r="AA195" i="1"/>
  <c r="W195" i="1"/>
  <c r="S195" i="1"/>
  <c r="N195" i="1"/>
  <c r="L195" i="1"/>
  <c r="H195" i="1"/>
  <c r="G195" i="1"/>
  <c r="E195" i="1"/>
  <c r="D195" i="1"/>
  <c r="AA368" i="1"/>
  <c r="W368" i="1"/>
  <c r="S368" i="1"/>
  <c r="N368" i="1"/>
  <c r="L368" i="1"/>
  <c r="H368" i="1"/>
  <c r="G368" i="1"/>
  <c r="E368" i="1"/>
  <c r="D368" i="1"/>
  <c r="AA385" i="1"/>
  <c r="W385" i="1"/>
  <c r="S385" i="1"/>
  <c r="N385" i="1"/>
  <c r="L385" i="1"/>
  <c r="H385" i="1"/>
  <c r="G385" i="1"/>
  <c r="E385" i="1"/>
  <c r="D385" i="1"/>
  <c r="AA235" i="1"/>
  <c r="W235" i="1"/>
  <c r="S235" i="1"/>
  <c r="N235" i="1"/>
  <c r="L235" i="1"/>
  <c r="H235" i="1"/>
  <c r="G235" i="1"/>
  <c r="E235" i="1"/>
  <c r="D235" i="1"/>
  <c r="AA251" i="1"/>
  <c r="W251" i="1"/>
  <c r="S251" i="1"/>
  <c r="N251" i="1"/>
  <c r="L251" i="1"/>
  <c r="H251" i="1"/>
  <c r="G251" i="1"/>
  <c r="E251" i="1"/>
  <c r="D251" i="1"/>
  <c r="AA331" i="1"/>
  <c r="W331" i="1"/>
  <c r="S331" i="1"/>
  <c r="N331" i="1"/>
  <c r="L331" i="1"/>
  <c r="H331" i="1"/>
  <c r="G331" i="1"/>
  <c r="E331" i="1"/>
  <c r="D331" i="1"/>
  <c r="AA46" i="1"/>
  <c r="W46" i="1"/>
  <c r="S46" i="1"/>
  <c r="N46" i="1"/>
  <c r="L46" i="1"/>
  <c r="H46" i="1"/>
  <c r="G46" i="1"/>
  <c r="E46" i="1"/>
  <c r="D46" i="1"/>
  <c r="AA28" i="1"/>
  <c r="W28" i="1"/>
  <c r="S28" i="1"/>
  <c r="N28" i="1"/>
  <c r="L28" i="1"/>
  <c r="H28" i="1"/>
  <c r="G28" i="1"/>
  <c r="E28" i="1"/>
  <c r="D28" i="1"/>
  <c r="AA312" i="1"/>
  <c r="W312" i="1"/>
  <c r="S312" i="1"/>
  <c r="N312" i="1"/>
  <c r="L312" i="1"/>
  <c r="H312" i="1"/>
  <c r="G312" i="1"/>
  <c r="E312" i="1"/>
  <c r="D312" i="1"/>
  <c r="AA20" i="1"/>
  <c r="W20" i="1"/>
  <c r="S20" i="1"/>
  <c r="N20" i="1"/>
  <c r="L20" i="1"/>
  <c r="H20" i="1"/>
  <c r="G20" i="1"/>
  <c r="E20" i="1"/>
  <c r="D20" i="1"/>
  <c r="AA344" i="1"/>
  <c r="W344" i="1"/>
  <c r="S344" i="1"/>
  <c r="N344" i="1"/>
  <c r="L344" i="1"/>
  <c r="H344" i="1"/>
  <c r="G344" i="1"/>
  <c r="E344" i="1"/>
  <c r="D344" i="1"/>
  <c r="AA217" i="1"/>
  <c r="W217" i="1"/>
  <c r="S217" i="1"/>
  <c r="N217" i="1"/>
  <c r="L217" i="1"/>
  <c r="H217" i="1"/>
  <c r="G217" i="1"/>
  <c r="E217" i="1"/>
  <c r="D217" i="1"/>
  <c r="AA201" i="1"/>
  <c r="W201" i="1"/>
  <c r="S201" i="1"/>
  <c r="N201" i="1"/>
  <c r="L201" i="1"/>
  <c r="H201" i="1"/>
  <c r="G201" i="1"/>
  <c r="E201" i="1"/>
  <c r="D201" i="1"/>
  <c r="AA210" i="1"/>
  <c r="W210" i="1"/>
  <c r="S210" i="1"/>
  <c r="N210" i="1"/>
  <c r="L210" i="1"/>
  <c r="H210" i="1"/>
  <c r="G210" i="1"/>
  <c r="E210" i="1"/>
  <c r="D210" i="1"/>
  <c r="AA125" i="1"/>
  <c r="W125" i="1"/>
  <c r="S125" i="1"/>
  <c r="N125" i="1"/>
  <c r="L125" i="1"/>
  <c r="H125" i="1"/>
  <c r="G125" i="1"/>
  <c r="E125" i="1"/>
  <c r="D125" i="1"/>
  <c r="S101" i="1"/>
  <c r="N101" i="1"/>
  <c r="L101" i="1"/>
  <c r="H101" i="1"/>
  <c r="G101" i="1"/>
  <c r="E101" i="1"/>
  <c r="D101" i="1"/>
  <c r="AA115" i="1"/>
  <c r="W115" i="1"/>
  <c r="S115" i="1"/>
  <c r="N115" i="1"/>
  <c r="L115" i="1"/>
  <c r="H115" i="1"/>
  <c r="G115" i="1"/>
  <c r="E115" i="1"/>
  <c r="D115" i="1"/>
  <c r="AA39" i="1"/>
  <c r="W39" i="1"/>
  <c r="S39" i="1"/>
  <c r="N39" i="1"/>
  <c r="L39" i="1"/>
  <c r="H39" i="1"/>
  <c r="G39" i="1"/>
  <c r="E39" i="1"/>
  <c r="D39" i="1"/>
  <c r="AA247" i="1"/>
  <c r="W247" i="1"/>
  <c r="S247" i="1"/>
  <c r="N247" i="1"/>
  <c r="L247" i="1"/>
  <c r="H247" i="1"/>
  <c r="G247" i="1"/>
  <c r="E247" i="1"/>
  <c r="D247" i="1"/>
  <c r="AA59" i="1"/>
  <c r="W59" i="1"/>
  <c r="S59" i="1"/>
  <c r="N59" i="1"/>
  <c r="L59" i="1"/>
  <c r="H59" i="1"/>
  <c r="G59" i="1"/>
  <c r="E59" i="1"/>
  <c r="D59" i="1"/>
  <c r="W281" i="1"/>
  <c r="S281" i="1"/>
  <c r="N281" i="1"/>
  <c r="L281" i="1"/>
  <c r="H281" i="1"/>
  <c r="G281" i="1"/>
  <c r="E281" i="1"/>
  <c r="D281" i="1"/>
  <c r="AA2" i="1"/>
  <c r="W2" i="1"/>
  <c r="S2" i="1"/>
  <c r="N2" i="1"/>
  <c r="L2" i="1"/>
  <c r="H2" i="1"/>
  <c r="G2" i="1"/>
  <c r="E2" i="1"/>
  <c r="D2" i="1"/>
  <c r="AA146" i="1"/>
  <c r="W146" i="1"/>
  <c r="S146" i="1"/>
  <c r="N146" i="1"/>
  <c r="L146" i="1"/>
  <c r="H146" i="1"/>
  <c r="G146" i="1"/>
  <c r="E146" i="1"/>
  <c r="D146" i="1"/>
  <c r="AA234" i="1"/>
  <c r="W234" i="1"/>
  <c r="S234" i="1"/>
  <c r="N234" i="1"/>
  <c r="L234" i="1"/>
  <c r="H234" i="1"/>
  <c r="G234" i="1"/>
  <c r="E234" i="1"/>
  <c r="D234" i="1"/>
  <c r="AA127" i="1"/>
  <c r="W127" i="1"/>
  <c r="S127" i="1"/>
  <c r="N127" i="1"/>
  <c r="L127" i="1"/>
  <c r="H127" i="1"/>
  <c r="G127" i="1"/>
  <c r="E127" i="1"/>
  <c r="D127" i="1"/>
  <c r="AA345" i="1"/>
  <c r="W345" i="1"/>
  <c r="S345" i="1"/>
  <c r="N345" i="1"/>
  <c r="L345" i="1"/>
  <c r="H345" i="1"/>
  <c r="G345" i="1"/>
  <c r="E345" i="1"/>
  <c r="D345" i="1"/>
  <c r="AA38" i="1"/>
  <c r="W38" i="1"/>
  <c r="S38" i="1"/>
  <c r="N38" i="1"/>
  <c r="L38" i="1"/>
  <c r="H38" i="1"/>
  <c r="G38" i="1"/>
  <c r="E38" i="1"/>
  <c r="D38" i="1"/>
  <c r="AA142" i="1"/>
  <c r="W142" i="1"/>
  <c r="S142" i="1"/>
  <c r="N142" i="1"/>
  <c r="L142" i="1"/>
  <c r="H142" i="1"/>
  <c r="G142" i="1"/>
  <c r="E142" i="1"/>
  <c r="D142" i="1"/>
  <c r="AA193" i="1"/>
  <c r="W193" i="1"/>
  <c r="S193" i="1"/>
  <c r="N193" i="1"/>
  <c r="L193" i="1"/>
  <c r="H193" i="1"/>
  <c r="G193" i="1"/>
  <c r="E193" i="1"/>
  <c r="D193" i="1"/>
  <c r="AA171" i="1"/>
  <c r="W171" i="1"/>
  <c r="S171" i="1"/>
  <c r="N171" i="1"/>
  <c r="L171" i="1"/>
  <c r="H171" i="1"/>
  <c r="G171" i="1"/>
  <c r="E171" i="1"/>
  <c r="D171" i="1"/>
  <c r="AA105" i="1"/>
  <c r="W105" i="1"/>
  <c r="S105" i="1"/>
  <c r="N105" i="1"/>
  <c r="L105" i="1"/>
  <c r="H105" i="1"/>
  <c r="G105" i="1"/>
  <c r="E105" i="1"/>
  <c r="D105" i="1"/>
  <c r="AA112" i="1"/>
  <c r="W112" i="1"/>
  <c r="S112" i="1"/>
  <c r="N112" i="1"/>
  <c r="L112" i="1"/>
  <c r="H112" i="1"/>
  <c r="G112" i="1"/>
  <c r="E112" i="1"/>
  <c r="D112" i="1"/>
  <c r="AA207" i="1"/>
  <c r="W207" i="1"/>
  <c r="S207" i="1"/>
  <c r="N207" i="1"/>
  <c r="L207" i="1"/>
  <c r="H207" i="1"/>
  <c r="G207" i="1"/>
  <c r="E207" i="1"/>
  <c r="D207" i="1"/>
  <c r="AA371" i="1"/>
  <c r="W371" i="1"/>
  <c r="S371" i="1"/>
  <c r="N371" i="1"/>
  <c r="L371" i="1"/>
  <c r="H371" i="1"/>
  <c r="G371" i="1"/>
  <c r="E371" i="1"/>
  <c r="D371" i="1"/>
  <c r="AA192" i="1"/>
  <c r="W192" i="1"/>
  <c r="S192" i="1"/>
  <c r="N192" i="1"/>
  <c r="L192" i="1"/>
  <c r="H192" i="1"/>
  <c r="G192" i="1"/>
  <c r="E192" i="1"/>
  <c r="D192" i="1"/>
  <c r="AA302" i="1"/>
  <c r="W302" i="1"/>
  <c r="S302" i="1"/>
  <c r="N302" i="1"/>
  <c r="L302" i="1"/>
  <c r="H302" i="1"/>
  <c r="G302" i="1"/>
  <c r="E302" i="1"/>
  <c r="D302" i="1"/>
  <c r="AA256" i="1"/>
  <c r="W256" i="1"/>
  <c r="S256" i="1"/>
  <c r="N256" i="1"/>
  <c r="L256" i="1"/>
  <c r="H256" i="1"/>
  <c r="G256" i="1"/>
  <c r="E256" i="1"/>
  <c r="D256" i="1"/>
  <c r="AA318" i="1"/>
  <c r="W318" i="1"/>
  <c r="S318" i="1"/>
  <c r="N318" i="1"/>
  <c r="L318" i="1"/>
  <c r="H318" i="1"/>
  <c r="G318" i="1"/>
  <c r="E318" i="1"/>
  <c r="D318" i="1"/>
  <c r="AA296" i="1"/>
  <c r="W296" i="1"/>
  <c r="S296" i="1"/>
  <c r="N296" i="1"/>
  <c r="L296" i="1"/>
  <c r="H296" i="1"/>
  <c r="G296" i="1"/>
  <c r="E296" i="1"/>
  <c r="D296" i="1"/>
  <c r="AA51" i="1"/>
  <c r="W51" i="1"/>
  <c r="S51" i="1"/>
  <c r="N51" i="1"/>
  <c r="L51" i="1"/>
  <c r="H51" i="1"/>
  <c r="G51" i="1"/>
  <c r="E51" i="1"/>
  <c r="D51" i="1"/>
  <c r="AA209" i="1"/>
  <c r="W209" i="1"/>
  <c r="S209" i="1"/>
  <c r="N209" i="1"/>
  <c r="L209" i="1"/>
  <c r="H209" i="1"/>
  <c r="G209" i="1"/>
  <c r="E209" i="1"/>
  <c r="D209" i="1"/>
  <c r="W307" i="1"/>
  <c r="S307" i="1"/>
  <c r="N307" i="1"/>
  <c r="L307" i="1"/>
  <c r="H307" i="1"/>
  <c r="G307" i="1"/>
  <c r="E307" i="1"/>
  <c r="D307" i="1"/>
  <c r="AA94" i="1"/>
  <c r="W94" i="1"/>
  <c r="S94" i="1"/>
  <c r="N94" i="1"/>
  <c r="L94" i="1"/>
  <c r="H94" i="1"/>
  <c r="G94" i="1"/>
  <c r="E94" i="1"/>
  <c r="D94" i="1"/>
  <c r="AA64" i="1"/>
  <c r="W64" i="1"/>
  <c r="S64" i="1"/>
  <c r="N64" i="1"/>
  <c r="L64" i="1"/>
  <c r="H64" i="1"/>
  <c r="G64" i="1"/>
  <c r="E64" i="1"/>
  <c r="D64" i="1"/>
  <c r="AA380" i="1"/>
  <c r="W380" i="1"/>
  <c r="S380" i="1"/>
  <c r="N380" i="1"/>
  <c r="L380" i="1"/>
  <c r="H380" i="1"/>
  <c r="G380" i="1"/>
  <c r="E380" i="1"/>
  <c r="D380" i="1"/>
  <c r="AA245" i="1"/>
  <c r="W245" i="1"/>
  <c r="S245" i="1"/>
  <c r="N245" i="1"/>
  <c r="L245" i="1"/>
  <c r="H245" i="1"/>
  <c r="G245" i="1"/>
  <c r="E245" i="1"/>
  <c r="D245" i="1"/>
  <c r="AA188" i="1"/>
  <c r="W188" i="1"/>
  <c r="S188" i="1"/>
  <c r="N188" i="1"/>
  <c r="L188" i="1"/>
  <c r="H188" i="1"/>
  <c r="G188" i="1"/>
  <c r="E188" i="1"/>
  <c r="D188" i="1"/>
  <c r="AA107" i="1"/>
  <c r="W107" i="1"/>
  <c r="S107" i="1"/>
  <c r="N107" i="1"/>
  <c r="L107" i="1"/>
  <c r="H107" i="1"/>
  <c r="G107" i="1"/>
  <c r="E107" i="1"/>
  <c r="D107" i="1"/>
  <c r="W214" i="1"/>
  <c r="S214" i="1"/>
  <c r="N214" i="1"/>
  <c r="L214" i="1"/>
  <c r="H214" i="1"/>
  <c r="G214" i="1"/>
  <c r="E214" i="1"/>
  <c r="D214" i="1"/>
  <c r="AA148" i="1"/>
  <c r="W148" i="1"/>
  <c r="S148" i="1"/>
  <c r="N148" i="1"/>
  <c r="L148" i="1"/>
  <c r="H148" i="1"/>
  <c r="G148" i="1"/>
  <c r="E148" i="1"/>
  <c r="D148" i="1"/>
  <c r="AA167" i="1"/>
  <c r="W167" i="1"/>
  <c r="S167" i="1"/>
  <c r="N167" i="1"/>
  <c r="L167" i="1"/>
  <c r="H167" i="1"/>
  <c r="G167" i="1"/>
  <c r="E167" i="1"/>
  <c r="D167" i="1"/>
  <c r="AA349" i="1"/>
  <c r="W349" i="1"/>
  <c r="S349" i="1"/>
  <c r="N349" i="1"/>
  <c r="L349" i="1"/>
  <c r="H349" i="1"/>
  <c r="G349" i="1"/>
  <c r="E349" i="1"/>
  <c r="D349" i="1"/>
  <c r="AA180" i="1"/>
  <c r="W180" i="1"/>
  <c r="S180" i="1"/>
  <c r="N180" i="1"/>
  <c r="L180" i="1"/>
  <c r="H180" i="1"/>
  <c r="G180" i="1"/>
  <c r="E180" i="1"/>
  <c r="D180" i="1"/>
  <c r="AA187" i="1"/>
  <c r="W187" i="1"/>
  <c r="S187" i="1"/>
  <c r="N187" i="1"/>
  <c r="L187" i="1"/>
  <c r="H187" i="1"/>
  <c r="G187" i="1"/>
  <c r="E187" i="1"/>
  <c r="D187" i="1"/>
  <c r="W138" i="1"/>
  <c r="S138" i="1"/>
  <c r="N138" i="1"/>
  <c r="L138" i="1"/>
  <c r="H138" i="1"/>
  <c r="G138" i="1"/>
  <c r="E138" i="1"/>
  <c r="D138" i="1"/>
  <c r="AA132" i="1"/>
  <c r="W132" i="1"/>
  <c r="S132" i="1"/>
  <c r="N132" i="1"/>
  <c r="L132" i="1"/>
  <c r="H132" i="1"/>
  <c r="G132" i="1"/>
  <c r="E132" i="1"/>
  <c r="D132" i="1"/>
  <c r="N176" i="1"/>
  <c r="L176" i="1"/>
  <c r="H176" i="1"/>
  <c r="G176" i="1"/>
  <c r="E176" i="1"/>
  <c r="D176" i="1"/>
  <c r="AA278" i="1"/>
  <c r="W278" i="1"/>
  <c r="S278" i="1"/>
  <c r="N278" i="1"/>
  <c r="L278" i="1"/>
  <c r="H278" i="1"/>
  <c r="G278" i="1"/>
  <c r="E278" i="1"/>
  <c r="D278" i="1"/>
  <c r="AA265" i="1"/>
  <c r="W265" i="1"/>
  <c r="S265" i="1"/>
  <c r="N265" i="1"/>
  <c r="L265" i="1"/>
  <c r="H265" i="1"/>
  <c r="G265" i="1"/>
  <c r="E265" i="1"/>
  <c r="D265" i="1"/>
  <c r="AA197" i="1"/>
  <c r="W197" i="1"/>
  <c r="S197" i="1"/>
  <c r="N197" i="1"/>
  <c r="L197" i="1"/>
  <c r="H197" i="1"/>
  <c r="G197" i="1"/>
  <c r="E197" i="1"/>
  <c r="D197" i="1"/>
  <c r="AA285" i="1"/>
  <c r="W285" i="1"/>
  <c r="S285" i="1"/>
  <c r="N285" i="1"/>
  <c r="L285" i="1"/>
  <c r="H285" i="1"/>
  <c r="G285" i="1"/>
  <c r="E285" i="1"/>
  <c r="D285" i="1"/>
  <c r="AA48" i="1"/>
  <c r="W48" i="1"/>
  <c r="S48" i="1"/>
  <c r="N48" i="1"/>
  <c r="L48" i="1"/>
  <c r="H48" i="1"/>
  <c r="G48" i="1"/>
  <c r="E48" i="1"/>
  <c r="D48" i="1"/>
  <c r="S63" i="1"/>
  <c r="N63" i="1"/>
  <c r="L63" i="1"/>
  <c r="H63" i="1"/>
  <c r="G63" i="1"/>
  <c r="E63" i="1"/>
  <c r="D63" i="1"/>
  <c r="AA321" i="1"/>
  <c r="W321" i="1"/>
  <c r="S321" i="1"/>
  <c r="N321" i="1"/>
  <c r="L321" i="1"/>
  <c r="H321" i="1"/>
  <c r="G321" i="1"/>
  <c r="E321" i="1"/>
  <c r="D321" i="1"/>
  <c r="AA260" i="1"/>
  <c r="W260" i="1"/>
  <c r="S260" i="1"/>
  <c r="N260" i="1"/>
  <c r="L260" i="1"/>
  <c r="H260" i="1"/>
  <c r="G260" i="1"/>
  <c r="E260" i="1"/>
  <c r="D260" i="1"/>
  <c r="S140" i="1"/>
  <c r="N140" i="1"/>
  <c r="L140" i="1"/>
  <c r="H140" i="1"/>
  <c r="G140" i="1"/>
  <c r="E140" i="1"/>
  <c r="D140" i="1"/>
  <c r="AA224" i="1"/>
  <c r="W224" i="1"/>
  <c r="S224" i="1"/>
  <c r="N224" i="1"/>
  <c r="L224" i="1"/>
  <c r="H224" i="1"/>
  <c r="G224" i="1"/>
  <c r="E224" i="1"/>
  <c r="D224" i="1"/>
  <c r="AA280" i="1"/>
  <c r="W280" i="1"/>
  <c r="S280" i="1"/>
  <c r="N280" i="1"/>
  <c r="L280" i="1"/>
  <c r="H280" i="1"/>
  <c r="G280" i="1"/>
  <c r="E280" i="1"/>
  <c r="D280" i="1"/>
  <c r="AA75" i="1"/>
  <c r="W75" i="1"/>
  <c r="S75" i="1"/>
  <c r="N75" i="1"/>
  <c r="L75" i="1"/>
  <c r="H75" i="1"/>
  <c r="G75" i="1"/>
  <c r="E75" i="1"/>
  <c r="D75" i="1"/>
  <c r="AA151" i="1"/>
  <c r="W151" i="1"/>
  <c r="S151" i="1"/>
  <c r="N151" i="1"/>
  <c r="L151" i="1"/>
  <c r="H151" i="1"/>
  <c r="G151" i="1"/>
  <c r="E151" i="1"/>
  <c r="D151" i="1"/>
  <c r="AA286" i="1"/>
  <c r="W286" i="1"/>
  <c r="S286" i="1"/>
  <c r="N286" i="1"/>
  <c r="L286" i="1"/>
  <c r="H286" i="1"/>
  <c r="G286" i="1"/>
  <c r="E286" i="1"/>
  <c r="D286" i="1"/>
  <c r="AA185" i="1"/>
  <c r="W185" i="1"/>
  <c r="S185" i="1"/>
  <c r="N185" i="1"/>
  <c r="L185" i="1"/>
  <c r="H185" i="1"/>
  <c r="G185" i="1"/>
  <c r="E185" i="1"/>
  <c r="D185" i="1"/>
  <c r="AA297" i="1"/>
  <c r="W297" i="1"/>
  <c r="S297" i="1"/>
  <c r="N297" i="1"/>
  <c r="L297" i="1"/>
  <c r="H297" i="1"/>
  <c r="G297" i="1"/>
  <c r="E297" i="1"/>
  <c r="D297" i="1"/>
  <c r="AA203" i="1"/>
  <c r="W203" i="1"/>
  <c r="S203" i="1"/>
  <c r="N203" i="1"/>
  <c r="L203" i="1"/>
  <c r="H203" i="1"/>
  <c r="G203" i="1"/>
  <c r="E203" i="1"/>
  <c r="D203" i="1"/>
  <c r="AA156" i="1"/>
  <c r="W156" i="1"/>
  <c r="S156" i="1"/>
  <c r="N156" i="1"/>
  <c r="L156" i="1"/>
  <c r="H156" i="1"/>
  <c r="G156" i="1"/>
  <c r="E156" i="1"/>
  <c r="D156" i="1"/>
  <c r="AA268" i="1"/>
  <c r="W268" i="1"/>
  <c r="S268" i="1"/>
  <c r="N268" i="1"/>
  <c r="L268" i="1"/>
  <c r="H268" i="1"/>
  <c r="G268" i="1"/>
  <c r="E268" i="1"/>
  <c r="D268" i="1"/>
  <c r="AA354" i="1"/>
  <c r="W354" i="1"/>
  <c r="S354" i="1"/>
  <c r="N354" i="1"/>
  <c r="L354" i="1"/>
  <c r="H354" i="1"/>
  <c r="G354" i="1"/>
  <c r="E354" i="1"/>
  <c r="D354" i="1"/>
  <c r="AA182" i="1"/>
  <c r="W182" i="1"/>
  <c r="S182" i="1"/>
  <c r="N182" i="1"/>
  <c r="L182" i="1"/>
  <c r="H182" i="1"/>
  <c r="G182" i="1"/>
  <c r="E182" i="1"/>
  <c r="D182" i="1"/>
  <c r="AA339" i="1"/>
  <c r="W339" i="1"/>
  <c r="S339" i="1"/>
  <c r="N339" i="1"/>
  <c r="L339" i="1"/>
  <c r="H339" i="1"/>
  <c r="G339" i="1"/>
  <c r="E339" i="1"/>
  <c r="D339" i="1"/>
  <c r="AA342" i="1"/>
  <c r="W342" i="1"/>
  <c r="S342" i="1"/>
  <c r="N342" i="1"/>
  <c r="L342" i="1"/>
  <c r="H342" i="1"/>
  <c r="G342" i="1"/>
  <c r="E342" i="1"/>
  <c r="D342" i="1"/>
  <c r="AA72" i="1"/>
  <c r="W72" i="1"/>
  <c r="S72" i="1"/>
  <c r="N72" i="1"/>
  <c r="L72" i="1"/>
  <c r="H72" i="1"/>
  <c r="G72" i="1"/>
  <c r="E72" i="1"/>
  <c r="D72" i="1"/>
  <c r="AA133" i="1"/>
  <c r="W133" i="1"/>
  <c r="S133" i="1"/>
  <c r="N133" i="1"/>
  <c r="L133" i="1"/>
  <c r="H133" i="1"/>
  <c r="G133" i="1"/>
  <c r="E133" i="1"/>
  <c r="D133" i="1"/>
  <c r="AA279" i="1"/>
  <c r="W279" i="1"/>
  <c r="S279" i="1"/>
  <c r="N279" i="1"/>
  <c r="L279" i="1"/>
  <c r="H279" i="1"/>
  <c r="G279" i="1"/>
  <c r="E279" i="1"/>
  <c r="D279" i="1"/>
  <c r="AA67" i="1"/>
  <c r="W67" i="1"/>
  <c r="S67" i="1"/>
  <c r="N67" i="1"/>
  <c r="L67" i="1"/>
  <c r="H67" i="1"/>
  <c r="G67" i="1"/>
  <c r="E67" i="1"/>
  <c r="D67" i="1"/>
  <c r="AA57" i="1"/>
  <c r="W57" i="1"/>
  <c r="S57" i="1"/>
  <c r="N57" i="1"/>
  <c r="L57" i="1"/>
  <c r="H57" i="1"/>
  <c r="G57" i="1"/>
  <c r="E57" i="1"/>
  <c r="D57" i="1"/>
  <c r="W74" i="1"/>
  <c r="S74" i="1"/>
  <c r="N74" i="1"/>
  <c r="L74" i="1"/>
  <c r="H74" i="1"/>
  <c r="G74" i="1"/>
  <c r="E74" i="1"/>
  <c r="D74" i="1"/>
  <c r="AA358" i="1"/>
  <c r="W358" i="1"/>
  <c r="S358" i="1"/>
  <c r="N358" i="1"/>
  <c r="L358" i="1"/>
  <c r="H358" i="1"/>
  <c r="G358" i="1"/>
  <c r="E358" i="1"/>
  <c r="D358" i="1"/>
  <c r="AA90" i="1"/>
  <c r="W90" i="1"/>
  <c r="S90" i="1"/>
  <c r="N90" i="1"/>
  <c r="L90" i="1"/>
  <c r="H90" i="1"/>
  <c r="G90" i="1"/>
  <c r="E90" i="1"/>
  <c r="D90" i="1"/>
  <c r="AA18" i="1"/>
  <c r="W18" i="1"/>
  <c r="S18" i="1"/>
  <c r="N18" i="1"/>
  <c r="L18" i="1"/>
  <c r="H18" i="1"/>
  <c r="G18" i="1"/>
  <c r="E18" i="1"/>
  <c r="D18" i="1"/>
  <c r="AA264" i="1"/>
  <c r="W264" i="1"/>
  <c r="S264" i="1"/>
  <c r="N264" i="1"/>
  <c r="L264" i="1"/>
  <c r="H264" i="1"/>
  <c r="G264" i="1"/>
  <c r="E264" i="1"/>
  <c r="D264" i="1"/>
  <c r="AA7" i="1"/>
  <c r="W7" i="1"/>
  <c r="S7" i="1"/>
  <c r="N7" i="1"/>
  <c r="L7" i="1"/>
  <c r="H7" i="1"/>
  <c r="G7" i="1"/>
  <c r="E7" i="1"/>
  <c r="D7" i="1"/>
  <c r="AA308" i="1"/>
  <c r="W308" i="1"/>
  <c r="S308" i="1"/>
  <c r="N308" i="1"/>
  <c r="L308" i="1"/>
  <c r="H308" i="1"/>
  <c r="G308" i="1"/>
  <c r="E308" i="1"/>
  <c r="D308" i="1"/>
  <c r="AA130" i="1"/>
  <c r="W130" i="1"/>
  <c r="S130" i="1"/>
  <c r="N130" i="1"/>
  <c r="L130" i="1"/>
  <c r="H130" i="1"/>
  <c r="G130" i="1"/>
  <c r="E130" i="1"/>
  <c r="D130" i="1"/>
  <c r="AA84" i="1"/>
  <c r="W84" i="1"/>
  <c r="S84" i="1"/>
  <c r="N84" i="1"/>
  <c r="L84" i="1"/>
  <c r="H84" i="1"/>
  <c r="G84" i="1"/>
  <c r="E84" i="1"/>
  <c r="D84" i="1"/>
  <c r="AA71" i="1"/>
  <c r="W71" i="1"/>
  <c r="S71" i="1"/>
  <c r="N71" i="1"/>
  <c r="L71" i="1"/>
  <c r="H71" i="1"/>
  <c r="G71" i="1"/>
  <c r="E71" i="1"/>
  <c r="D71" i="1"/>
  <c r="AA137" i="1"/>
  <c r="W137" i="1"/>
  <c r="S137" i="1"/>
  <c r="N137" i="1"/>
  <c r="L137" i="1"/>
  <c r="H137" i="1"/>
  <c r="G137" i="1"/>
  <c r="E137" i="1"/>
  <c r="D137" i="1"/>
  <c r="AA229" i="1"/>
  <c r="W229" i="1"/>
  <c r="S229" i="1"/>
  <c r="N229" i="1"/>
  <c r="L229" i="1"/>
  <c r="H229" i="1"/>
  <c r="G229" i="1"/>
  <c r="E229" i="1"/>
  <c r="D229" i="1"/>
  <c r="AA108" i="1"/>
  <c r="W108" i="1"/>
  <c r="S108" i="1"/>
  <c r="N108" i="1"/>
  <c r="L108" i="1"/>
  <c r="H108" i="1"/>
  <c r="G108" i="1"/>
  <c r="E108" i="1"/>
  <c r="D108" i="1"/>
  <c r="AA93" i="1"/>
  <c r="W93" i="1"/>
  <c r="S93" i="1"/>
  <c r="N93" i="1"/>
  <c r="L93" i="1"/>
  <c r="H93" i="1"/>
  <c r="G93" i="1"/>
  <c r="E93" i="1"/>
  <c r="D93" i="1"/>
  <c r="AA31" i="1"/>
  <c r="W31" i="1"/>
  <c r="S31" i="1"/>
  <c r="N31" i="1"/>
  <c r="L31" i="1"/>
  <c r="H31" i="1"/>
  <c r="G31" i="1"/>
  <c r="E31" i="1"/>
  <c r="D31" i="1"/>
  <c r="AA147" i="1"/>
  <c r="W147" i="1"/>
  <c r="S147" i="1"/>
  <c r="N147" i="1"/>
  <c r="L147" i="1"/>
  <c r="H147" i="1"/>
  <c r="G147" i="1"/>
  <c r="E147" i="1"/>
  <c r="D147" i="1"/>
  <c r="AA10" i="1"/>
  <c r="W10" i="1"/>
  <c r="S10" i="1"/>
  <c r="N10" i="1"/>
  <c r="L10" i="1"/>
  <c r="H10" i="1"/>
  <c r="G10" i="1"/>
  <c r="E10" i="1"/>
  <c r="D10" i="1"/>
  <c r="W336" i="1"/>
  <c r="S336" i="1"/>
  <c r="N336" i="1"/>
  <c r="L336" i="1"/>
  <c r="H336" i="1"/>
  <c r="G336" i="1"/>
  <c r="E336" i="1"/>
  <c r="D336" i="1"/>
  <c r="W378" i="1"/>
  <c r="S378" i="1"/>
  <c r="N378" i="1"/>
  <c r="L378" i="1"/>
  <c r="H378" i="1"/>
  <c r="G378" i="1"/>
  <c r="E378" i="1"/>
  <c r="D378" i="1"/>
  <c r="AA3" i="1"/>
  <c r="W3" i="1"/>
  <c r="S3" i="1"/>
  <c r="N3" i="1"/>
  <c r="L3" i="1"/>
  <c r="H3" i="1"/>
  <c r="G3" i="1"/>
  <c r="E3" i="1"/>
  <c r="D3" i="1"/>
  <c r="AA384" i="1"/>
  <c r="W384" i="1"/>
  <c r="S384" i="1"/>
  <c r="N384" i="1"/>
  <c r="L384" i="1"/>
  <c r="H384" i="1"/>
  <c r="G384" i="1"/>
  <c r="E384" i="1"/>
  <c r="D384" i="1"/>
  <c r="S56" i="1"/>
  <c r="N56" i="1"/>
  <c r="L56" i="1"/>
  <c r="H56" i="1"/>
  <c r="G56" i="1"/>
  <c r="E56" i="1"/>
  <c r="D56" i="1"/>
  <c r="AA47" i="1"/>
  <c r="W47" i="1"/>
  <c r="S47" i="1"/>
  <c r="N47" i="1"/>
  <c r="L47" i="1"/>
  <c r="H47" i="1"/>
  <c r="G47" i="1"/>
  <c r="E47" i="1"/>
  <c r="D47" i="1"/>
  <c r="AA262" i="1"/>
  <c r="W262" i="1"/>
  <c r="S262" i="1"/>
  <c r="N262" i="1"/>
  <c r="L262" i="1"/>
  <c r="H262" i="1"/>
  <c r="G262" i="1"/>
  <c r="E262" i="1"/>
  <c r="D262" i="1"/>
  <c r="AA355" i="1"/>
  <c r="W355" i="1"/>
  <c r="S355" i="1"/>
  <c r="N355" i="1"/>
  <c r="L355" i="1"/>
  <c r="H355" i="1"/>
  <c r="G355" i="1"/>
  <c r="E355" i="1"/>
  <c r="D355" i="1"/>
  <c r="S367" i="1"/>
  <c r="N367" i="1"/>
  <c r="L367" i="1"/>
  <c r="H367" i="1"/>
  <c r="G367" i="1"/>
  <c r="E367" i="1"/>
  <c r="D367" i="1"/>
  <c r="AA248" i="1"/>
  <c r="W248" i="1"/>
  <c r="S248" i="1"/>
  <c r="N248" i="1"/>
  <c r="L248" i="1"/>
  <c r="H248" i="1"/>
  <c r="G248" i="1"/>
  <c r="E248" i="1"/>
  <c r="D248" i="1"/>
  <c r="AA205" i="1"/>
  <c r="W205" i="1"/>
  <c r="S205" i="1"/>
  <c r="N205" i="1"/>
  <c r="L205" i="1"/>
  <c r="H205" i="1"/>
  <c r="G205" i="1"/>
  <c r="E205" i="1"/>
  <c r="D205" i="1"/>
  <c r="AA25" i="1"/>
  <c r="W25" i="1"/>
  <c r="S25" i="1"/>
  <c r="N25" i="1"/>
  <c r="L25" i="1"/>
  <c r="H25" i="1"/>
  <c r="G25" i="1"/>
  <c r="E25" i="1"/>
  <c r="D25" i="1"/>
  <c r="AA270" i="1"/>
  <c r="W270" i="1"/>
  <c r="S270" i="1"/>
  <c r="N270" i="1"/>
  <c r="L270" i="1"/>
  <c r="H270" i="1"/>
  <c r="G270" i="1"/>
  <c r="E270" i="1"/>
  <c r="D270" i="1"/>
  <c r="AA376" i="1"/>
  <c r="W376" i="1"/>
  <c r="S376" i="1"/>
  <c r="N376" i="1"/>
  <c r="L376" i="1"/>
  <c r="H376" i="1"/>
  <c r="G376" i="1"/>
  <c r="E376" i="1"/>
  <c r="D376" i="1"/>
  <c r="AA89" i="1"/>
  <c r="W89" i="1"/>
  <c r="S89" i="1"/>
  <c r="N89" i="1"/>
  <c r="L89" i="1"/>
  <c r="H89" i="1"/>
  <c r="G89" i="1"/>
  <c r="E89" i="1"/>
  <c r="D89" i="1"/>
  <c r="AA374" i="1"/>
  <c r="W374" i="1"/>
  <c r="S374" i="1"/>
  <c r="N374" i="1"/>
  <c r="L374" i="1"/>
  <c r="H374" i="1"/>
  <c r="G374" i="1"/>
  <c r="E374" i="1"/>
  <c r="D374" i="1"/>
  <c r="AA61" i="1"/>
  <c r="W61" i="1"/>
  <c r="S61" i="1"/>
  <c r="N61" i="1"/>
  <c r="L61" i="1"/>
  <c r="H61" i="1"/>
  <c r="G61" i="1"/>
  <c r="E61" i="1"/>
  <c r="D61" i="1"/>
  <c r="AA155" i="1"/>
  <c r="W155" i="1"/>
  <c r="S155" i="1"/>
  <c r="N155" i="1"/>
  <c r="L155" i="1"/>
  <c r="H155" i="1"/>
  <c r="G155" i="1"/>
  <c r="E155" i="1"/>
  <c r="D155" i="1"/>
  <c r="W172" i="1"/>
  <c r="S172" i="1"/>
  <c r="N172" i="1"/>
  <c r="L172" i="1"/>
  <c r="H172" i="1"/>
  <c r="G172" i="1"/>
  <c r="E172" i="1"/>
  <c r="D172" i="1"/>
  <c r="AA219" i="1"/>
  <c r="W219" i="1"/>
  <c r="S219" i="1"/>
  <c r="N219" i="1"/>
  <c r="L219" i="1"/>
  <c r="H219" i="1"/>
  <c r="G219" i="1"/>
  <c r="E219" i="1"/>
  <c r="D219" i="1"/>
  <c r="W353" i="1"/>
  <c r="S353" i="1"/>
  <c r="N353" i="1"/>
  <c r="L353" i="1"/>
  <c r="H353" i="1"/>
  <c r="G353" i="1"/>
  <c r="E353" i="1"/>
  <c r="D353" i="1"/>
  <c r="AA9" i="1"/>
  <c r="W9" i="1"/>
  <c r="S9" i="1"/>
  <c r="N9" i="1"/>
  <c r="L9" i="1"/>
  <c r="H9" i="1"/>
  <c r="G9" i="1"/>
  <c r="E9" i="1"/>
  <c r="D9" i="1"/>
  <c r="AA86" i="1"/>
  <c r="W86" i="1"/>
  <c r="S86" i="1"/>
  <c r="N86" i="1"/>
  <c r="L86" i="1"/>
  <c r="H86" i="1"/>
  <c r="G86" i="1"/>
  <c r="E86" i="1"/>
  <c r="D86" i="1"/>
  <c r="AA212" i="1"/>
  <c r="W212" i="1"/>
  <c r="S212" i="1"/>
  <c r="N212" i="1"/>
  <c r="L212" i="1"/>
  <c r="H212" i="1"/>
  <c r="G212" i="1"/>
  <c r="E212" i="1"/>
  <c r="D212" i="1"/>
  <c r="AA243" i="1"/>
  <c r="W243" i="1"/>
  <c r="S243" i="1"/>
  <c r="N243" i="1"/>
  <c r="L243" i="1"/>
  <c r="H243" i="1"/>
  <c r="G243" i="1"/>
  <c r="E243" i="1"/>
  <c r="D243" i="1"/>
  <c r="AA41" i="1"/>
  <c r="W41" i="1"/>
  <c r="S41" i="1"/>
  <c r="N41" i="1"/>
  <c r="L41" i="1"/>
  <c r="H41" i="1"/>
  <c r="G41" i="1"/>
  <c r="E41" i="1"/>
  <c r="D41" i="1"/>
  <c r="AA334" i="1"/>
  <c r="W334" i="1"/>
  <c r="S334" i="1"/>
  <c r="N334" i="1"/>
  <c r="L334" i="1"/>
  <c r="H334" i="1"/>
  <c r="G334" i="1"/>
  <c r="E334" i="1"/>
  <c r="D334" i="1"/>
  <c r="AA169" i="1"/>
  <c r="W169" i="1"/>
  <c r="S169" i="1"/>
  <c r="N169" i="1"/>
  <c r="L169" i="1"/>
  <c r="H169" i="1"/>
  <c r="G169" i="1"/>
  <c r="E169" i="1"/>
  <c r="D169" i="1"/>
  <c r="AA292" i="1"/>
  <c r="W292" i="1"/>
  <c r="S292" i="1"/>
  <c r="N292" i="1"/>
  <c r="L292" i="1"/>
  <c r="H292" i="1"/>
  <c r="G292" i="1"/>
  <c r="E292" i="1"/>
  <c r="D292" i="1"/>
  <c r="AA55" i="1"/>
  <c r="W55" i="1"/>
  <c r="S55" i="1"/>
  <c r="N55" i="1"/>
  <c r="L55" i="1"/>
  <c r="H55" i="1"/>
  <c r="G55" i="1"/>
  <c r="E55" i="1"/>
  <c r="D55" i="1"/>
  <c r="AA275" i="1"/>
  <c r="W275" i="1"/>
  <c r="S275" i="1"/>
  <c r="N275" i="1"/>
  <c r="L275" i="1"/>
  <c r="H275" i="1"/>
  <c r="G275" i="1"/>
  <c r="E275" i="1"/>
  <c r="D275" i="1"/>
  <c r="AA5" i="1"/>
  <c r="W5" i="1"/>
  <c r="S5" i="1"/>
  <c r="N5" i="1"/>
  <c r="L5" i="1"/>
  <c r="H5" i="1"/>
  <c r="G5" i="1"/>
  <c r="E5" i="1"/>
  <c r="D5" i="1"/>
  <c r="AA369" i="1"/>
  <c r="W369" i="1"/>
  <c r="S369" i="1"/>
  <c r="N369" i="1"/>
  <c r="L369" i="1"/>
  <c r="H369" i="1"/>
  <c r="G369" i="1"/>
  <c r="E369" i="1"/>
  <c r="D369" i="1"/>
  <c r="AA179" i="1"/>
  <c r="W179" i="1"/>
  <c r="S179" i="1"/>
  <c r="N179" i="1"/>
  <c r="L179" i="1"/>
  <c r="H179" i="1"/>
  <c r="G179" i="1"/>
  <c r="E179" i="1"/>
  <c r="D179" i="1"/>
  <c r="AA53" i="1"/>
  <c r="W53" i="1"/>
  <c r="S53" i="1"/>
  <c r="N53" i="1"/>
  <c r="L53" i="1"/>
  <c r="H53" i="1"/>
  <c r="G53" i="1"/>
  <c r="E53" i="1"/>
  <c r="D53" i="1"/>
  <c r="AA17" i="1"/>
  <c r="W17" i="1"/>
  <c r="S17" i="1"/>
  <c r="N17" i="1"/>
  <c r="L17" i="1"/>
  <c r="H17" i="1"/>
  <c r="G17" i="1"/>
  <c r="E17" i="1"/>
  <c r="D17" i="1"/>
  <c r="S40" i="1"/>
  <c r="N40" i="1"/>
  <c r="L40" i="1"/>
  <c r="H40" i="1"/>
  <c r="G40" i="1"/>
  <c r="E40" i="1"/>
  <c r="D40" i="1"/>
  <c r="AA80" i="1"/>
  <c r="W80" i="1"/>
  <c r="S80" i="1"/>
  <c r="N80" i="1"/>
  <c r="L80" i="1"/>
  <c r="H80" i="1"/>
  <c r="G80" i="1"/>
  <c r="E80" i="1"/>
  <c r="D80" i="1"/>
  <c r="AA113" i="1"/>
  <c r="W113" i="1"/>
  <c r="S113" i="1"/>
  <c r="N113" i="1"/>
  <c r="L113" i="1"/>
  <c r="H113" i="1"/>
  <c r="G113" i="1"/>
  <c r="E113" i="1"/>
  <c r="D113" i="1"/>
  <c r="AA181" i="1"/>
  <c r="W181" i="1"/>
  <c r="S181" i="1"/>
  <c r="N181" i="1"/>
  <c r="L181" i="1"/>
  <c r="H181" i="1"/>
  <c r="G181" i="1"/>
  <c r="E181" i="1"/>
  <c r="D181" i="1"/>
  <c r="AA208" i="1"/>
  <c r="W208" i="1"/>
  <c r="S208" i="1"/>
  <c r="N208" i="1"/>
  <c r="L208" i="1"/>
  <c r="H208" i="1"/>
  <c r="G208" i="1"/>
  <c r="E208" i="1"/>
  <c r="D208" i="1"/>
  <c r="AA221" i="1"/>
  <c r="W221" i="1"/>
  <c r="S221" i="1"/>
  <c r="N221" i="1"/>
  <c r="L221" i="1"/>
  <c r="H221" i="1"/>
  <c r="G221" i="1"/>
  <c r="E221" i="1"/>
  <c r="D221" i="1"/>
  <c r="AA196" i="1"/>
  <c r="W196" i="1"/>
  <c r="S196" i="1"/>
  <c r="N196" i="1"/>
  <c r="L196" i="1"/>
  <c r="H196" i="1"/>
  <c r="G196" i="1"/>
  <c r="E196" i="1"/>
  <c r="D196" i="1"/>
  <c r="AA43" i="1"/>
  <c r="W43" i="1"/>
  <c r="S43" i="1"/>
  <c r="N43" i="1"/>
  <c r="L43" i="1"/>
  <c r="H43" i="1"/>
  <c r="G43" i="1"/>
  <c r="E43" i="1"/>
  <c r="D43" i="1"/>
  <c r="AA372" i="1"/>
  <c r="W372" i="1"/>
  <c r="S372" i="1"/>
  <c r="N372" i="1"/>
  <c r="L372" i="1"/>
  <c r="H372" i="1"/>
  <c r="G372" i="1"/>
  <c r="E372" i="1"/>
  <c r="D372" i="1"/>
  <c r="AA329" i="1"/>
  <c r="W329" i="1"/>
  <c r="S329" i="1"/>
  <c r="N329" i="1"/>
  <c r="L329" i="1"/>
  <c r="H329" i="1"/>
  <c r="G329" i="1"/>
  <c r="E329" i="1"/>
  <c r="D329" i="1"/>
  <c r="AA58" i="1"/>
  <c r="W58" i="1"/>
  <c r="S58" i="1"/>
  <c r="N58" i="1"/>
  <c r="L58" i="1"/>
  <c r="H58" i="1"/>
  <c r="G58" i="1"/>
  <c r="E58" i="1"/>
  <c r="D58" i="1"/>
  <c r="AA76" i="1"/>
  <c r="W76" i="1"/>
  <c r="S76" i="1"/>
  <c r="N76" i="1"/>
  <c r="L76" i="1"/>
  <c r="H76" i="1"/>
  <c r="G76" i="1"/>
  <c r="E76" i="1"/>
  <c r="D76" i="1"/>
  <c r="AA238" i="1"/>
  <c r="W238" i="1"/>
  <c r="S238" i="1"/>
  <c r="N238" i="1"/>
  <c r="L238" i="1"/>
  <c r="H238" i="1"/>
  <c r="G238" i="1"/>
  <c r="E238" i="1"/>
  <c r="D238" i="1"/>
  <c r="AA295" i="1"/>
  <c r="W295" i="1"/>
  <c r="S295" i="1"/>
  <c r="N295" i="1"/>
  <c r="L295" i="1"/>
  <c r="H295" i="1"/>
  <c r="G295" i="1"/>
  <c r="E295" i="1"/>
  <c r="D295" i="1"/>
  <c r="AA104" i="1"/>
  <c r="W104" i="1"/>
  <c r="S104" i="1"/>
  <c r="N104" i="1"/>
  <c r="L104" i="1"/>
  <c r="H104" i="1"/>
  <c r="G104" i="1"/>
  <c r="E104" i="1"/>
  <c r="D104" i="1"/>
  <c r="AA91" i="1"/>
  <c r="W91" i="1"/>
  <c r="S91" i="1"/>
  <c r="N91" i="1"/>
  <c r="L91" i="1"/>
  <c r="H91" i="1"/>
  <c r="G91" i="1"/>
  <c r="E91" i="1"/>
  <c r="D91" i="1"/>
  <c r="AA375" i="1"/>
  <c r="W375" i="1"/>
  <c r="S375" i="1"/>
  <c r="N375" i="1"/>
  <c r="L375" i="1"/>
  <c r="H375" i="1"/>
  <c r="G375" i="1"/>
  <c r="E375" i="1"/>
  <c r="D375" i="1"/>
  <c r="AA303" i="1"/>
  <c r="W303" i="1"/>
  <c r="S303" i="1"/>
  <c r="N303" i="1"/>
  <c r="L303" i="1"/>
  <c r="H303" i="1"/>
  <c r="G303" i="1"/>
  <c r="E303" i="1"/>
  <c r="D303" i="1"/>
  <c r="AA370" i="1"/>
  <c r="W370" i="1"/>
  <c r="S370" i="1"/>
  <c r="N370" i="1"/>
  <c r="L370" i="1"/>
  <c r="H370" i="1"/>
  <c r="G370" i="1"/>
  <c r="E370" i="1"/>
  <c r="D370" i="1"/>
  <c r="AA131" i="1"/>
  <c r="W131" i="1"/>
  <c r="S131" i="1"/>
  <c r="N131" i="1"/>
  <c r="L131" i="1"/>
  <c r="H131" i="1"/>
  <c r="G131" i="1"/>
  <c r="E131" i="1"/>
  <c r="D131" i="1"/>
  <c r="AA144" i="1"/>
  <c r="W144" i="1"/>
  <c r="S144" i="1"/>
  <c r="N144" i="1"/>
  <c r="L144" i="1"/>
  <c r="H144" i="1"/>
  <c r="G144" i="1"/>
  <c r="E144" i="1"/>
  <c r="D144" i="1"/>
  <c r="AA157" i="1"/>
  <c r="W157" i="1"/>
  <c r="S157" i="1"/>
  <c r="N157" i="1"/>
  <c r="L157" i="1"/>
  <c r="H157" i="1"/>
  <c r="G157" i="1"/>
  <c r="E157" i="1"/>
  <c r="D157" i="1"/>
  <c r="AA174" i="1"/>
  <c r="W174" i="1"/>
  <c r="S174" i="1"/>
  <c r="N174" i="1"/>
  <c r="L174" i="1"/>
  <c r="H174" i="1"/>
  <c r="G174" i="1"/>
  <c r="E174" i="1"/>
  <c r="D174" i="1"/>
  <c r="AA52" i="1"/>
  <c r="W52" i="1"/>
  <c r="S52" i="1"/>
  <c r="N52" i="1"/>
  <c r="L52" i="1"/>
  <c r="H52" i="1"/>
  <c r="G52" i="1"/>
  <c r="E52" i="1"/>
  <c r="D52" i="1"/>
  <c r="AA70" i="1"/>
  <c r="W70" i="1"/>
  <c r="S70" i="1"/>
  <c r="N70" i="1"/>
  <c r="L70" i="1"/>
  <c r="H70" i="1"/>
  <c r="G70" i="1"/>
  <c r="E70" i="1"/>
  <c r="D70" i="1"/>
  <c r="AA202" i="1"/>
  <c r="W202" i="1"/>
  <c r="S202" i="1"/>
  <c r="N202" i="1"/>
  <c r="L202" i="1"/>
  <c r="H202" i="1"/>
  <c r="G202" i="1"/>
  <c r="E202" i="1"/>
  <c r="D202" i="1"/>
  <c r="W29" i="1"/>
  <c r="S29" i="1"/>
  <c r="N29" i="1"/>
  <c r="L29" i="1"/>
  <c r="H29" i="1"/>
  <c r="G29" i="1"/>
  <c r="E29" i="1"/>
  <c r="D29" i="1"/>
  <c r="AA121" i="1"/>
  <c r="W121" i="1"/>
  <c r="S121" i="1"/>
  <c r="N121" i="1"/>
  <c r="L121" i="1"/>
  <c r="H121" i="1"/>
  <c r="G121" i="1"/>
  <c r="E121" i="1"/>
  <c r="D121" i="1"/>
  <c r="AA45" i="1"/>
  <c r="W45" i="1"/>
  <c r="S45" i="1"/>
  <c r="N45" i="1"/>
  <c r="L45" i="1"/>
  <c r="H45" i="1"/>
  <c r="G45" i="1"/>
  <c r="E45" i="1"/>
  <c r="D45" i="1"/>
  <c r="AA204" i="1"/>
  <c r="W204" i="1"/>
  <c r="S204" i="1"/>
  <c r="N204" i="1"/>
  <c r="L204" i="1"/>
  <c r="H204" i="1"/>
  <c r="G204" i="1"/>
  <c r="E204" i="1"/>
  <c r="D204" i="1"/>
  <c r="AA328" i="1"/>
  <c r="W328" i="1"/>
  <c r="S328" i="1"/>
  <c r="N328" i="1"/>
  <c r="L328" i="1"/>
  <c r="H328" i="1"/>
  <c r="G328" i="1"/>
  <c r="E328" i="1"/>
  <c r="D328" i="1"/>
  <c r="AA163" i="1"/>
  <c r="W163" i="1"/>
  <c r="S163" i="1"/>
  <c r="N163" i="1"/>
  <c r="L163" i="1"/>
  <c r="H163" i="1"/>
  <c r="G163" i="1"/>
  <c r="E163" i="1"/>
  <c r="D163" i="1"/>
  <c r="AA177" i="1"/>
  <c r="S177" i="1"/>
  <c r="N177" i="1"/>
  <c r="L177" i="1"/>
  <c r="H177" i="1"/>
  <c r="G177" i="1"/>
  <c r="E177" i="1"/>
  <c r="D177" i="1"/>
  <c r="AA78" i="1"/>
  <c r="W78" i="1"/>
  <c r="S78" i="1"/>
  <c r="N78" i="1"/>
  <c r="L78" i="1"/>
  <c r="H78" i="1"/>
  <c r="G78" i="1"/>
  <c r="E78" i="1"/>
  <c r="D78" i="1"/>
  <c r="AA95" i="1"/>
  <c r="W95" i="1"/>
  <c r="S95" i="1"/>
  <c r="N95" i="1"/>
  <c r="L95" i="1"/>
  <c r="H95" i="1"/>
  <c r="G95" i="1"/>
  <c r="E95" i="1"/>
  <c r="D95" i="1"/>
  <c r="O175" i="1" l="1"/>
  <c r="O330" i="1"/>
  <c r="O362" i="1"/>
  <c r="O309" i="1"/>
  <c r="O218" i="1"/>
  <c r="O37" i="1"/>
  <c r="O84" i="1"/>
  <c r="O148" i="1"/>
  <c r="O158" i="1"/>
  <c r="O152" i="1"/>
  <c r="O361" i="1"/>
  <c r="O324" i="1"/>
  <c r="O191" i="1"/>
  <c r="O363" i="1"/>
  <c r="O352" i="1"/>
  <c r="O289" i="1"/>
  <c r="O106" i="1"/>
  <c r="O293" i="1"/>
  <c r="O277" i="1"/>
  <c r="O314" i="1"/>
  <c r="O19" i="1"/>
  <c r="O68" i="1"/>
  <c r="O92" i="1"/>
  <c r="O162" i="1"/>
  <c r="O135" i="1"/>
  <c r="O145" i="1"/>
  <c r="O173" i="1"/>
  <c r="O367" i="1"/>
  <c r="O56" i="1"/>
  <c r="O336" i="1"/>
  <c r="O93" i="1"/>
  <c r="O71" i="1"/>
  <c r="O134" i="1"/>
  <c r="O12" i="1"/>
  <c r="O29" i="1"/>
  <c r="O174" i="1"/>
  <c r="O275" i="1"/>
  <c r="O334" i="1"/>
  <c r="O147" i="1"/>
  <c r="O229" i="1"/>
  <c r="O20" i="1"/>
  <c r="O237" i="1"/>
  <c r="O203" i="1"/>
  <c r="O307" i="1"/>
  <c r="O39" i="1"/>
  <c r="O136" i="1"/>
  <c r="O128" i="1"/>
  <c r="O153" i="1"/>
  <c r="O33" i="1"/>
  <c r="O194" i="1"/>
  <c r="O69" i="1"/>
  <c r="O368" i="1"/>
  <c r="O338" i="1"/>
  <c r="O283" i="1"/>
  <c r="O104" i="1"/>
  <c r="O308" i="1"/>
  <c r="O67" i="1"/>
  <c r="O17" i="1"/>
  <c r="O169" i="1"/>
  <c r="O133" i="1"/>
  <c r="O51" i="1"/>
  <c r="O59" i="1"/>
  <c r="O304" i="1"/>
  <c r="O6" i="1"/>
  <c r="O252" i="1"/>
  <c r="O382" i="1"/>
  <c r="O118" i="1"/>
  <c r="O21" i="1"/>
  <c r="O241" i="1"/>
  <c r="O117" i="1"/>
  <c r="O356" i="1"/>
  <c r="O73" i="1"/>
  <c r="O257" i="1"/>
  <c r="O216" i="1"/>
  <c r="O267" i="1"/>
  <c r="O213" i="1"/>
  <c r="O383" i="1"/>
  <c r="O227" i="1"/>
  <c r="O222" i="1"/>
  <c r="O242" i="1"/>
  <c r="O178" i="1"/>
  <c r="O332" i="1"/>
  <c r="O139" i="1"/>
  <c r="O211" i="1"/>
  <c r="O226" i="1"/>
  <c r="O82" i="1"/>
  <c r="O359" i="1"/>
  <c r="O357" i="1"/>
  <c r="O114" i="1"/>
  <c r="O181" i="1"/>
  <c r="O5" i="1"/>
  <c r="O374" i="1"/>
  <c r="O25" i="1"/>
  <c r="O302" i="1"/>
  <c r="O112" i="1"/>
  <c r="O142" i="1"/>
  <c r="O234" i="1"/>
  <c r="O196" i="1"/>
  <c r="O172" i="1"/>
  <c r="O205" i="1"/>
  <c r="O140" i="1"/>
  <c r="O188" i="1"/>
  <c r="O94" i="1"/>
  <c r="O296" i="1"/>
  <c r="O192" i="1"/>
  <c r="O105" i="1"/>
  <c r="O171" i="1"/>
  <c r="O38" i="1"/>
  <c r="O345" i="1"/>
  <c r="O287" i="1"/>
  <c r="O244" i="1"/>
  <c r="O78" i="1"/>
  <c r="O144" i="1"/>
  <c r="O375" i="1"/>
  <c r="O70" i="1"/>
  <c r="O121" i="1"/>
  <c r="O355" i="1"/>
  <c r="O384" i="1"/>
  <c r="O10" i="1"/>
  <c r="O108" i="1"/>
  <c r="O264" i="1"/>
  <c r="O339" i="1"/>
  <c r="O156" i="1"/>
  <c r="O185" i="1"/>
  <c r="O280" i="1"/>
  <c r="O321" i="1"/>
  <c r="O197" i="1"/>
  <c r="O132" i="1"/>
  <c r="O349" i="1"/>
  <c r="O371" i="1"/>
  <c r="O125" i="1"/>
  <c r="O344" i="1"/>
  <c r="O28" i="1"/>
  <c r="O235" i="1"/>
  <c r="O4" i="1"/>
  <c r="O269" i="1"/>
  <c r="O13" i="1"/>
  <c r="O103" i="1"/>
  <c r="O189" i="1"/>
  <c r="O351" i="1"/>
  <c r="O282" i="1"/>
  <c r="O88" i="1"/>
  <c r="O32" i="1"/>
  <c r="O290" i="1"/>
  <c r="O341" i="1"/>
  <c r="O166" i="1"/>
  <c r="O87" i="1"/>
  <c r="O49" i="1"/>
  <c r="O315" i="1"/>
  <c r="O27" i="1"/>
  <c r="O311" i="1"/>
  <c r="O310" i="1"/>
  <c r="O14" i="1"/>
  <c r="O129" i="1"/>
  <c r="O36" i="1"/>
  <c r="O122" i="1"/>
  <c r="O255" i="1"/>
  <c r="O45" i="1"/>
  <c r="O53" i="1"/>
  <c r="O163" i="1"/>
  <c r="O52" i="1"/>
  <c r="O328" i="1"/>
  <c r="O76" i="1"/>
  <c r="O43" i="1"/>
  <c r="O208" i="1"/>
  <c r="O40" i="1"/>
  <c r="O369" i="1"/>
  <c r="O292" i="1"/>
  <c r="O243" i="1"/>
  <c r="O353" i="1"/>
  <c r="O3" i="1"/>
  <c r="O18" i="1"/>
  <c r="O286" i="1"/>
  <c r="O224" i="1"/>
  <c r="O63" i="1"/>
  <c r="O48" i="1"/>
  <c r="O265" i="1"/>
  <c r="O278" i="1"/>
  <c r="O46" i="1"/>
  <c r="O385" i="1"/>
  <c r="O246" i="1"/>
  <c r="O322" i="1"/>
  <c r="O377" i="1"/>
  <c r="O16" i="1"/>
  <c r="O100" i="1"/>
  <c r="O150" i="1"/>
  <c r="O250" i="1"/>
  <c r="O184" i="1"/>
  <c r="O335" i="1"/>
  <c r="O273" i="1"/>
  <c r="O109" i="1"/>
  <c r="O95" i="1"/>
  <c r="O131" i="1"/>
  <c r="O370" i="1"/>
  <c r="O91" i="1"/>
  <c r="O238" i="1"/>
  <c r="O372" i="1"/>
  <c r="O212" i="1"/>
  <c r="O86" i="1"/>
  <c r="O219" i="1"/>
  <c r="O61" i="1"/>
  <c r="O270" i="1"/>
  <c r="O74" i="1"/>
  <c r="O279" i="1"/>
  <c r="O342" i="1"/>
  <c r="O268" i="1"/>
  <c r="O138" i="1"/>
  <c r="O187" i="1"/>
  <c r="O167" i="1"/>
  <c r="O107" i="1"/>
  <c r="O64" i="1"/>
  <c r="O146" i="1"/>
  <c r="O2" i="1"/>
  <c r="O247" i="1"/>
  <c r="O101" i="1"/>
  <c r="O217" i="1"/>
  <c r="O231" i="1"/>
  <c r="O346" i="1"/>
  <c r="O350" i="1"/>
  <c r="O249" i="1"/>
  <c r="O15" i="1"/>
  <c r="O240" i="1"/>
  <c r="O348" i="1"/>
  <c r="O298" i="1"/>
  <c r="O11" i="1"/>
  <c r="O85" i="1"/>
  <c r="O306" i="1"/>
  <c r="O54" i="1"/>
  <c r="O123" i="1"/>
  <c r="O116" i="1"/>
  <c r="O8" i="1"/>
  <c r="O343" i="1"/>
  <c r="O258" i="1"/>
  <c r="O347" i="1"/>
  <c r="O323" i="1"/>
  <c r="O34" i="1"/>
  <c r="O60" i="1"/>
  <c r="O200" i="1"/>
  <c r="O96" i="1"/>
  <c r="O223" i="1"/>
  <c r="O50" i="1"/>
  <c r="O22" i="1"/>
  <c r="O124" i="1"/>
  <c r="O360" i="1"/>
  <c r="O120" i="1"/>
  <c r="O228" i="1"/>
  <c r="O233" i="1"/>
  <c r="O26" i="1"/>
  <c r="O230" i="1"/>
  <c r="O272" i="1"/>
  <c r="O236" i="1"/>
  <c r="O177" i="1"/>
  <c r="O58" i="1"/>
  <c r="O89" i="1"/>
  <c r="O182" i="1"/>
  <c r="O245" i="1"/>
  <c r="O210" i="1"/>
  <c r="O126" i="1"/>
  <c r="O24" i="1"/>
  <c r="O288" i="1"/>
  <c r="O159" i="1"/>
  <c r="O113" i="1"/>
  <c r="O262" i="1"/>
  <c r="O151" i="1"/>
  <c r="O318" i="1"/>
  <c r="O331" i="1"/>
  <c r="O274" i="1"/>
  <c r="O190" i="1"/>
  <c r="O239" i="1"/>
  <c r="O98" i="1"/>
  <c r="O381" i="1"/>
  <c r="O259" i="1"/>
  <c r="O154" i="1"/>
  <c r="O165" i="1"/>
  <c r="O301" i="1"/>
  <c r="O35" i="1"/>
  <c r="O204" i="1"/>
  <c r="O157" i="1"/>
  <c r="O295" i="1"/>
  <c r="O221" i="1"/>
  <c r="O179" i="1"/>
  <c r="O41" i="1"/>
  <c r="O155" i="1"/>
  <c r="O248" i="1"/>
  <c r="O378" i="1"/>
  <c r="O137" i="1"/>
  <c r="O72" i="1"/>
  <c r="O297" i="1"/>
  <c r="O260" i="1"/>
  <c r="O176" i="1"/>
  <c r="O214" i="1"/>
  <c r="O209" i="1"/>
  <c r="O207" i="1"/>
  <c r="O127" i="1"/>
  <c r="O115" i="1"/>
  <c r="O312" i="1"/>
  <c r="O195" i="1"/>
  <c r="O149" i="1"/>
  <c r="O111" i="1"/>
  <c r="O266" i="1"/>
  <c r="O365" i="1"/>
  <c r="O160" i="1"/>
  <c r="O294" i="1"/>
  <c r="O141" i="1"/>
  <c r="O97" i="1"/>
  <c r="O202" i="1"/>
  <c r="O303" i="1"/>
  <c r="O329" i="1"/>
  <c r="O80" i="1"/>
  <c r="O55" i="1"/>
  <c r="O9" i="1"/>
  <c r="O376" i="1"/>
  <c r="O47" i="1"/>
  <c r="O31" i="1"/>
  <c r="O7" i="1"/>
  <c r="O90" i="1"/>
  <c r="O354" i="1"/>
  <c r="O75" i="1"/>
  <c r="O285" i="1"/>
  <c r="O180" i="1"/>
  <c r="O380" i="1"/>
  <c r="O256" i="1"/>
  <c r="O193" i="1"/>
  <c r="O281" i="1"/>
  <c r="O201" i="1"/>
  <c r="O251" i="1"/>
  <c r="O170" i="1"/>
  <c r="O253" i="1"/>
  <c r="O62" i="1"/>
  <c r="O81" i="1"/>
  <c r="O183" i="1"/>
  <c r="O319" i="1"/>
  <c r="O215" i="1"/>
  <c r="O305" i="1"/>
  <c r="O199" i="1"/>
  <c r="O271" i="1"/>
  <c r="O220" i="1"/>
  <c r="O320" i="1"/>
  <c r="O373" i="1"/>
  <c r="O337" i="1"/>
  <c r="O358" i="1"/>
  <c r="O130" i="1"/>
  <c r="O57" i="1"/>
  <c r="O364" i="1"/>
  <c r="O65" i="1"/>
  <c r="O284" i="1"/>
  <c r="O300" i="1"/>
  <c r="O291" i="1"/>
  <c r="O143" i="1"/>
  <c r="O263" i="1"/>
  <c r="O254" i="1"/>
  <c r="O198" i="1"/>
  <c r="O326" i="1"/>
  <c r="O316" i="1"/>
  <c r="O317" i="1"/>
  <c r="O42" i="1"/>
  <c r="O119" i="1"/>
  <c r="O340" i="1"/>
  <c r="O325" i="1"/>
  <c r="O23" i="1"/>
  <c r="O299" i="1"/>
  <c r="O225" i="1"/>
  <c r="O83" i="1"/>
  <c r="O366" i="1"/>
  <c r="O66" i="1"/>
  <c r="O161" i="1"/>
  <c r="O102" i="1"/>
  <c r="O110" i="1"/>
  <c r="O77" i="1"/>
  <c r="O206" i="1"/>
  <c r="O79" i="1"/>
  <c r="O232" i="1"/>
  <c r="O44" i="1"/>
  <c r="O327" i="1"/>
  <c r="O164" i="1"/>
  <c r="O261" i="1"/>
  <c r="O333" i="1"/>
  <c r="O30" i="1"/>
  <c r="O186" i="1"/>
  <c r="O313" i="1"/>
  <c r="O99" i="1"/>
  <c r="O276" i="1"/>
  <c r="O379" i="1"/>
  <c r="O168" i="1"/>
</calcChain>
</file>

<file path=xl/comments1.xml><?xml version="1.0" encoding="utf-8"?>
<comments xmlns="http://schemas.openxmlformats.org/spreadsheetml/2006/main">
  <authors>
    <author>William.alvarez</author>
    <author>William Albeiro</author>
  </authors>
  <commentList>
    <comment ref="A24" authorId="0" shapeId="0">
      <text>
        <r>
          <rPr>
            <b/>
            <sz val="9"/>
            <color indexed="81"/>
            <rFont val="Tahoma"/>
            <family val="2"/>
          </rPr>
          <t>William.alvarez:</t>
        </r>
        <r>
          <rPr>
            <sz val="9"/>
            <color indexed="81"/>
            <rFont val="Tahoma"/>
            <family val="2"/>
          </rPr>
          <t xml:space="preserve">
Se elimia el viaje, no posee suficientes puntos de georeferenciación.</t>
        </r>
      </text>
    </comment>
    <comment ref="A28" authorId="0" shapeId="0">
      <text>
        <r>
          <rPr>
            <b/>
            <sz val="9"/>
            <color indexed="81"/>
            <rFont val="Tahoma"/>
            <family val="2"/>
          </rPr>
          <t>William.alvarez:</t>
        </r>
        <r>
          <rPr>
            <sz val="9"/>
            <color indexed="81"/>
            <rFont val="Tahoma"/>
            <family val="2"/>
          </rPr>
          <t xml:space="preserve">
Se debe eliminar el viaje, no se posee los suficientes puntos en el recorrido</t>
        </r>
      </text>
    </comment>
    <comment ref="A37" authorId="0" shapeId="0">
      <text>
        <r>
          <rPr>
            <b/>
            <sz val="9"/>
            <color indexed="81"/>
            <rFont val="Tahoma"/>
            <family val="2"/>
          </rPr>
          <t>William.alvarez:</t>
        </r>
        <r>
          <rPr>
            <sz val="9"/>
            <color indexed="81"/>
            <rFont val="Tahoma"/>
            <family val="2"/>
          </rPr>
          <t xml:space="preserve">
Se elimina este viaje porque no tiene mapa</t>
        </r>
      </text>
    </comment>
    <comment ref="A78" authorId="0" shapeId="0">
      <text>
        <r>
          <rPr>
            <b/>
            <sz val="9"/>
            <color indexed="81"/>
            <rFont val="Tahoma"/>
            <family val="2"/>
          </rPr>
          <t>William.alvarez:</t>
        </r>
        <r>
          <rPr>
            <sz val="9"/>
            <color indexed="81"/>
            <rFont val="Tahoma"/>
            <family val="2"/>
          </rPr>
          <t xml:space="preserve">
Se elimina el viaje, no posee puntos</t>
        </r>
      </text>
    </comment>
    <comment ref="A79" authorId="0" shapeId="0">
      <text>
        <r>
          <rPr>
            <b/>
            <sz val="9"/>
            <color indexed="81"/>
            <rFont val="Tahoma"/>
            <family val="2"/>
          </rPr>
          <t>William.alvarez:</t>
        </r>
        <r>
          <rPr>
            <sz val="9"/>
            <color indexed="81"/>
            <rFont val="Tahoma"/>
            <family val="2"/>
          </rPr>
          <t xml:space="preserve">
Se elimina este viaje porque no tiene mapa.</t>
        </r>
      </text>
    </comment>
    <comment ref="P80" authorId="0" shapeId="0">
      <text>
        <r>
          <rPr>
            <b/>
            <sz val="9"/>
            <color indexed="81"/>
            <rFont val="Tahoma"/>
            <family val="2"/>
          </rPr>
          <t>William.alvarez:</t>
        </r>
        <r>
          <rPr>
            <sz val="9"/>
            <color indexed="81"/>
            <rFont val="Tahoma"/>
            <family val="2"/>
          </rPr>
          <t xml:space="preserve">
Costo como el promedio de viajes con igual distancia</t>
        </r>
      </text>
    </comment>
    <comment ref="A87" authorId="0" shapeId="0">
      <text>
        <r>
          <rPr>
            <b/>
            <sz val="9"/>
            <color indexed="81"/>
            <rFont val="Tahoma"/>
            <family val="2"/>
          </rPr>
          <t>William.alvarez:</t>
        </r>
        <r>
          <rPr>
            <sz val="9"/>
            <color indexed="81"/>
            <rFont val="Tahoma"/>
            <family val="2"/>
          </rPr>
          <t xml:space="preserve">
Se elimina el viaje porque no posee suficientes puntos de georeferenciación.</t>
        </r>
      </text>
    </comment>
    <comment ref="A98" authorId="0" shapeId="0">
      <text>
        <r>
          <rPr>
            <b/>
            <sz val="9"/>
            <color indexed="81"/>
            <rFont val="Tahoma"/>
            <family val="2"/>
          </rPr>
          <t>William.alvarez:</t>
        </r>
        <r>
          <rPr>
            <sz val="9"/>
            <color indexed="81"/>
            <rFont val="Tahoma"/>
            <family val="2"/>
          </rPr>
          <t xml:space="preserve">
Se elimina el viaje porque solo posee 12 puntos de georeferenciación.</t>
        </r>
      </text>
    </comment>
    <comment ref="A100" authorId="0" shapeId="0">
      <text>
        <r>
          <rPr>
            <b/>
            <sz val="9"/>
            <color indexed="81"/>
            <rFont val="Tahoma"/>
            <family val="2"/>
          </rPr>
          <t>William.alvarez:</t>
        </r>
        <r>
          <rPr>
            <sz val="9"/>
            <color indexed="81"/>
            <rFont val="Tahoma"/>
            <family val="2"/>
          </rPr>
          <t xml:space="preserve">
Se elimina el viaje por no tener suficientes puntos de georeferenciación.</t>
        </r>
      </text>
    </comment>
    <comment ref="A103" authorId="0" shapeId="0">
      <text>
        <r>
          <rPr>
            <b/>
            <sz val="9"/>
            <color indexed="81"/>
            <rFont val="Tahoma"/>
            <family val="2"/>
          </rPr>
          <t>William.alvarez:</t>
        </r>
        <r>
          <rPr>
            <sz val="9"/>
            <color indexed="81"/>
            <rFont val="Tahoma"/>
            <family val="2"/>
          </rPr>
          <t xml:space="preserve">
Se elimina el Viaje porque solo posee 10 puntos de georeferenciación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>William.alvarez:</t>
        </r>
        <r>
          <rPr>
            <sz val="9"/>
            <color indexed="81"/>
            <rFont val="Tahoma"/>
            <family val="2"/>
          </rPr>
          <t xml:space="preserve">
Se elimina el viaje, solo posee 18 puntos de georeferenciación</t>
        </r>
      </text>
    </comment>
    <comment ref="A129" authorId="0" shapeId="0">
      <text>
        <r>
          <rPr>
            <b/>
            <sz val="9"/>
            <color indexed="81"/>
            <rFont val="Tahoma"/>
            <family val="2"/>
          </rPr>
          <t>William.alvarez:</t>
        </r>
        <r>
          <rPr>
            <sz val="9"/>
            <color indexed="81"/>
            <rFont val="Tahoma"/>
            <family val="2"/>
          </rPr>
          <t xml:space="preserve">
Se elimina el viaje, no posee suficientes puntos de georeferenciación.</t>
        </r>
      </text>
    </comment>
    <comment ref="A139" authorId="0" shapeId="0">
      <text>
        <r>
          <rPr>
            <b/>
            <sz val="9"/>
            <color indexed="81"/>
            <rFont val="Tahoma"/>
            <family val="2"/>
          </rPr>
          <t>William.alvarez:</t>
        </r>
        <r>
          <rPr>
            <sz val="9"/>
            <color indexed="81"/>
            <rFont val="Tahoma"/>
            <family val="2"/>
          </rPr>
          <t xml:space="preserve">
Se elimina el viaje, no posee suficientes puntos de georeferenciación.</t>
        </r>
      </text>
    </comment>
    <comment ref="A161" authorId="0" shapeId="0">
      <text>
        <r>
          <rPr>
            <b/>
            <sz val="9"/>
            <color indexed="81"/>
            <rFont val="Tahoma"/>
            <family val="2"/>
          </rPr>
          <t>William.alvarez:</t>
        </r>
        <r>
          <rPr>
            <sz val="9"/>
            <color indexed="81"/>
            <rFont val="Tahoma"/>
            <family val="2"/>
          </rPr>
          <t xml:space="preserve">
Se debe eliminar el viaje porque no posee suficientes puntos en el recorrido.</t>
        </r>
      </text>
    </comment>
    <comment ref="A163" authorId="0" shapeId="0">
      <text>
        <r>
          <rPr>
            <b/>
            <sz val="9"/>
            <color indexed="81"/>
            <rFont val="Tahoma"/>
            <family val="2"/>
          </rPr>
          <t>William.alvarez:</t>
        </r>
        <r>
          <rPr>
            <sz val="9"/>
            <color indexed="81"/>
            <rFont val="Tahoma"/>
            <family val="2"/>
          </rPr>
          <t xml:space="preserve">
Se elimina el viaje, no posee puntos de georeferenciación.</t>
        </r>
      </text>
    </comment>
    <comment ref="A176" authorId="0" shapeId="0">
      <text>
        <r>
          <rPr>
            <b/>
            <sz val="9"/>
            <color indexed="81"/>
            <rFont val="Tahoma"/>
            <family val="2"/>
          </rPr>
          <t>William.alvarez:</t>
        </r>
        <r>
          <rPr>
            <sz val="9"/>
            <color indexed="81"/>
            <rFont val="Tahoma"/>
            <family val="2"/>
          </rPr>
          <t xml:space="preserve">
Se elimina el viaje porque no existe mapa</t>
        </r>
      </text>
    </comment>
    <comment ref="A177" authorId="0" shapeId="0">
      <text>
        <r>
          <rPr>
            <b/>
            <sz val="9"/>
            <color indexed="81"/>
            <rFont val="Tahoma"/>
            <family val="2"/>
          </rPr>
          <t>William.alvarez:</t>
        </r>
        <r>
          <rPr>
            <sz val="9"/>
            <color indexed="81"/>
            <rFont val="Tahoma"/>
            <family val="2"/>
          </rPr>
          <t xml:space="preserve">
Se elimina el viaje, no posee puntos de georeferenciación.</t>
        </r>
      </text>
    </comment>
    <comment ref="A181" authorId="0" shapeId="0">
      <text>
        <r>
          <rPr>
            <b/>
            <sz val="9"/>
            <color indexed="81"/>
            <rFont val="Tahoma"/>
            <family val="2"/>
          </rPr>
          <t>William.alvarez:</t>
        </r>
        <r>
          <rPr>
            <sz val="9"/>
            <color indexed="81"/>
            <rFont val="Tahoma"/>
            <family val="2"/>
          </rPr>
          <t xml:space="preserve">
No corresponde el viaje con el mapa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William.alvarez:</t>
        </r>
        <r>
          <rPr>
            <sz val="9"/>
            <color indexed="81"/>
            <rFont val="Tahoma"/>
            <family val="2"/>
          </rPr>
          <t xml:space="preserve">
Se debe eliminar el viaje, no posee suficientes puntos en el recorrido</t>
        </r>
      </text>
    </comment>
    <comment ref="A225" authorId="0" shapeId="0">
      <text>
        <r>
          <rPr>
            <b/>
            <sz val="9"/>
            <color indexed="81"/>
            <rFont val="Tahoma"/>
            <family val="2"/>
          </rPr>
          <t>William.alvarez:</t>
        </r>
        <r>
          <rPr>
            <sz val="9"/>
            <color indexed="81"/>
            <rFont val="Tahoma"/>
            <family val="2"/>
          </rPr>
          <t xml:space="preserve">
Se elimina el viaje, no posee suficientes puntos de georeferenciación.</t>
        </r>
      </text>
    </comment>
    <comment ref="A259" authorId="0" shapeId="0">
      <text>
        <r>
          <rPr>
            <b/>
            <sz val="9"/>
            <color indexed="81"/>
            <rFont val="Tahoma"/>
            <family val="2"/>
          </rPr>
          <t>William.alvarez:</t>
        </r>
        <r>
          <rPr>
            <sz val="9"/>
            <color indexed="81"/>
            <rFont val="Tahoma"/>
            <family val="2"/>
          </rPr>
          <t xml:space="preserve">
Se debe eliminar el viaje, no posee puntos de georeferenciación.
</t>
        </r>
      </text>
    </comment>
    <comment ref="A267" authorId="0" shapeId="0">
      <text>
        <r>
          <rPr>
            <b/>
            <sz val="9"/>
            <color indexed="81"/>
            <rFont val="Tahoma"/>
            <family val="2"/>
          </rPr>
          <t>William.alvarez:</t>
        </r>
        <r>
          <rPr>
            <sz val="9"/>
            <color indexed="81"/>
            <rFont val="Tahoma"/>
            <family val="2"/>
          </rPr>
          <t xml:space="preserve">
Se elimina el viaje, los puntos solo llegan a la mitad del recorrido</t>
        </r>
      </text>
    </comment>
    <comment ref="A271" authorId="0" shapeId="0">
      <text>
        <r>
          <rPr>
            <b/>
            <sz val="9"/>
            <color indexed="81"/>
            <rFont val="Tahoma"/>
            <family val="2"/>
          </rPr>
          <t>William.alvarez:</t>
        </r>
        <r>
          <rPr>
            <sz val="9"/>
            <color indexed="81"/>
            <rFont val="Tahoma"/>
            <family val="2"/>
          </rPr>
          <t xml:space="preserve">
Se elimina el viaje por solo tener un punto de georeferenciación</t>
        </r>
      </text>
    </comment>
    <comment ref="A276" authorId="0" shapeId="0">
      <text>
        <r>
          <rPr>
            <b/>
            <sz val="9"/>
            <color indexed="81"/>
            <rFont val="Tahoma"/>
            <family val="2"/>
          </rPr>
          <t>William.alvarez:</t>
        </r>
        <r>
          <rPr>
            <sz val="9"/>
            <color indexed="81"/>
            <rFont val="Tahoma"/>
            <family val="2"/>
          </rPr>
          <t xml:space="preserve">
Se elimina el viaje, no posee suficientes puntos de georeferenciación.</t>
        </r>
      </text>
    </comment>
    <comment ref="A285" authorId="0" shapeId="0">
      <text>
        <r>
          <rPr>
            <b/>
            <sz val="9"/>
            <color indexed="81"/>
            <rFont val="Tahoma"/>
            <family val="2"/>
          </rPr>
          <t>William.alvarez:</t>
        </r>
        <r>
          <rPr>
            <sz val="9"/>
            <color indexed="81"/>
            <rFont val="Tahoma"/>
            <family val="2"/>
          </rPr>
          <t xml:space="preserve">
Se debe eliminar el viaje, no posee los suficientes puntos en el recorrido</t>
        </r>
      </text>
    </comment>
    <comment ref="A300" authorId="0" shapeId="0">
      <text>
        <r>
          <rPr>
            <b/>
            <sz val="9"/>
            <color indexed="81"/>
            <rFont val="Tahoma"/>
            <family val="2"/>
          </rPr>
          <t>William.alvarez:</t>
        </r>
        <r>
          <rPr>
            <sz val="9"/>
            <color indexed="81"/>
            <rFont val="Tahoma"/>
            <family val="2"/>
          </rPr>
          <t xml:space="preserve">
Se debe eliminar el viaje, no posee suficientes puntos en el recorrido.</t>
        </r>
      </text>
    </comment>
    <comment ref="A303" authorId="0" shapeId="0">
      <text>
        <r>
          <rPr>
            <b/>
            <sz val="9"/>
            <color indexed="81"/>
            <rFont val="Tahoma"/>
            <family val="2"/>
          </rPr>
          <t>William.alvarez:</t>
        </r>
        <r>
          <rPr>
            <sz val="9"/>
            <color indexed="81"/>
            <rFont val="Tahoma"/>
            <family val="2"/>
          </rPr>
          <t xml:space="preserve">
Se elimina el viaje, no posee puntos de georeferenciación</t>
        </r>
      </text>
    </comment>
    <comment ref="A308" authorId="0" shapeId="0">
      <text>
        <r>
          <rPr>
            <b/>
            <sz val="9"/>
            <color rgb="FF000000"/>
            <rFont val="Tahoma"/>
            <family val="2"/>
          </rPr>
          <t>William.alvarez: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Las coordenadas empiezan en la mitad del viaje pero se observa que eligio una ruta distinta a las Googlemaps</t>
        </r>
      </text>
    </comment>
    <comment ref="A312" authorId="0" shapeId="0">
      <text>
        <r>
          <rPr>
            <b/>
            <sz val="9"/>
            <color indexed="81"/>
            <rFont val="Tahoma"/>
            <family val="2"/>
          </rPr>
          <t>William.alvarez:</t>
        </r>
        <r>
          <rPr>
            <sz val="9"/>
            <color indexed="81"/>
            <rFont val="Tahoma"/>
            <family val="2"/>
          </rPr>
          <t xml:space="preserve">
Se debe eliminar el viaje, no posee los suficientes puntos en el recorrido</t>
        </r>
      </text>
    </comment>
    <comment ref="A314" authorId="0" shapeId="0">
      <text>
        <r>
          <rPr>
            <b/>
            <sz val="9"/>
            <color indexed="81"/>
            <rFont val="Tahoma"/>
            <family val="2"/>
          </rPr>
          <t>William.alvarez:</t>
        </r>
        <r>
          <rPr>
            <sz val="9"/>
            <color indexed="81"/>
            <rFont val="Tahoma"/>
            <family val="2"/>
          </rPr>
          <t xml:space="preserve">
Eliminar el viaje, no posee puntos de georeferenciación
</t>
        </r>
      </text>
    </comment>
    <comment ref="A316" authorId="0" shapeId="0">
      <text>
        <r>
          <rPr>
            <b/>
            <sz val="9"/>
            <color indexed="81"/>
            <rFont val="Tahoma"/>
            <family val="2"/>
          </rPr>
          <t>William.alvarez:</t>
        </r>
        <r>
          <rPr>
            <sz val="9"/>
            <color indexed="81"/>
            <rFont val="Tahoma"/>
            <family val="2"/>
          </rPr>
          <t xml:space="preserve">
Se elimina el viaje por no poseer puntos suficientes para la georeferenciación. Solo tiene 28</t>
        </r>
      </text>
    </comment>
    <comment ref="A320" authorId="0" shapeId="0">
      <text>
        <r>
          <rPr>
            <b/>
            <sz val="9"/>
            <color indexed="81"/>
            <rFont val="Tahoma"/>
            <family val="2"/>
          </rPr>
          <t>William.alvarez:</t>
        </r>
        <r>
          <rPr>
            <sz val="9"/>
            <color indexed="81"/>
            <rFont val="Tahoma"/>
            <family val="2"/>
          </rPr>
          <t xml:space="preserve">
Se debe eliminar el viaje, no posee suficientes puntos en el recorrido.</t>
        </r>
      </text>
    </comment>
    <comment ref="P320" authorId="0" shapeId="0">
      <text>
        <r>
          <rPr>
            <b/>
            <sz val="9"/>
            <color indexed="81"/>
            <rFont val="Tahoma"/>
            <family val="2"/>
          </rPr>
          <t>William.alvarez:</t>
        </r>
        <r>
          <rPr>
            <sz val="9"/>
            <color indexed="81"/>
            <rFont val="Tahoma"/>
            <family val="2"/>
          </rPr>
          <t xml:space="preserve">
Costo como el promedio de viajes con igual distancia</t>
        </r>
      </text>
    </comment>
    <comment ref="A321" authorId="1" shapeId="0">
      <text>
        <r>
          <rPr>
            <b/>
            <sz val="10"/>
            <color rgb="FF000000"/>
            <rFont val="Tahoma"/>
            <family val="2"/>
          </rPr>
          <t>William Albeiro: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Viaje incompleto, se debe eliminar porque no posee los suficientes puntos</t>
        </r>
      </text>
    </comment>
    <comment ref="A330" authorId="0" shapeId="0">
      <text>
        <r>
          <rPr>
            <b/>
            <sz val="9"/>
            <color indexed="81"/>
            <rFont val="Tahoma"/>
            <family val="2"/>
          </rPr>
          <t>William.alvarez:</t>
        </r>
        <r>
          <rPr>
            <sz val="9"/>
            <color indexed="81"/>
            <rFont val="Tahoma"/>
            <family val="2"/>
          </rPr>
          <t xml:space="preserve">
Se elimina el viaje, no posee suficientes puntos de georeferenciación.</t>
        </r>
      </text>
    </comment>
    <comment ref="A336" authorId="1" shapeId="0">
      <text>
        <r>
          <rPr>
            <b/>
            <sz val="10"/>
            <color rgb="FF000000"/>
            <rFont val="Tahoma"/>
            <family val="2"/>
          </rPr>
          <t>William Albeiro: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Viaje icompleto, revisarlo
</t>
        </r>
      </text>
    </comment>
    <comment ref="A362" authorId="0" shapeId="0">
      <text>
        <r>
          <rPr>
            <b/>
            <sz val="9"/>
            <color indexed="81"/>
            <rFont val="Tahoma"/>
            <family val="2"/>
          </rPr>
          <t>William.alvarez:</t>
        </r>
        <r>
          <rPr>
            <sz val="9"/>
            <color indexed="81"/>
            <rFont val="Tahoma"/>
            <family val="2"/>
          </rPr>
          <t xml:space="preserve">
Se elimina el viaje, no posee suficientes puntos de georeferenciación.</t>
        </r>
      </text>
    </comment>
    <comment ref="A366" authorId="0" shapeId="0">
      <text>
        <r>
          <rPr>
            <b/>
            <sz val="9"/>
            <color indexed="81"/>
            <rFont val="Tahoma"/>
            <family val="2"/>
          </rPr>
          <t>William.alvarez:</t>
        </r>
        <r>
          <rPr>
            <sz val="9"/>
            <color indexed="81"/>
            <rFont val="Tahoma"/>
            <family val="2"/>
          </rPr>
          <t xml:space="preserve">
Se elimina el viaje, no posee suficientes puntos de georeferenciación.</t>
        </r>
      </text>
    </comment>
    <comment ref="A372" authorId="0" shapeId="0">
      <text>
        <r>
          <rPr>
            <b/>
            <sz val="9"/>
            <color indexed="81"/>
            <rFont val="Tahoma"/>
            <family val="2"/>
          </rPr>
          <t>William.alvarez:</t>
        </r>
        <r>
          <rPr>
            <sz val="9"/>
            <color indexed="81"/>
            <rFont val="Tahoma"/>
            <family val="2"/>
          </rPr>
          <t xml:space="preserve">
Se elimina viaje, no posee puntos de georeferenciación</t>
        </r>
      </text>
    </comment>
    <comment ref="A376" authorId="0" shapeId="0">
      <text>
        <r>
          <rPr>
            <b/>
            <sz val="9"/>
            <color rgb="FF000000"/>
            <rFont val="Tahoma"/>
            <family val="2"/>
          </rPr>
          <t>William.alvarez: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Se elimina por fallo del app y aparece un viaje de dos dias</t>
        </r>
      </text>
    </comment>
  </commentList>
</comments>
</file>

<file path=xl/sharedStrings.xml><?xml version="1.0" encoding="utf-8"?>
<sst xmlns="http://schemas.openxmlformats.org/spreadsheetml/2006/main" count="2690" uniqueCount="853">
  <si>
    <t>IdViaje</t>
  </si>
  <si>
    <t>ViajeId</t>
  </si>
  <si>
    <t>OrigenId</t>
  </si>
  <si>
    <t>Origen</t>
  </si>
  <si>
    <t>Origen Ubicación</t>
  </si>
  <si>
    <t>DestinoId</t>
  </si>
  <si>
    <t>Destino</t>
  </si>
  <si>
    <t>Destino Ubicación</t>
  </si>
  <si>
    <t>Horapico/Valle</t>
  </si>
  <si>
    <t>Am/PM</t>
  </si>
  <si>
    <t>FechaHoraSalida</t>
  </si>
  <si>
    <t>Hora Salida</t>
  </si>
  <si>
    <t>FechaHoraLlegada</t>
  </si>
  <si>
    <t>Hora Llegada</t>
  </si>
  <si>
    <t>Tiempo Viaje</t>
  </si>
  <si>
    <t>CostoCarrera</t>
  </si>
  <si>
    <t>V1</t>
  </si>
  <si>
    <t>{39877BE2-6B1D-E811-9CE5-74867AD5B714}</t>
  </si>
  <si>
    <t>{33A35C02-B516-E811-9CE5-74867AD5B714}</t>
  </si>
  <si>
    <t>{69A74C82-6B1D-E811-9CE5-74867AD5B714}</t>
  </si>
  <si>
    <t>Amarillo</t>
  </si>
  <si>
    <t>V2</t>
  </si>
  <si>
    <t>{321E54CD-BE3D-E811-9CE5-74867AD5B714}</t>
  </si>
  <si>
    <t>{0CBABE1F-BC3D-E811-9CE5-74867AD5B714}</t>
  </si>
  <si>
    <t>V3</t>
  </si>
  <si>
    <t>{7CBCE319-CD3D-E811-9CE5-74867AD5B714}</t>
  </si>
  <si>
    <t>{0418DAC1-CC3D-E811-9CE5-74867AD5B714}</t>
  </si>
  <si>
    <t xml:space="preserve">Rojo </t>
  </si>
  <si>
    <t>Sin Info</t>
  </si>
  <si>
    <t>V4</t>
  </si>
  <si>
    <t>{6C895145-D23D-E811-9CE5-74867AD5B714}</t>
  </si>
  <si>
    <t>{AA907C34-8D01-E811-B014-74867AD5B714}</t>
  </si>
  <si>
    <t>Rojo</t>
  </si>
  <si>
    <t>V5</t>
  </si>
  <si>
    <t>{DAED3F37-BE53-E811-884F-74867AD5B714}</t>
  </si>
  <si>
    <t>V6</t>
  </si>
  <si>
    <t>{89405035-CC53-E811-884F-74867AD5B714}</t>
  </si>
  <si>
    <t>{51AEE56D-C853-E811-884F-74867AD5B714}</t>
  </si>
  <si>
    <t>V7</t>
  </si>
  <si>
    <t>{19234B93-DC53-E811-884F-74867AD5B714}</t>
  </si>
  <si>
    <t>V8</t>
  </si>
  <si>
    <t>{4F514B86-915B-E811-95E4-74867AD5B714}</t>
  </si>
  <si>
    <t>{9E263270-8319-E811-9CE5-74867AD5B714}</t>
  </si>
  <si>
    <t>{95433808-905B-E811-95E4-74867AD5B714}</t>
  </si>
  <si>
    <t>V9</t>
  </si>
  <si>
    <t>{101A1466-CB5B-E811-95E4-74867AD5B714}</t>
  </si>
  <si>
    <t>{BE182CB0-8F5B-E811-95E4-74867AD5B714}</t>
  </si>
  <si>
    <t>V10</t>
  </si>
  <si>
    <t>{880C34B5-7F66-E811-95E4-74867AD5B714}</t>
  </si>
  <si>
    <t>{0876437D-7F66-E811-95E4-74867AD5B714}</t>
  </si>
  <si>
    <t>V11</t>
  </si>
  <si>
    <t>{2C98D15C-8366-E811-95E4-74867AD5B714}</t>
  </si>
  <si>
    <t>V12</t>
  </si>
  <si>
    <t>{1DA55572-BD69-E811-95E4-74867AD5B714}</t>
  </si>
  <si>
    <t>V13</t>
  </si>
  <si>
    <t>{797CCE76-CA69-E811-95E4-74867AD5B714}</t>
  </si>
  <si>
    <t>V14</t>
  </si>
  <si>
    <t>{678F2AF7-8F78-E811-B124-74867AD5B714}</t>
  </si>
  <si>
    <t>Verde</t>
  </si>
  <si>
    <t>V15</t>
  </si>
  <si>
    <t>{5DE3C6B9-A278-E811-B124-74867AD5B714}</t>
  </si>
  <si>
    <t>V16</t>
  </si>
  <si>
    <t>{529A3FC5-C378-E811-B124-74867AD5B714}</t>
  </si>
  <si>
    <t>{5E9651B7-C078-E811-B124-74867AD5B714}</t>
  </si>
  <si>
    <t>V17</t>
  </si>
  <si>
    <t>{F6DF6FDC-3F7A-E811-B124-74867AD5B714}</t>
  </si>
  <si>
    <t>{AB907C34-8D01-E811-B014-74867AD5B714}</t>
  </si>
  <si>
    <t>V18</t>
  </si>
  <si>
    <t>{C7437B00-427A-E811-B124-74867AD5B714}</t>
  </si>
  <si>
    <t>V19</t>
  </si>
  <si>
    <t>{F9F58B0B-427A-E811-B124-74867AD5B714}</t>
  </si>
  <si>
    <t>V20</t>
  </si>
  <si>
    <t>{3775FE62-577A-E811-B124-74867AD5B714}</t>
  </si>
  <si>
    <t>{307C420E-C178-E811-B124-74867AD5B714}</t>
  </si>
  <si>
    <t>V21</t>
  </si>
  <si>
    <t>{3F7B556D-577A-E811-B124-74867AD5B714}</t>
  </si>
  <si>
    <t>V22</t>
  </si>
  <si>
    <t>{C2F6EF0D-5B7A-E811-B124-74867AD5B714}</t>
  </si>
  <si>
    <t>{2A3408F7-C078-E811-B124-74867AD5B714}</t>
  </si>
  <si>
    <t>V23</t>
  </si>
  <si>
    <t>{9F160EA4-7A7F-E811-B124-74867AD5B714}</t>
  </si>
  <si>
    <t>V24</t>
  </si>
  <si>
    <t>{30A8A353-0A91-E811-A983-74867AD5B714}</t>
  </si>
  <si>
    <t>V25</t>
  </si>
  <si>
    <t>{23F0FAB8-1891-E811-A983-74867AD5B714}</t>
  </si>
  <si>
    <t>V26</t>
  </si>
  <si>
    <t>{DC497116-05A7-E811-BDF0-74867AD5B714}</t>
  </si>
  <si>
    <t>V27</t>
  </si>
  <si>
    <t>{F86BD81A-0DA7-E811-BDF0-74867AD5B714}</t>
  </si>
  <si>
    <t>V28</t>
  </si>
  <si>
    <t>{18AE6C83-17A7-E811-BDF0-74867AD5B714}</t>
  </si>
  <si>
    <t>{F6F23330-17A7-E811-BDF0-74867AD5B714}</t>
  </si>
  <si>
    <t>V29</t>
  </si>
  <si>
    <t>{85409A0D-D4AB-E811-BDF0-74867AD5B714}</t>
  </si>
  <si>
    <t>V30</t>
  </si>
  <si>
    <t>{968C85AE-09B2-E811-BDF0-74867AD5B714}</t>
  </si>
  <si>
    <t>V31</t>
  </si>
  <si>
    <t>{8C6DDF29-1BB2-E811-BDF0-74867AD5B714}</t>
  </si>
  <si>
    <t>V32</t>
  </si>
  <si>
    <t>{7F969E3C-3CBC-E811-914C-74867AD5B714}</t>
  </si>
  <si>
    <t>{75C379A7-3E7A-E811-B124-74867AD5B714}</t>
  </si>
  <si>
    <t>V33</t>
  </si>
  <si>
    <t>{497AAECD-60BC-E811-914C-74867AD5B714}</t>
  </si>
  <si>
    <t>V34</t>
  </si>
  <si>
    <t>{339D9F0A-6ABE-E811-914C-74867AD5B714}</t>
  </si>
  <si>
    <t>{72B74B76-21BD-E811-914C-74867AD5B714}</t>
  </si>
  <si>
    <t>{37A325AC-808F-E811-A983-74867AD5B714}</t>
  </si>
  <si>
    <t>V35</t>
  </si>
  <si>
    <t>{164EE8A2-76BE-E811-914C-74867AD5B714}</t>
  </si>
  <si>
    <t>V36</t>
  </si>
  <si>
    <t>{0B431AE3-7DBE-E811-914C-74867AD5B714}</t>
  </si>
  <si>
    <t>V37</t>
  </si>
  <si>
    <t>{1E6D39FA-95BE-E811-914C-74867AD5B714}</t>
  </si>
  <si>
    <t>{D432F421-D8BD-E811-914C-74867AD5B714}</t>
  </si>
  <si>
    <t>V38</t>
  </si>
  <si>
    <t>{7F407B06-F4BF-E811-914C-74867AD5B714}</t>
  </si>
  <si>
    <t>V39</t>
  </si>
  <si>
    <t>{F688CF5D-F8BF-E811-914C-74867AD5B714}</t>
  </si>
  <si>
    <t>V40</t>
  </si>
  <si>
    <t>{019DE0D5-31C0-E811-914C-74867AD5B714}</t>
  </si>
  <si>
    <t>V41</t>
  </si>
  <si>
    <t>{B2AEB536-36C0-E811-914C-74867AD5B714}</t>
  </si>
  <si>
    <t>V42</t>
  </si>
  <si>
    <t>{20476B39-38C0-E811-914C-74867AD5B714}</t>
  </si>
  <si>
    <t>{8F322377-D8BD-E811-914C-74867AD5B714}</t>
  </si>
  <si>
    <t>V43</t>
  </si>
  <si>
    <t>{BF2BB12E-3AC0-E811-914C-74867AD5B714}</t>
  </si>
  <si>
    <t>V44</t>
  </si>
  <si>
    <t>{708DBE38-3DC0-E811-914C-74867AD5B714}</t>
  </si>
  <si>
    <t>V45</t>
  </si>
  <si>
    <t>{E0281A50-3DC0-E811-914C-74867AD5B714}</t>
  </si>
  <si>
    <t>V46</t>
  </si>
  <si>
    <t>{16644C52-46C0-E811-914C-74867AD5B714}</t>
  </si>
  <si>
    <t>{C98A9F6F-F2BD-E811-914C-74867AD5B714}</t>
  </si>
  <si>
    <t>V47</t>
  </si>
  <si>
    <t>{A1F568EF-4BC0-E811-914C-74867AD5B714}</t>
  </si>
  <si>
    <t>V48</t>
  </si>
  <si>
    <t>{8EFF97DB-BAC0-E811-914C-74867AD5B714}</t>
  </si>
  <si>
    <t>{B44F7EA6-23BD-E811-914C-74867AD5B714}</t>
  </si>
  <si>
    <t>V49</t>
  </si>
  <si>
    <t>{3606E7B6-BDC0-E811-914C-74867AD5B714}</t>
  </si>
  <si>
    <t>V50</t>
  </si>
  <si>
    <t>{04857B76-DDC0-E811-914C-74867AD5B714}</t>
  </si>
  <si>
    <t>{D5B33F70-22BD-E811-914C-74867AD5B714}</t>
  </si>
  <si>
    <t>V51</t>
  </si>
  <si>
    <t>{EE2FD15A-E1C0-E811-914C-74867AD5B714}</t>
  </si>
  <si>
    <t>{01BB29F5-D7BD-E811-914C-74867AD5B714}</t>
  </si>
  <si>
    <t>V52</t>
  </si>
  <si>
    <t>{95351185-E5C0-E811-914C-74867AD5B714}</t>
  </si>
  <si>
    <t>V53</t>
  </si>
  <si>
    <t>{77DCBC62-E8C0-E811-914C-74867AD5B714}</t>
  </si>
  <si>
    <t>{03256880-B416-E811-9CE5-74867AD5B714}</t>
  </si>
  <si>
    <t>V54</t>
  </si>
  <si>
    <t>{66494761-EBC0-E811-914C-74867AD5B714}</t>
  </si>
  <si>
    <t>V55</t>
  </si>
  <si>
    <t>{278C5F4E-0EC1-E811-914C-74867AD5B714}</t>
  </si>
  <si>
    <t>{854B804B-22BD-E811-914C-74867AD5B714}</t>
  </si>
  <si>
    <t>{E9B35ECA-22BD-E811-914C-74867AD5B714}</t>
  </si>
  <si>
    <t>V56</t>
  </si>
  <si>
    <t>{F911EA1B-13C1-E811-914C-74867AD5B714}</t>
  </si>
  <si>
    <t>{76928C57-23BD-E811-914C-74867AD5B714}</t>
  </si>
  <si>
    <t>V57</t>
  </si>
  <si>
    <t>{36D03F80-18C1-E811-914C-74867AD5B714}</t>
  </si>
  <si>
    <t>{164B7521-D9BD-E811-914C-74867AD5B714}</t>
  </si>
  <si>
    <t>V58</t>
  </si>
  <si>
    <t>{FBDD1371-1AC1-E811-914C-74867AD5B714}</t>
  </si>
  <si>
    <t>V59</t>
  </si>
  <si>
    <t>{B0201823-7FC1-E811-914C-74867AD5B714}</t>
  </si>
  <si>
    <t>V60</t>
  </si>
  <si>
    <t>{0E557454-B5C1-E811-914C-74867AD5B714}</t>
  </si>
  <si>
    <t>{A0A3232F-C178-E811-B124-74867AD5B714}</t>
  </si>
  <si>
    <t>V61</t>
  </si>
  <si>
    <t>{8A829696-5DC2-E811-914C-74867AD5B714}</t>
  </si>
  <si>
    <t>V62</t>
  </si>
  <si>
    <t>{A5C8A79C-89C2-E811-914C-74867AD5B714}</t>
  </si>
  <si>
    <t>V63</t>
  </si>
  <si>
    <t>{F5FF8EAB-8DC2-E811-914C-74867AD5B714}</t>
  </si>
  <si>
    <t>{D96FF8B2-D9BD-E811-914C-74867AD5B714}</t>
  </si>
  <si>
    <t>V64</t>
  </si>
  <si>
    <t>{EF25C87F-90C2-E811-914C-74867AD5B714}</t>
  </si>
  <si>
    <t>V65</t>
  </si>
  <si>
    <t>{ABCFA180-95C2-E811-914C-74867AD5B714}</t>
  </si>
  <si>
    <t>V66</t>
  </si>
  <si>
    <t>{1B8E1A94-98C2-E811-914C-74867AD5B714}</t>
  </si>
  <si>
    <t>V67</t>
  </si>
  <si>
    <t>{20BDF31E-4DC3-E811-914C-74867AD5B714}</t>
  </si>
  <si>
    <t>V68</t>
  </si>
  <si>
    <t>{FF005782-5CC3-E811-914C-74867AD5B714}</t>
  </si>
  <si>
    <t>V69</t>
  </si>
  <si>
    <t>{01023F7A-67C3-E811-914C-74867AD5B714}</t>
  </si>
  <si>
    <t>V70</t>
  </si>
  <si>
    <t>{FDB0C585-72C3-E811-914C-74867AD5B714}</t>
  </si>
  <si>
    <t>V71</t>
  </si>
  <si>
    <t>{E2CCCECA-74C3-E811-914C-74867AD5B714}</t>
  </si>
  <si>
    <t>V72</t>
  </si>
  <si>
    <t>{04B1F452-BDC5-E811-914C-74867AD5B714}</t>
  </si>
  <si>
    <t>V73</t>
  </si>
  <si>
    <t>{5F709AE7-C0C5-E811-914C-74867AD5B714}</t>
  </si>
  <si>
    <t>V74</t>
  </si>
  <si>
    <t>{116C5EFA-C6C5-E811-914C-74867AD5B714}</t>
  </si>
  <si>
    <t>V75</t>
  </si>
  <si>
    <t>{3819A850-CBC5-E811-914C-74867AD5B714}</t>
  </si>
  <si>
    <t>V76</t>
  </si>
  <si>
    <t>{46B58ADA-CFC5-E811-914C-74867AD5B714}</t>
  </si>
  <si>
    <t>V77</t>
  </si>
  <si>
    <t>{985A5633-D5C5-E811-914C-74867AD5B714}</t>
  </si>
  <si>
    <t>V78</t>
  </si>
  <si>
    <t>{5528961E-D7C5-E811-914C-74867AD5B714}</t>
  </si>
  <si>
    <t>V79</t>
  </si>
  <si>
    <t>{2CA75D4B-DBC5-E811-914C-74867AD5B714}</t>
  </si>
  <si>
    <t>V80</t>
  </si>
  <si>
    <t>{34B59188-DEC5-E811-914C-74867AD5B714}</t>
  </si>
  <si>
    <t>V81</t>
  </si>
  <si>
    <t>{5226956F-88C6-E811-914C-74867AD5B714}</t>
  </si>
  <si>
    <t>V82</t>
  </si>
  <si>
    <t>{CD4C129D-8BC6-E811-914C-74867AD5B714}</t>
  </si>
  <si>
    <t>V83</t>
  </si>
  <si>
    <t>{0275F221-8CC6-E811-914C-74867AD5B714}</t>
  </si>
  <si>
    <t>{57B09A20-23BD-E811-914C-74867AD5B714}</t>
  </si>
  <si>
    <t>V84</t>
  </si>
  <si>
    <t>{ABFFAF96-90C6-E811-914C-74867AD5B714}</t>
  </si>
  <si>
    <t>{BAFB3E11-22BD-E811-914C-74867AD5B714}</t>
  </si>
  <si>
    <t>V85</t>
  </si>
  <si>
    <t>{0B4811D4-93C6-E811-914C-74867AD5B714}</t>
  </si>
  <si>
    <t>{58C0CB84-F2BD-E811-914C-74867AD5B714}</t>
  </si>
  <si>
    <t>V86</t>
  </si>
  <si>
    <t>{375E5517-97C6-E811-914C-74867AD5B714}</t>
  </si>
  <si>
    <t>V87</t>
  </si>
  <si>
    <t>{F23B5284-97C6-E811-914C-74867AD5B714}</t>
  </si>
  <si>
    <t>V88</t>
  </si>
  <si>
    <t>{2D75DDDC-99C6-E811-914C-74867AD5B714}</t>
  </si>
  <si>
    <t>V89</t>
  </si>
  <si>
    <t>{214A69B7-9CC6-E811-914C-74867AD5B714}</t>
  </si>
  <si>
    <t>V90</t>
  </si>
  <si>
    <t>{2BA6331C-A0C6-E811-914C-74867AD5B714}</t>
  </si>
  <si>
    <t>V91</t>
  </si>
  <si>
    <t>{B4112742-29C7-E811-914C-74867AD5B714}</t>
  </si>
  <si>
    <t>V92</t>
  </si>
  <si>
    <t>{536715D9-2DC7-E811-914C-74867AD5B714}</t>
  </si>
  <si>
    <t>{B6CD2C09-3F7A-E811-B124-74867AD5B714}</t>
  </si>
  <si>
    <t>V93</t>
  </si>
  <si>
    <t>{2D4D562F-31C7-E811-914C-74867AD5B714}</t>
  </si>
  <si>
    <t>V94</t>
  </si>
  <si>
    <t>{E8118699-35C7-E811-914C-74867AD5B714}</t>
  </si>
  <si>
    <t>V95</t>
  </si>
  <si>
    <t>{E6296B70-3BC7-E811-914C-74867AD5B714}</t>
  </si>
  <si>
    <t>V96</t>
  </si>
  <si>
    <t>{7FD68364-DEC7-E811-914C-74867AD5B714}</t>
  </si>
  <si>
    <t>{C8E97BDB-D9BD-E811-914C-74867AD5B714}</t>
  </si>
  <si>
    <t>V97</t>
  </si>
  <si>
    <t>{EEAE2D90-E2C7-E811-914C-74867AD5B714}</t>
  </si>
  <si>
    <t>V98</t>
  </si>
  <si>
    <t>{AE8170B6-E6C7-E811-914C-74867AD5B714}</t>
  </si>
  <si>
    <t>V99</t>
  </si>
  <si>
    <t>{66E1D3FA-EAC7-E811-914C-74867AD5B714}</t>
  </si>
  <si>
    <t>V100</t>
  </si>
  <si>
    <t>{8850F46E-EFC7-E811-914C-74867AD5B714}</t>
  </si>
  <si>
    <t>V101</t>
  </si>
  <si>
    <t>{C30AB9AA-F3C7-E811-914C-74867AD5B714}</t>
  </si>
  <si>
    <t>V102</t>
  </si>
  <si>
    <t>{8048E4FB-D9C8-E811-914C-74867AD5B714}</t>
  </si>
  <si>
    <t>V103</t>
  </si>
  <si>
    <t>{BACC0408-E3C8-E811-914C-74867AD5B714}</t>
  </si>
  <si>
    <t>V104</t>
  </si>
  <si>
    <t>{6272E1C4-E3C8-E811-914C-74867AD5B714}</t>
  </si>
  <si>
    <t>V105</t>
  </si>
  <si>
    <t>{2EEE233C-E5C8-E811-914C-74867AD5B714}</t>
  </si>
  <si>
    <t>V106</t>
  </si>
  <si>
    <t>{B615F876-E6C8-E811-914C-74867AD5B714}</t>
  </si>
  <si>
    <t>V107</t>
  </si>
  <si>
    <t>{9785B1AF-E8C8-E811-914C-74867AD5B714}</t>
  </si>
  <si>
    <t>V108</t>
  </si>
  <si>
    <t>{56FF6CE7-E9C8-E811-914C-74867AD5B714}</t>
  </si>
  <si>
    <t>{A2949422-DABD-E811-914C-74867AD5B714}</t>
  </si>
  <si>
    <t>V109</t>
  </si>
  <si>
    <t>{AB4A427D-EBC8-E811-914C-74867AD5B714}</t>
  </si>
  <si>
    <t>V110</t>
  </si>
  <si>
    <t>{D7E87BDA-87C9-E811-914C-74867AD5B714}</t>
  </si>
  <si>
    <t>V111</t>
  </si>
  <si>
    <t>{28BA7C53-91C9-E811-914C-74867AD5B714}</t>
  </si>
  <si>
    <t>V112</t>
  </si>
  <si>
    <t>{1C22F1B4-92C9-E811-914C-74867AD5B714}</t>
  </si>
  <si>
    <t>{879436CE-3E7A-E811-B124-74867AD5B714}</t>
  </si>
  <si>
    <t>V113</t>
  </si>
  <si>
    <t>{BA254A7C-94C9-E811-914C-74867AD5B714}</t>
  </si>
  <si>
    <t>V114</t>
  </si>
  <si>
    <t>{8549CD86-9DC9-E811-914C-74867AD5B714}</t>
  </si>
  <si>
    <t>V115</t>
  </si>
  <si>
    <t>{AC5E9C70-A2C9-E811-914C-74867AD5B714}</t>
  </si>
  <si>
    <t>V116</t>
  </si>
  <si>
    <t>{B40D70B4-37CB-E811-914C-74867AD5B714}</t>
  </si>
  <si>
    <t>V117</t>
  </si>
  <si>
    <t>{7BC847A4-39CB-E811-914C-74867AD5B714}</t>
  </si>
  <si>
    <t>{7E1AD0BD-D418-E811-9CE5-74867AD5B714}</t>
  </si>
  <si>
    <t>V118</t>
  </si>
  <si>
    <t>{5330136F-3CCB-E811-914C-74867AD5B714}</t>
  </si>
  <si>
    <t>{035081D7-B216-E811-9CE5-74867AD5B714}</t>
  </si>
  <si>
    <t>V119</t>
  </si>
  <si>
    <t>{5639E9B2-3ECB-E811-914C-74867AD5B714}</t>
  </si>
  <si>
    <t>V120</t>
  </si>
  <si>
    <t>{8116154C-40CB-E811-914C-74867AD5B714}</t>
  </si>
  <si>
    <t>{440790EE-21BD-E811-914C-74867AD5B714}</t>
  </si>
  <si>
    <t>V121</t>
  </si>
  <si>
    <t>{7F5B9070-42CB-E811-914C-74867AD5B714}</t>
  </si>
  <si>
    <t>V122</t>
  </si>
  <si>
    <t>{ED554B03-43CB-E811-914C-74867AD5B714}</t>
  </si>
  <si>
    <t>V123</t>
  </si>
  <si>
    <t>{7075AD0F-47CB-E811-914C-74867AD5B714}</t>
  </si>
  <si>
    <t>V124</t>
  </si>
  <si>
    <t>{60D70C69-4FCB-E811-914C-74867AD5B714}</t>
  </si>
  <si>
    <t>V125</t>
  </si>
  <si>
    <t>{915169DF-52CB-E811-914C-74867AD5B714}</t>
  </si>
  <si>
    <t>V126</t>
  </si>
  <si>
    <t>{4642D928-57CB-E811-914C-74867AD5B714}</t>
  </si>
  <si>
    <t>V127</t>
  </si>
  <si>
    <t>{811FD924-FACB-E811-914C-74867AD5B714}</t>
  </si>
  <si>
    <t>V128</t>
  </si>
  <si>
    <t>{A3037126-FDCB-E811-914C-74867AD5B714}</t>
  </si>
  <si>
    <t>V129</t>
  </si>
  <si>
    <t>{FDC5065E-01CC-E811-914C-74867AD5B714}</t>
  </si>
  <si>
    <t>V130</t>
  </si>
  <si>
    <t>{29758F97-06CC-E811-914C-74867AD5B714}</t>
  </si>
  <si>
    <t>V131</t>
  </si>
  <si>
    <t>{38A2EF84-09CC-E811-914C-74867AD5B714}</t>
  </si>
  <si>
    <t>V132</t>
  </si>
  <si>
    <t>{CD42E40B-0BCC-E811-914C-74867AD5B714}</t>
  </si>
  <si>
    <t>V133</t>
  </si>
  <si>
    <t>{8CFD31BF-0ECC-E811-914C-74867AD5B714}</t>
  </si>
  <si>
    <t>V134</t>
  </si>
  <si>
    <t>{1D50AE02-10CC-E811-914C-74867AD5B714}</t>
  </si>
  <si>
    <t>V135</t>
  </si>
  <si>
    <t>{C301E37A-15CC-E811-914C-74867AD5B714}</t>
  </si>
  <si>
    <t>V136</t>
  </si>
  <si>
    <t>{D6EAAAB4-15CC-E811-914C-74867AD5B714}</t>
  </si>
  <si>
    <t>V137</t>
  </si>
  <si>
    <t>{A91D3981-1ACC-E811-914C-74867AD5B714}</t>
  </si>
  <si>
    <t>V138</t>
  </si>
  <si>
    <t>{C631A377-91CC-E811-914C-74867AD5B714}</t>
  </si>
  <si>
    <t>V139</t>
  </si>
  <si>
    <t>{83DE382D-94CC-E811-914C-74867AD5B714}</t>
  </si>
  <si>
    <t>V140</t>
  </si>
  <si>
    <t>{F77E8A2C-97CC-E811-914C-74867AD5B714}</t>
  </si>
  <si>
    <t>V141</t>
  </si>
  <si>
    <t>{8B51EAA6-A6CC-E811-914C-74867AD5B714}</t>
  </si>
  <si>
    <t>V142</t>
  </si>
  <si>
    <t>{494F40B8-A8CC-E811-914C-74867AD5B714}</t>
  </si>
  <si>
    <t>V143</t>
  </si>
  <si>
    <t>{42F5F39B-A9CC-E811-914C-74867AD5B714}</t>
  </si>
  <si>
    <t>V144</t>
  </si>
  <si>
    <t>{72ED78DC-AACC-E811-914C-74867AD5B714}</t>
  </si>
  <si>
    <t>V145</t>
  </si>
  <si>
    <t>{83E43AF4-AACC-E811-914C-74867AD5B714}</t>
  </si>
  <si>
    <t>V146</t>
  </si>
  <si>
    <t>{57646952-ACCC-E811-914C-74867AD5B714}</t>
  </si>
  <si>
    <t>V147</t>
  </si>
  <si>
    <t>{15FA02A6-ADCC-E811-914C-74867AD5B714}</t>
  </si>
  <si>
    <t>V148</t>
  </si>
  <si>
    <t>{EB47DF38-AECC-E811-914C-74867AD5B714}</t>
  </si>
  <si>
    <t>V149</t>
  </si>
  <si>
    <t>{514C21C4-B0CC-E811-914C-74867AD5B714}</t>
  </si>
  <si>
    <t>V150</t>
  </si>
  <si>
    <t>{9CE74908-B4CC-E811-914C-74867AD5B714}</t>
  </si>
  <si>
    <t>V151</t>
  </si>
  <si>
    <t>{5EC39CAF-B5CC-E811-914C-74867AD5B714}</t>
  </si>
  <si>
    <t>V152</t>
  </si>
  <si>
    <t>{00793F3F-F1CC-E811-914C-74867AD5B714}</t>
  </si>
  <si>
    <t>V153</t>
  </si>
  <si>
    <t>{B669EB4C-6FCD-E811-914C-74867AD5B714}</t>
  </si>
  <si>
    <t>V154</t>
  </si>
  <si>
    <t>{24059CC8-75CD-E811-914C-74867AD5B714}</t>
  </si>
  <si>
    <t>V155</t>
  </si>
  <si>
    <t>{A59F7B8E-7BCD-E811-914C-74867AD5B714}</t>
  </si>
  <si>
    <t>V156</t>
  </si>
  <si>
    <t>{160BB759-80CD-E811-914C-74867AD5B714}</t>
  </si>
  <si>
    <t>V157</t>
  </si>
  <si>
    <t>{4A9D79A1-82CD-E811-914C-74867AD5B714}</t>
  </si>
  <si>
    <t>V158</t>
  </si>
  <si>
    <t>{3D69B31A-89CD-E811-914C-74867AD5B714}</t>
  </si>
  <si>
    <t>V159</t>
  </si>
  <si>
    <t>{50E02347-92CD-E811-914C-74867AD5B714}</t>
  </si>
  <si>
    <t>V160</t>
  </si>
  <si>
    <t>{8DDCA2EC-27CE-E811-914C-74867AD5B714}</t>
  </si>
  <si>
    <t>V161</t>
  </si>
  <si>
    <t>{8791E8C8-38CE-E811-914C-74867AD5B714}</t>
  </si>
  <si>
    <t>V162</t>
  </si>
  <si>
    <t>{93260574-3CCE-E811-914C-74867AD5B714}</t>
  </si>
  <si>
    <t>V163</t>
  </si>
  <si>
    <t>{E93A4BC6-3FCE-E811-914C-74867AD5B714}</t>
  </si>
  <si>
    <t>V164</t>
  </si>
  <si>
    <t>{0C1FF5E1-42CE-E811-914C-74867AD5B714}</t>
  </si>
  <si>
    <t>V165</t>
  </si>
  <si>
    <t>{D17203CB-4ACE-E811-914C-74867AD5B714}</t>
  </si>
  <si>
    <t>V166</t>
  </si>
  <si>
    <t>{0FB33E62-4ECE-E811-914C-74867AD5B714}</t>
  </si>
  <si>
    <t>V167</t>
  </si>
  <si>
    <t>{1A27CCF2-1FCF-E811-914C-74867AD5B714}</t>
  </si>
  <si>
    <t>V168</t>
  </si>
  <si>
    <t>{DD46B43B-49D1-E811-8FB7-74867AD5B714}</t>
  </si>
  <si>
    <t>V169</t>
  </si>
  <si>
    <t>{A76E7FCD-4CD1-E811-8FB7-74867AD5B714}</t>
  </si>
  <si>
    <t>V170</t>
  </si>
  <si>
    <t>{9DE61FDB-58D1-E811-8FB7-74867AD5B714}</t>
  </si>
  <si>
    <t>V171</t>
  </si>
  <si>
    <t>{FF2FE1DC-5CD1-E811-8FB7-74867AD5B714}</t>
  </si>
  <si>
    <t>V172</t>
  </si>
  <si>
    <t>{F6529BD5-60D1-E811-8FB7-74867AD5B714}</t>
  </si>
  <si>
    <t>V173</t>
  </si>
  <si>
    <t>{84E86C38-63D1-E811-8FB7-74867AD5B714}</t>
  </si>
  <si>
    <t>V174</t>
  </si>
  <si>
    <t>{01579974-02D2-E811-8FB7-74867AD5B714}</t>
  </si>
  <si>
    <t>V175</t>
  </si>
  <si>
    <t>{A3CF4FA3-03D2-E811-8FB7-74867AD5B714}</t>
  </si>
  <si>
    <t>V176</t>
  </si>
  <si>
    <t>{D90351C2-05D2-E811-8FB7-74867AD5B714}</t>
  </si>
  <si>
    <t>V177</t>
  </si>
  <si>
    <t>{72BC66FC-06D2-E811-8FB7-74867AD5B714}</t>
  </si>
  <si>
    <t>V178</t>
  </si>
  <si>
    <t>{AE9201B1-07D2-E811-8FB7-74867AD5B714}</t>
  </si>
  <si>
    <t>V179</t>
  </si>
  <si>
    <t>{FCC5C8F5-08D2-E811-8FB7-74867AD5B714}</t>
  </si>
  <si>
    <t>V180</t>
  </si>
  <si>
    <t>{0AFFFCBB-0AD2-E811-8FB7-74867AD5B714}</t>
  </si>
  <si>
    <t>V181</t>
  </si>
  <si>
    <t>{6113CA0C-0CD2-E811-8FB7-74867AD5B714}</t>
  </si>
  <si>
    <t>V182</t>
  </si>
  <si>
    <t>{071F74A3-0FD2-E811-8FB7-74867AD5B714}</t>
  </si>
  <si>
    <t>V183</t>
  </si>
  <si>
    <t>{9AABCD68-11D2-E811-8FB7-74867AD5B714}</t>
  </si>
  <si>
    <t>V184</t>
  </si>
  <si>
    <t>{49283310-13D2-E811-8FB7-74867AD5B714}</t>
  </si>
  <si>
    <t>V185</t>
  </si>
  <si>
    <t>{C9734FD1-1DD2-E811-8FB7-74867AD5B714}</t>
  </si>
  <si>
    <t>V186</t>
  </si>
  <si>
    <t>{A7A63304-3DD2-E811-8FB7-74867AD5B714}</t>
  </si>
  <si>
    <t>V187</t>
  </si>
  <si>
    <t>{EC091F8D-60D2-E811-8FB7-74867AD5B714}</t>
  </si>
  <si>
    <t>V188</t>
  </si>
  <si>
    <t>{AC63E1E3-CCD2-E811-8FB7-74867AD5B714}</t>
  </si>
  <si>
    <t>V189</t>
  </si>
  <si>
    <t>{0221C89B-CED2-E811-8FB7-74867AD5B714}</t>
  </si>
  <si>
    <t>V190</t>
  </si>
  <si>
    <t>{281B2481-CFD2-E811-8FB7-74867AD5B714}</t>
  </si>
  <si>
    <t>V191</t>
  </si>
  <si>
    <t>{ED8107AB-D1D2-E811-8FB7-74867AD5B714}</t>
  </si>
  <si>
    <t>V192</t>
  </si>
  <si>
    <t>{A5F3728D-D5D2-E811-8FB7-74867AD5B714}</t>
  </si>
  <si>
    <t>V193</t>
  </si>
  <si>
    <t>{33AA04C6-D6D2-E811-8FB7-74867AD5B714}</t>
  </si>
  <si>
    <t>V194</t>
  </si>
  <si>
    <t>{3E49E5E4-D7D2-E811-8FB7-74867AD5B714}</t>
  </si>
  <si>
    <t>V195</t>
  </si>
  <si>
    <t>{09CAC4F7-D8D2-E811-8FB7-74867AD5B714}</t>
  </si>
  <si>
    <t>V196</t>
  </si>
  <si>
    <t>{E532C0F4-DDD2-E811-8FB7-74867AD5B714}</t>
  </si>
  <si>
    <t>V197</t>
  </si>
  <si>
    <t>{F58486CF-FBD2-E811-8FB7-74867AD5B714}</t>
  </si>
  <si>
    <t>V198</t>
  </si>
  <si>
    <t>{A0AB8BCE-96D3-E811-8FB7-74867AD5B714}</t>
  </si>
  <si>
    <t>V199</t>
  </si>
  <si>
    <t>{800848EE-96D3-E811-8FB7-74867AD5B714}</t>
  </si>
  <si>
    <t>V200</t>
  </si>
  <si>
    <t>{A77C63FA-99D3-E811-8FB7-74867AD5B714}</t>
  </si>
  <si>
    <t>V201</t>
  </si>
  <si>
    <t>{69766D01-9AD3-E811-8FB7-74867AD5B714}</t>
  </si>
  <si>
    <t>V202</t>
  </si>
  <si>
    <t>{ED0B3C26-9CD3-E811-8FB7-74867AD5B714}</t>
  </si>
  <si>
    <t>V203</t>
  </si>
  <si>
    <t>{D72D0A96-9CD3-E811-8FB7-74867AD5B714}</t>
  </si>
  <si>
    <t>V204</t>
  </si>
  <si>
    <t>{FE7B20B1-9FD3-E811-8FB7-74867AD5B714}</t>
  </si>
  <si>
    <t>V205</t>
  </si>
  <si>
    <t>{C2E8DA1B-A0D3-E811-8FB7-74867AD5B714}</t>
  </si>
  <si>
    <t>V206</t>
  </si>
  <si>
    <t>{C3684A6C-A2D3-E811-8FB7-74867AD5B714}</t>
  </si>
  <si>
    <t>V207</t>
  </si>
  <si>
    <t>{92BEDF72-A2D3-E811-8FB7-74867AD5B714}</t>
  </si>
  <si>
    <t>V208</t>
  </si>
  <si>
    <t>{4C2C5673-A6D3-E811-8FB7-74867AD5B714}</t>
  </si>
  <si>
    <t>V209</t>
  </si>
  <si>
    <t>{573FC728-A7D3-E811-8FB7-74867AD5B714}</t>
  </si>
  <si>
    <t>V210</t>
  </si>
  <si>
    <t>{04C56E00-AAD3-E811-8FB7-74867AD5B714}</t>
  </si>
  <si>
    <t>V211</t>
  </si>
  <si>
    <t>{CBEEDE2C-ADD3-E811-8FB7-74867AD5B714}</t>
  </si>
  <si>
    <t>V212</t>
  </si>
  <si>
    <t>{0C97D2B2-DCD3-E811-8FB7-74867AD5B714}</t>
  </si>
  <si>
    <t>V213</t>
  </si>
  <si>
    <t>{3B262979-60D4-E811-8FB7-74867AD5B714}</t>
  </si>
  <si>
    <t>V214</t>
  </si>
  <si>
    <t>{35119D9F-62D4-E811-8FB7-74867AD5B714}</t>
  </si>
  <si>
    <t>V215</t>
  </si>
  <si>
    <t>{8693C4FD-66D4-E811-8FB7-74867AD5B714}</t>
  </si>
  <si>
    <t>V216</t>
  </si>
  <si>
    <t>{A0CE2445-6AD4-E811-8FB7-74867AD5B714}</t>
  </si>
  <si>
    <t>V217</t>
  </si>
  <si>
    <t>{F51FF3E8-6CD4-E811-8FB7-74867AD5B714}</t>
  </si>
  <si>
    <t>V218</t>
  </si>
  <si>
    <t>{B03C6153-7AD4-E811-8FB7-74867AD5B714}</t>
  </si>
  <si>
    <t>V219</t>
  </si>
  <si>
    <t>{54F72912-A0D4-E811-8FB7-74867AD5B714}</t>
  </si>
  <si>
    <t>V220</t>
  </si>
  <si>
    <t>{50E5C004-F2D5-E811-8FB7-74867AD5B714}</t>
  </si>
  <si>
    <t>V221</t>
  </si>
  <si>
    <t>{30AD081B-F8D5-E811-8FB7-74867AD5B714}</t>
  </si>
  <si>
    <t>V222</t>
  </si>
  <si>
    <t>{CC448DFD-F9D5-E811-8FB7-74867AD5B714}</t>
  </si>
  <si>
    <t>V223</t>
  </si>
  <si>
    <t>{2AED5C67-FCD5-E811-8FB7-74867AD5B714}</t>
  </si>
  <si>
    <t>V224</t>
  </si>
  <si>
    <t>{4C02589A-FDD5-E811-8FB7-74867AD5B714}</t>
  </si>
  <si>
    <t>V225</t>
  </si>
  <si>
    <t>{2A8FA3E1-FFD5-E811-8FB7-74867AD5B714}</t>
  </si>
  <si>
    <t>V226</t>
  </si>
  <si>
    <t>{6949607A-00D6-E811-8FB7-74867AD5B714}</t>
  </si>
  <si>
    <t>V227</t>
  </si>
  <si>
    <t>{514E2B7D-02D6-E811-8FB7-74867AD5B714}</t>
  </si>
  <si>
    <t>V228</t>
  </si>
  <si>
    <t>{B286DAF7-02D6-E811-8FB7-74867AD5B714}</t>
  </si>
  <si>
    <t>V229</t>
  </si>
  <si>
    <t>{8AA81BED-04D6-E811-8FB7-74867AD5B714}</t>
  </si>
  <si>
    <t>V230</t>
  </si>
  <si>
    <t>{64557BBA-09D6-E811-8FB7-74867AD5B714}</t>
  </si>
  <si>
    <t>V231</t>
  </si>
  <si>
    <t>{6AF7DA12-0DD6-E811-8FB7-74867AD5B714}</t>
  </si>
  <si>
    <t>V232</t>
  </si>
  <si>
    <t>{81558B4D-29D6-E811-8FB7-74867AD5B714}</t>
  </si>
  <si>
    <t>V233</t>
  </si>
  <si>
    <t>{B780DF7F-0DD7-E811-8FB7-74867AD5B714}</t>
  </si>
  <si>
    <t>V234</t>
  </si>
  <si>
    <t>{F34A82BE-13D7-E811-8FB7-74867AD5B714}</t>
  </si>
  <si>
    <t>V235</t>
  </si>
  <si>
    <t>{650344A4-14D7-E811-8FB7-74867AD5B714}</t>
  </si>
  <si>
    <t>V236</t>
  </si>
  <si>
    <t>{CD7427E5-16D7-E811-8FB7-74867AD5B714}</t>
  </si>
  <si>
    <t>V237</t>
  </si>
  <si>
    <t>{96293207-17D7-E811-8FB7-74867AD5B714}</t>
  </si>
  <si>
    <t>V238</t>
  </si>
  <si>
    <t>{D918DCC0-1AD7-E811-8FB7-74867AD5B714}</t>
  </si>
  <si>
    <t>V239</t>
  </si>
  <si>
    <t>{3E128564-1CD7-E811-8FB7-74867AD5B714}</t>
  </si>
  <si>
    <t>V240</t>
  </si>
  <si>
    <t>{932D2E34-1ED7-E811-8FB7-74867AD5B714}</t>
  </si>
  <si>
    <t>V241</t>
  </si>
  <si>
    <t>{C3996F4B-1ED7-E811-8FB7-74867AD5B714}</t>
  </si>
  <si>
    <t>V242</t>
  </si>
  <si>
    <t>{83C5893D-20D7-E811-8FB7-74867AD5B714}</t>
  </si>
  <si>
    <t>V243</t>
  </si>
  <si>
    <t>{1EEE8B83-20D7-E811-8FB7-74867AD5B714}</t>
  </si>
  <si>
    <t>V244</t>
  </si>
  <si>
    <t>{4FDFB32F-B0D7-E811-8FB7-74867AD5B714}</t>
  </si>
  <si>
    <t>V245</t>
  </si>
  <si>
    <t>{D7CE1D7B-BFD7-E811-8FB7-74867AD5B714}</t>
  </si>
  <si>
    <t>V246</t>
  </si>
  <si>
    <t>{F4DFEB9C-CBD7-E811-8FB7-74867AD5B714}</t>
  </si>
  <si>
    <t>V247</t>
  </si>
  <si>
    <t>{47D17FF7-D1D7-E811-8FB7-74867AD5B714}</t>
  </si>
  <si>
    <t>V248</t>
  </si>
  <si>
    <t>{EDD76140-DFD7-E811-8FB7-74867AD5B714}</t>
  </si>
  <si>
    <t>V249</t>
  </si>
  <si>
    <t>{BE04651F-E1D7-E811-8FB7-74867AD5B714}</t>
  </si>
  <si>
    <t>V250</t>
  </si>
  <si>
    <t>{4BF7A619-E6D7-E811-8FB7-74867AD5B714}</t>
  </si>
  <si>
    <t>V251</t>
  </si>
  <si>
    <t>{13ECA564-E8D7-E811-8FB7-74867AD5B714}</t>
  </si>
  <si>
    <t>Negro</t>
  </si>
  <si>
    <t>V252</t>
  </si>
  <si>
    <t>{15E3B4C8-9CD8-E811-8FB7-74867AD5B714}</t>
  </si>
  <si>
    <t>V253</t>
  </si>
  <si>
    <t>{3252A6BE-A1D8-E811-8FB7-74867AD5B714}</t>
  </si>
  <si>
    <t>V254</t>
  </si>
  <si>
    <t>{03DF384B-A6D8-E811-8FB7-74867AD5B714}</t>
  </si>
  <si>
    <t>V255</t>
  </si>
  <si>
    <t>{83E52D59-AAD8-E811-8FB7-74867AD5B714}</t>
  </si>
  <si>
    <t>V256</t>
  </si>
  <si>
    <t>{EF2DBE80-60D9-E811-8FB7-74867AD5B714}</t>
  </si>
  <si>
    <t>V257</t>
  </si>
  <si>
    <t>{5B262F71-64D9-E811-8FB7-74867AD5B714}</t>
  </si>
  <si>
    <t>V258</t>
  </si>
  <si>
    <t>{EE07C39D-77D9-E811-8FB7-74867AD5B714}</t>
  </si>
  <si>
    <t>V259</t>
  </si>
  <si>
    <t>{8360258D-7AD9-E811-8FB7-74867AD5B714}</t>
  </si>
  <si>
    <t>V260</t>
  </si>
  <si>
    <t>{A041E803-23DA-E811-8FB7-74867AD5B714}</t>
  </si>
  <si>
    <t>V261</t>
  </si>
  <si>
    <t>{9C7AB3AE-26DA-E811-8FB7-74867AD5B714}</t>
  </si>
  <si>
    <t>V262</t>
  </si>
  <si>
    <t>{BD29DDF5-27DA-E811-8FB7-74867AD5B714}</t>
  </si>
  <si>
    <t>V263</t>
  </si>
  <si>
    <t>{3C43C21E-76DB-E811-8FB7-74867AD5B714}</t>
  </si>
  <si>
    <t>V264</t>
  </si>
  <si>
    <t>{3D43C21E-76DB-E811-8FB7-74867AD5B714}</t>
  </si>
  <si>
    <t>V265</t>
  </si>
  <si>
    <t>{ABD265A3-C6DB-E811-8FB7-74867AD5B714}</t>
  </si>
  <si>
    <t>V266</t>
  </si>
  <si>
    <t>{FE5C7831-CADB-E811-8FB7-74867AD5B714}</t>
  </si>
  <si>
    <t>V267</t>
  </si>
  <si>
    <t>{B687E395-CFDB-E811-8FB7-74867AD5B714}</t>
  </si>
  <si>
    <t>V268</t>
  </si>
  <si>
    <t>{53DFAA70-D2DB-E811-8FB7-74867AD5B714}</t>
  </si>
  <si>
    <t>V269</t>
  </si>
  <si>
    <t>{18C72602-3CDC-E811-8FB7-74867AD5B714}</t>
  </si>
  <si>
    <t>V270</t>
  </si>
  <si>
    <t>{AAAE67B2-3EDC-E811-8FB7-74867AD5B714}</t>
  </si>
  <si>
    <t>V271</t>
  </si>
  <si>
    <t>{36916848-3FDC-E811-8FB7-74867AD5B714}</t>
  </si>
  <si>
    <t>V272</t>
  </si>
  <si>
    <t>{051C17B0-41DC-E811-8FB7-74867AD5B714}</t>
  </si>
  <si>
    <t>V273</t>
  </si>
  <si>
    <t>{A83D77D6-44DC-E811-8FB7-74867AD5B714}</t>
  </si>
  <si>
    <t>V274</t>
  </si>
  <si>
    <t>{BB80EB4F-46DC-E811-8FB7-74867AD5B714}</t>
  </si>
  <si>
    <t>V275</t>
  </si>
  <si>
    <t>{E8512D70-49DC-E811-8FB7-74867AD5B714}</t>
  </si>
  <si>
    <t>V276</t>
  </si>
  <si>
    <t>{AA6A7427-7FDC-E811-8FB7-74867AD5B714}</t>
  </si>
  <si>
    <t>V277</t>
  </si>
  <si>
    <t>{DAE95EB1-89DC-E811-8FB7-74867AD5B714}</t>
  </si>
  <si>
    <t>V278</t>
  </si>
  <si>
    <t>{445DC354-9BDC-E811-8FB7-74867AD5B714}</t>
  </si>
  <si>
    <t>V279</t>
  </si>
  <si>
    <t>{EC10426F-9DDC-E811-8FB7-74867AD5B714}</t>
  </si>
  <si>
    <t>V280</t>
  </si>
  <si>
    <t>{2D736D0E-A2DC-E811-8FB7-74867AD5B714}</t>
  </si>
  <si>
    <t>V281</t>
  </si>
  <si>
    <t>{85E8BE6A-06DD-E811-8FB7-74867AD5B714}</t>
  </si>
  <si>
    <t>V282</t>
  </si>
  <si>
    <t>{D9161238-0FDD-E811-8FB7-74867AD5B714}</t>
  </si>
  <si>
    <t>V283</t>
  </si>
  <si>
    <t>{11EF8DD3-11DD-E811-8FB7-74867AD5B714}</t>
  </si>
  <si>
    <t>V284</t>
  </si>
  <si>
    <t>{BD39AFC1-1ADD-E811-8FB7-74867AD5B714}</t>
  </si>
  <si>
    <t>V285</t>
  </si>
  <si>
    <t>{F8E3D04D-2ADD-E811-8FB7-74867AD5B714}</t>
  </si>
  <si>
    <t>V286</t>
  </si>
  <si>
    <t>{14C5A5D6-2FDD-E811-8FB7-74867AD5B714}</t>
  </si>
  <si>
    <t>V287</t>
  </si>
  <si>
    <t>{E7EE47BF-32DD-E811-8FB7-74867AD5B714}</t>
  </si>
  <si>
    <t>V288</t>
  </si>
  <si>
    <t>{2C87E970-E0DD-E811-8FB7-74867AD5B714}</t>
  </si>
  <si>
    <t>V289</t>
  </si>
  <si>
    <t>{D9F97132-22DE-E811-8FB7-74867AD5B714}</t>
  </si>
  <si>
    <t>V290</t>
  </si>
  <si>
    <t>{6FF4A19A-26DE-E811-8FB7-74867AD5B714}</t>
  </si>
  <si>
    <t>V291</t>
  </si>
  <si>
    <t>{653E753C-29DE-E811-8FB7-74867AD5B714}</t>
  </si>
  <si>
    <t>V292</t>
  </si>
  <si>
    <t>{6FF3DFAA-2ADE-E811-8FB7-74867AD5B714}</t>
  </si>
  <si>
    <t>V293</t>
  </si>
  <si>
    <t>{E321BECB-2EDE-E811-8FB7-74867AD5B714}</t>
  </si>
  <si>
    <t>V294</t>
  </si>
  <si>
    <t>{3621B1B8-CADE-E811-8FB7-74867AD5B714}</t>
  </si>
  <si>
    <t>V295</t>
  </si>
  <si>
    <t>{A9DAA2D0-CDDE-E811-8FB7-74867AD5B714}</t>
  </si>
  <si>
    <t>V296</t>
  </si>
  <si>
    <t>{D5097AD9-D1DE-E811-8FB7-74867AD5B714}</t>
  </si>
  <si>
    <t>V297</t>
  </si>
  <si>
    <t>{D6097AD9-D1DE-E811-8FB7-74867AD5B714}</t>
  </si>
  <si>
    <t>V298</t>
  </si>
  <si>
    <t>{1CEB8473-D4DE-E811-8FB7-74867AD5B714}</t>
  </si>
  <si>
    <t>V299</t>
  </si>
  <si>
    <t>{93122F95-D9DE-E811-8FB7-74867AD5B714}</t>
  </si>
  <si>
    <t>V300</t>
  </si>
  <si>
    <t>{61A92AD7-DCDE-E811-8FB7-74867AD5B714}</t>
  </si>
  <si>
    <t>V301</t>
  </si>
  <si>
    <t>{6DB46E7C-DFDE-E811-8FB7-74867AD5B714}</t>
  </si>
  <si>
    <t>V302</t>
  </si>
  <si>
    <t>{D5B81369-E4DE-E811-8FB7-74867AD5B714}</t>
  </si>
  <si>
    <t>V303</t>
  </si>
  <si>
    <t>{AD3EF8B2-E9DE-E811-8FB7-74867AD5B714}</t>
  </si>
  <si>
    <t>V304</t>
  </si>
  <si>
    <t>{A5FCB53E-EEDE-E811-8FB7-74867AD5B714}</t>
  </si>
  <si>
    <t>V305</t>
  </si>
  <si>
    <t>{D69D89B8-F2DE-E811-8FB7-74867AD5B714}</t>
  </si>
  <si>
    <t>V306</t>
  </si>
  <si>
    <t>{0F4A62A6-6EDF-E811-8FB7-74867AD5B714}</t>
  </si>
  <si>
    <t>V307</t>
  </si>
  <si>
    <t>{248C222D-70DF-E811-8FB7-74867AD5B714}</t>
  </si>
  <si>
    <t>V308</t>
  </si>
  <si>
    <t>{8731EC5E-72DF-E811-8FB7-74867AD5B714}</t>
  </si>
  <si>
    <t>V309</t>
  </si>
  <si>
    <t>{ABA9B7BC-06E2-E811-8FB7-74867AD5B714}</t>
  </si>
  <si>
    <t>V310</t>
  </si>
  <si>
    <t>{CF50D986-0AE2-E811-8FB7-74867AD5B714}</t>
  </si>
  <si>
    <t>V311</t>
  </si>
  <si>
    <t>{3B02B1F0-0EE2-E811-8FB7-74867AD5B714}</t>
  </si>
  <si>
    <t>V312</t>
  </si>
  <si>
    <t>{0C1D8C2A-12E2-E811-8FB7-74867AD5B714}</t>
  </si>
  <si>
    <t>V313</t>
  </si>
  <si>
    <t>{16920B97-86E2-E811-8FB7-74867AD5B714}</t>
  </si>
  <si>
    <t>V314</t>
  </si>
  <si>
    <t>{9756B2B2-8AE2-E811-8FB7-74867AD5B714}</t>
  </si>
  <si>
    <t>V315</t>
  </si>
  <si>
    <t>{90244FAC-8DE2-E811-8FB7-74867AD5B714}</t>
  </si>
  <si>
    <t>V316</t>
  </si>
  <si>
    <t>{80300F0C-90E2-E811-8FB7-74867AD5B714}</t>
  </si>
  <si>
    <t>V317</t>
  </si>
  <si>
    <t>{DFA93A62-93E2-E811-8FB7-74867AD5B714}</t>
  </si>
  <si>
    <t>V318</t>
  </si>
  <si>
    <t>{1CF86FD7-96E2-E811-8FB7-74867AD5B714}</t>
  </si>
  <si>
    <t>V319</t>
  </si>
  <si>
    <t>{FE9BE6FE-99E2-E811-8FB7-74867AD5B714}</t>
  </si>
  <si>
    <t>V320</t>
  </si>
  <si>
    <t>{C0E06776-9DE2-E811-8FB7-74867AD5B714}</t>
  </si>
  <si>
    <t>V321</t>
  </si>
  <si>
    <t>{4C90677E-E1E2-E811-8FB7-74867AD5B714}</t>
  </si>
  <si>
    <t>V322</t>
  </si>
  <si>
    <t>{97B6A3B9-E3E2-E811-8FB7-74867AD5B714}</t>
  </si>
  <si>
    <t>V323</t>
  </si>
  <si>
    <t>{2BB769CE-E6E2-E811-8FB7-74867AD5B714}</t>
  </si>
  <si>
    <t>V324</t>
  </si>
  <si>
    <t>{C5D4358E-E8E2-E811-8FB7-74867AD5B714}</t>
  </si>
  <si>
    <t>V325</t>
  </si>
  <si>
    <t>{102924FF-74E3-E811-8FB7-74867AD5B714}</t>
  </si>
  <si>
    <t>V326</t>
  </si>
  <si>
    <t>{9714F89A-77E3-E811-8FB7-74867AD5B714}</t>
  </si>
  <si>
    <t>V327</t>
  </si>
  <si>
    <t>{3790BFE2-7CE3-E811-8FB7-74867AD5B714}</t>
  </si>
  <si>
    <t>V328</t>
  </si>
  <si>
    <t>{DC4CE5C2-81E3-E811-8FB7-74867AD5B714}</t>
  </si>
  <si>
    <t>V329</t>
  </si>
  <si>
    <t>{E67B3B86-A1E3-E811-8FB7-74867AD5B714}</t>
  </si>
  <si>
    <t>V330</t>
  </si>
  <si>
    <t>{A19B5221-A5E3-E811-8FB7-74867AD5B714}</t>
  </si>
  <si>
    <t>V331</t>
  </si>
  <si>
    <t>{6C4E58BF-A7E3-E811-8FB7-74867AD5B714}</t>
  </si>
  <si>
    <t>V332</t>
  </si>
  <si>
    <t>{E169F7E6-AAE3-E811-8FB7-74867AD5B714}</t>
  </si>
  <si>
    <t>V333</t>
  </si>
  <si>
    <t>{807822D3-22E4-E811-8FB7-74867AD5B714}</t>
  </si>
  <si>
    <t>V334</t>
  </si>
  <si>
    <t>{7DC817C9-35E4-E811-8FB7-74867AD5B714}</t>
  </si>
  <si>
    <t>V335</t>
  </si>
  <si>
    <t>{5436C601-3AE4-E811-8FB7-74867AD5B714}</t>
  </si>
  <si>
    <t>V336</t>
  </si>
  <si>
    <t>{B21F28E7-3EE4-E811-8FB7-74867AD5B714}</t>
  </si>
  <si>
    <t>V337</t>
  </si>
  <si>
    <t>{D9845004-43E4-E811-8FB7-74867AD5B714}</t>
  </si>
  <si>
    <t>V338</t>
  </si>
  <si>
    <t>{DDF987D7-46E4-E811-8FB7-74867AD5B714}</t>
  </si>
  <si>
    <t>V339</t>
  </si>
  <si>
    <t>{0D4FE76E-4AE4-E811-8FB7-74867AD5B714}</t>
  </si>
  <si>
    <t>V340</t>
  </si>
  <si>
    <t>{500E8979-4CE4-E811-8FB7-74867AD5B714}</t>
  </si>
  <si>
    <t>V341</t>
  </si>
  <si>
    <t>{D2B032E0-F5E4-E811-8FB7-74867AD5B714}</t>
  </si>
  <si>
    <t>V342</t>
  </si>
  <si>
    <t>{56F792EE-F8E4-E811-8FB7-74867AD5B714}</t>
  </si>
  <si>
    <t>V343</t>
  </si>
  <si>
    <t>{F335C703-FBE4-E811-8FB7-74867AD5B714}</t>
  </si>
  <si>
    <t>V344</t>
  </si>
  <si>
    <t>{F49330AC-FCE4-E811-8FB7-74867AD5B714}</t>
  </si>
  <si>
    <t>V345</t>
  </si>
  <si>
    <t>{0D5CB44F-00E5-E811-8FB7-74867AD5B714}</t>
  </si>
  <si>
    <t>V346</t>
  </si>
  <si>
    <t>{4D0F0833-12E5-E811-8FB7-74867AD5B714}</t>
  </si>
  <si>
    <t>V347</t>
  </si>
  <si>
    <t>{5E9CC871-20E5-E811-8FB7-74867AD5B714}</t>
  </si>
  <si>
    <t>V348</t>
  </si>
  <si>
    <t>{0D5E6F88-A0E6-E811-8FB7-74867AD5B714}</t>
  </si>
  <si>
    <t>V349</t>
  </si>
  <si>
    <t>{3CFD12ED-BAE6-E811-8FB7-74867AD5B714}</t>
  </si>
  <si>
    <t>V350</t>
  </si>
  <si>
    <t>{97D74616-3CE7-E811-8FB7-74867AD5B714}</t>
  </si>
  <si>
    <t>V351</t>
  </si>
  <si>
    <t>{796CB5BA-41E7-E811-8FB7-74867AD5B714}</t>
  </si>
  <si>
    <t>V352</t>
  </si>
  <si>
    <t>{9E88E04A-45E7-E811-8FB7-74867AD5B714}</t>
  </si>
  <si>
    <t>V353</t>
  </si>
  <si>
    <t>{C36E0B2A-48E7-E811-8FB7-74867AD5B714}</t>
  </si>
  <si>
    <t>V354</t>
  </si>
  <si>
    <t>{8E1A1FA9-4AE7-E811-8FB7-74867AD5B714}</t>
  </si>
  <si>
    <t>V355</t>
  </si>
  <si>
    <t>{CD9B73BA-4EE7-E811-8FB7-74867AD5B714}</t>
  </si>
  <si>
    <t>V356</t>
  </si>
  <si>
    <t>{14ECDC53-57E7-E811-8FB7-74867AD5B714}</t>
  </si>
  <si>
    <t>V357</t>
  </si>
  <si>
    <t>{B3080589-68E7-E811-8FB7-74867AD5B714}</t>
  </si>
  <si>
    <t>V358</t>
  </si>
  <si>
    <t>{97A18E61-4DE8-E811-8FB7-74867AD5B714}</t>
  </si>
  <si>
    <t>V359</t>
  </si>
  <si>
    <t>{08C503A7-58E8-E811-8FB7-74867AD5B714}</t>
  </si>
  <si>
    <t>V360</t>
  </si>
  <si>
    <t>{B31E7E01-5BE8-E811-8FB7-74867AD5B714}</t>
  </si>
  <si>
    <t>V361</t>
  </si>
  <si>
    <t>{978C1135-5CE8-E811-8FB7-74867AD5B714}</t>
  </si>
  <si>
    <t>V362</t>
  </si>
  <si>
    <t>{33DEF5A1-5DE8-E811-8FB7-74867AD5B714}</t>
  </si>
  <si>
    <t>V363</t>
  </si>
  <si>
    <t>{5197C858-69E8-E811-8FB7-74867AD5B714}</t>
  </si>
  <si>
    <t>V364</t>
  </si>
  <si>
    <t>{153C09B2-78E8-E811-8FB7-74867AD5B714}</t>
  </si>
  <si>
    <t>V365</t>
  </si>
  <si>
    <t>{FDC01CA6-F4E8-E811-8FB7-74867AD5B714}</t>
  </si>
  <si>
    <t>V366</t>
  </si>
  <si>
    <t>{F2878262-F8E8-E811-8FB7-74867AD5B714}</t>
  </si>
  <si>
    <t>V367</t>
  </si>
  <si>
    <t>{4FBD7528-FBE8-E811-8FB7-74867AD5B714}</t>
  </si>
  <si>
    <t>V368</t>
  </si>
  <si>
    <t>{A8DCC5C0-FDE8-E811-8FB7-74867AD5B714}</t>
  </si>
  <si>
    <t>V369</t>
  </si>
  <si>
    <t>{348884D4-02E9-E811-8FB7-74867AD5B714}</t>
  </si>
  <si>
    <t>V370</t>
  </si>
  <si>
    <t>{EFEFBCA8-06E9-E811-8FB7-74867AD5B714}</t>
  </si>
  <si>
    <t>V371</t>
  </si>
  <si>
    <t>{9CD80A00-99E9-E811-8FB7-74867AD5B714}</t>
  </si>
  <si>
    <t>V372</t>
  </si>
  <si>
    <t>{0E9A8C89-9CE9-E811-8FB7-74867AD5B714}</t>
  </si>
  <si>
    <t>V373</t>
  </si>
  <si>
    <t>{BB9B2829-A0E9-E811-8FB7-74867AD5B714}</t>
  </si>
  <si>
    <t>V374</t>
  </si>
  <si>
    <t>{49B01ED5-A3E9-E811-8FB7-74867AD5B714}</t>
  </si>
  <si>
    <t>V375</t>
  </si>
  <si>
    <t>{99B31F4B-A8E9-E811-8FB7-74867AD5B714}</t>
  </si>
  <si>
    <t>V376</t>
  </si>
  <si>
    <t>{A301CFAF-ABE9-E811-8FB7-74867AD5B714}</t>
  </si>
  <si>
    <t>V377</t>
  </si>
  <si>
    <t>{F59EF629-69EA-E811-8FB7-74867AD5B714}</t>
  </si>
  <si>
    <t>V378</t>
  </si>
  <si>
    <t>{B0AD4DBE-F4EB-E811-8FB7-74867AD5B714}</t>
  </si>
  <si>
    <t>V379</t>
  </si>
  <si>
    <t>{B759BE4B-F8EB-E811-8FB7-74867AD5B714}</t>
  </si>
  <si>
    <t>V380</t>
  </si>
  <si>
    <t>{47212798-FAEB-E811-8FB7-74867AD5B714}</t>
  </si>
  <si>
    <t>V381</t>
  </si>
  <si>
    <t>{707EA9A3-FEEB-E811-8FB7-74867AD5B714}</t>
  </si>
  <si>
    <t>V382</t>
  </si>
  <si>
    <t>{9E1019D0-05EC-E811-8FB7-74867AD5B714}</t>
  </si>
  <si>
    <t>V383</t>
  </si>
  <si>
    <t>{696F8B44-08EC-E811-8FB7-74867AD5B714}</t>
  </si>
  <si>
    <t>V384</t>
  </si>
  <si>
    <t>{7B9D1F2D-6CEE-E811-A484-74867AD5B714}</t>
  </si>
  <si>
    <t>Alt 1</t>
  </si>
  <si>
    <t>Alt2</t>
  </si>
  <si>
    <t>Alt3</t>
  </si>
  <si>
    <t>AltTax</t>
  </si>
  <si>
    <t>Costo</t>
  </si>
  <si>
    <t>Choice</t>
  </si>
  <si>
    <t>A1_Distancia Km</t>
  </si>
  <si>
    <t>A1_Tiempo Min</t>
  </si>
  <si>
    <t>A1_Velocidad</t>
  </si>
  <si>
    <t>A1_Color</t>
  </si>
  <si>
    <t>A2_Distancia Km</t>
  </si>
  <si>
    <t>A2_Tiempo Min</t>
  </si>
  <si>
    <t>A2_Velocidad</t>
  </si>
  <si>
    <t>A2_Color</t>
  </si>
  <si>
    <t>A3_Distancia Km</t>
  </si>
  <si>
    <t>A3_Tiempo Min</t>
  </si>
  <si>
    <t>A3_Velocidad</t>
  </si>
  <si>
    <t>A3_Color</t>
  </si>
  <si>
    <t>AT_Distancia</t>
  </si>
  <si>
    <t>AT_Tiempo</t>
  </si>
  <si>
    <t>AT_VelMed</t>
  </si>
  <si>
    <t>AT_VelTotal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</si>
</sst>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/mm/yyyy\ h:mm:ss"/>
    <numFmt numFmtId="165" formatCode="hh:mm:ss;@"/>
    <numFmt numFmtId="166" formatCode="0.0"/>
  </numFmts>
  <fonts count="7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quotePrefix="1" applyNumberFormat="1"/>
    <xf numFmtId="0" fontId="0" fillId="0" borderId="0" xfId="0" applyNumberFormat="1"/>
    <xf numFmtId="0" fontId="0" fillId="0" borderId="0" xfId="0" applyFill="1"/>
    <xf numFmtId="0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166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quotePrefix="1" applyNumberFormat="1" applyFill="1"/>
    <xf numFmtId="0" fontId="0" fillId="2" borderId="0" xfId="0" applyNumberFormat="1" applyFill="1"/>
    <xf numFmtId="164" fontId="0" fillId="2" borderId="0" xfId="0" applyNumberFormat="1" applyFill="1"/>
    <xf numFmtId="165" fontId="0" fillId="2" borderId="0" xfId="0" applyNumberFormat="1" applyFill="1"/>
    <xf numFmtId="14" fontId="0" fillId="2" borderId="0" xfId="0" applyNumberFormat="1" applyFill="1"/>
    <xf numFmtId="166" fontId="0" fillId="2" borderId="0" xfId="0" applyNumberFormat="1" applyFill="1" applyAlignment="1">
      <alignment horizontal="center"/>
    </xf>
    <xf numFmtId="0" fontId="0" fillId="3" borderId="0" xfId="0" applyFill="1"/>
    <xf numFmtId="0" fontId="0" fillId="3" borderId="0" xfId="0" quotePrefix="1" applyNumberFormat="1" applyFill="1"/>
    <xf numFmtId="0" fontId="0" fillId="3" borderId="0" xfId="0" applyNumberFormat="1" applyFill="1"/>
    <xf numFmtId="164" fontId="0" fillId="3" borderId="0" xfId="0" applyNumberFormat="1" applyFill="1"/>
    <xf numFmtId="165" fontId="0" fillId="3" borderId="0" xfId="0" applyNumberFormat="1" applyFill="1"/>
    <xf numFmtId="14" fontId="0" fillId="3" borderId="0" xfId="0" applyNumberFormat="1" applyFill="1"/>
    <xf numFmtId="166" fontId="0" fillId="3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/>
    <xf numFmtId="0" fontId="0" fillId="4" borderId="0" xfId="0" applyNumberFormat="1" applyFill="1"/>
    <xf numFmtId="166" fontId="0" fillId="4" borderId="0" xfId="0" applyNumberFormat="1" applyFill="1" applyAlignment="1">
      <alignment horizontal="center"/>
    </xf>
    <xf numFmtId="166" fontId="0" fillId="0" borderId="0" xfId="0" applyNumberFormat="1" applyFill="1" applyAlignment="1">
      <alignment horizontal="center"/>
    </xf>
    <xf numFmtId="0" fontId="0" fillId="0" borderId="0" xfId="0" quotePrefix="1" applyNumberFormat="1" applyFill="1"/>
    <xf numFmtId="164" fontId="0" fillId="0" borderId="0" xfId="0" applyNumberFormat="1" applyFill="1"/>
    <xf numFmtId="165" fontId="0" fillId="0" borderId="0" xfId="0" applyNumberFormat="1" applyFill="1"/>
    <xf numFmtId="14" fontId="0" fillId="0" borderId="0" xfId="0" applyNumberFormat="1" applyFill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quotePrefix="1" applyNumberFormat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0" borderId="0" xfId="0" quotePrefix="1" applyNumberForma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quotePrefix="1" applyNumberFormat="1" applyAlignment="1">
      <alignment vertical="center"/>
    </xf>
    <xf numFmtId="164" fontId="0" fillId="0" borderId="0" xfId="0" quotePrefix="1" applyNumberFormat="1" applyAlignment="1"/>
    <xf numFmtId="0" fontId="0" fillId="0" borderId="0" xfId="0" quotePrefix="1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in%20definir/Dropbox/Doctorado/Tesis%20Doctorado/Avances%20Tesis/Base%20de%20datos/Caracterizacion%20Conductor/Caracterizac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uarios"/>
      <sheetName val="Ubicacion"/>
      <sheetName val="Viajes"/>
      <sheetName val="CaracterizacionTaxista"/>
      <sheetName val="PersonalidadConductor"/>
      <sheetName val="EstadoTraficoCondiciones"/>
      <sheetName val="ModoConduccion"/>
      <sheetName val="Puntos"/>
    </sheetNames>
    <sheetDataSet>
      <sheetData sheetId="0"/>
      <sheetData sheetId="1">
        <row r="1">
          <cell r="A1" t="str">
            <v>Id</v>
          </cell>
          <cell r="B1" t="str">
            <v>IdUbicacion</v>
          </cell>
          <cell r="C1" t="str">
            <v>Nombre</v>
          </cell>
        </row>
        <row r="2">
          <cell r="A2" t="str">
            <v>{03256880-B416-E811-9CE5-74867AD5B714}</v>
          </cell>
          <cell r="B2" t="str">
            <v>Ub1</v>
          </cell>
          <cell r="C2" t="str">
            <v>Aeroparque Juan Pablo II - Zona Occidental</v>
          </cell>
        </row>
        <row r="3">
          <cell r="A3" t="str">
            <v>{AA907C34-8D01-E811-B014-74867AD5B714}</v>
          </cell>
          <cell r="B3" t="str">
            <v>Ub2</v>
          </cell>
          <cell r="C3" t="str">
            <v>Aeropuerto Olaya Herrera - Zona Occidental</v>
          </cell>
        </row>
        <row r="4">
          <cell r="A4" t="str">
            <v>{B6CD2C09-3F7A-E811-B124-74867AD5B714}</v>
          </cell>
          <cell r="B4" t="str">
            <v>Ub3</v>
          </cell>
          <cell r="C4" t="str">
            <v>C.C La Mota - Zona Occidental</v>
          </cell>
        </row>
        <row r="5">
          <cell r="A5" t="str">
            <v>{BE182CB0-8F5B-E811-95E4-74867AD5B714}</v>
          </cell>
          <cell r="B5" t="str">
            <v>Ub4</v>
          </cell>
          <cell r="C5" t="str">
            <v>C.C Los Molinos - Zona Occidental</v>
          </cell>
        </row>
        <row r="6">
          <cell r="A6" t="str">
            <v>{0418DAC1-CC3D-E811-9CE5-74867AD5B714}</v>
          </cell>
          <cell r="B6" t="str">
            <v>Ub5</v>
          </cell>
          <cell r="C6" t="str">
            <v>C.C Oviedo - Zona Oriental</v>
          </cell>
        </row>
        <row r="7">
          <cell r="A7" t="str">
            <v>{C98A9F6F-F2BD-E811-914C-74867AD5B714}</v>
          </cell>
          <cell r="B7" t="str">
            <v>Ub6</v>
          </cell>
          <cell r="C7" t="str">
            <v>C.C Premium Plaza - Zona Oriental</v>
          </cell>
        </row>
        <row r="8">
          <cell r="A8" t="str">
            <v>{51AEE56D-C853-E811-884F-74867AD5B714}</v>
          </cell>
          <cell r="B8" t="str">
            <v>Ub7</v>
          </cell>
          <cell r="C8" t="str">
            <v>C.C Unicentro - Zona Occidental</v>
          </cell>
        </row>
        <row r="9">
          <cell r="A9" t="str">
            <v>{0876437D-7F66-E811-95E4-74867AD5B714}</v>
          </cell>
          <cell r="B9" t="str">
            <v>Ub8</v>
          </cell>
          <cell r="C9" t="str">
            <v>C.C. San Diego - Zona Oriental</v>
          </cell>
        </row>
        <row r="10">
          <cell r="A10" t="str">
            <v>{BBD828D0-D418-E811-9CE5-74867AD5B714}</v>
          </cell>
          <cell r="B10" t="str">
            <v>Ub9</v>
          </cell>
          <cell r="C10" t="str">
            <v>Casa Carmen de Viboral</v>
          </cell>
        </row>
        <row r="11">
          <cell r="A11" t="str">
            <v>{AB907C34-8D01-E811-B014-74867AD5B714}</v>
          </cell>
          <cell r="B11" t="str">
            <v>Ub10</v>
          </cell>
          <cell r="C11" t="str">
            <v>Catedral Basílica Metropolitana - Zona Oriental</v>
          </cell>
        </row>
        <row r="12">
          <cell r="A12" t="str">
            <v>{035081D7-B216-E811-9CE5-74867AD5B714}</v>
          </cell>
          <cell r="B12" t="str">
            <v>Ub11</v>
          </cell>
          <cell r="C12" t="str">
            <v>Cementerio Campos de Paz - Zona Occidental</v>
          </cell>
        </row>
        <row r="13">
          <cell r="A13" t="str">
            <v>{5E9651B7-C078-E811-B124-74867AD5B714}</v>
          </cell>
          <cell r="B13" t="str">
            <v>Ub12</v>
          </cell>
          <cell r="C13" t="str">
            <v>Centro de Salud Santa Rosa de Lima - Zona Occidental</v>
          </cell>
        </row>
        <row r="14">
          <cell r="A14" t="str">
            <v>{0CBABE1F-BC3D-E811-9CE5-74867AD5B714}</v>
          </cell>
          <cell r="B14" t="str">
            <v>Ub13</v>
          </cell>
          <cell r="C14" t="str">
            <v>Clinica León XIII - Zona Oriental</v>
          </cell>
        </row>
        <row r="15">
          <cell r="A15" t="str">
            <v>{440790EE-21BD-E811-914C-74867AD5B714}</v>
          </cell>
          <cell r="B15" t="str">
            <v>Ub14</v>
          </cell>
          <cell r="C15" t="str">
            <v>Clinica Medellin  El Poblado - Zona Oriental</v>
          </cell>
        </row>
        <row r="16">
          <cell r="A16" t="str">
            <v>{D5B33F70-22BD-E811-914C-74867AD5B714}</v>
          </cell>
          <cell r="B16" t="str">
            <v>Ub15</v>
          </cell>
          <cell r="C16" t="str">
            <v>Clinica Sagrado Corazón - Zona Oriental</v>
          </cell>
        </row>
        <row r="17">
          <cell r="A17" t="str">
            <v>{72B74B76-21BD-E811-914C-74867AD5B714}</v>
          </cell>
          <cell r="B17" t="str">
            <v>Ub16</v>
          </cell>
          <cell r="C17" t="str">
            <v>Estadio Atanasio Girardot Obelisco - Zona Occidental</v>
          </cell>
        </row>
        <row r="18">
          <cell r="A18" t="str">
            <v>{33A35C02-B516-E811-9CE5-74867AD5B714}</v>
          </cell>
          <cell r="B18" t="str">
            <v>Ub17</v>
          </cell>
          <cell r="C18" t="str">
            <v>Facultad de Minas Unal - Zona Occidental</v>
          </cell>
        </row>
        <row r="19">
          <cell r="A19" t="str">
            <v>{BAFB3E11-22BD-E811-914C-74867AD5B714}</v>
          </cell>
          <cell r="B19" t="str">
            <v>Ub18</v>
          </cell>
          <cell r="C19" t="str">
            <v>Hospital La Maria - Zona Occidental</v>
          </cell>
        </row>
        <row r="20">
          <cell r="A20" t="str">
            <v>{854B804B-22BD-E811-914C-74867AD5B714}</v>
          </cell>
          <cell r="B20" t="str">
            <v>Ub19</v>
          </cell>
          <cell r="C20" t="str">
            <v>Hospital Pablo Tobon Uribe - Zona Occidental</v>
          </cell>
        </row>
        <row r="21">
          <cell r="A21" t="str">
            <v>{75C379A7-3E7A-E811-B124-74867AD5B714}</v>
          </cell>
          <cell r="B21" t="str">
            <v>Ub20</v>
          </cell>
          <cell r="C21" t="str">
            <v>Hospital San Vicente Fundación - Zona Oriental</v>
          </cell>
        </row>
        <row r="22">
          <cell r="A22" t="str">
            <v>{37A325AC-808F-E811-A983-74867AD5B714}</v>
          </cell>
          <cell r="B22" t="str">
            <v>Ub21</v>
          </cell>
          <cell r="C22" t="str">
            <v>Hotel Intercontinental - Zona Oriental</v>
          </cell>
        </row>
        <row r="23">
          <cell r="A23" t="str">
            <v>{58C0CB84-F2BD-E811-914C-74867AD5B714}</v>
          </cell>
          <cell r="B23" t="str">
            <v>Ub22</v>
          </cell>
          <cell r="C23" t="str">
            <v>Hotel Nutibara - Zona Oriental</v>
          </cell>
        </row>
        <row r="24">
          <cell r="A24" t="str">
            <v>{E9B35ECA-22BD-E811-914C-74867AD5B714}</v>
          </cell>
          <cell r="B24" t="str">
            <v>Ub23</v>
          </cell>
          <cell r="C24" t="str">
            <v>Museo Casa Gardeliana - Zona Oriental</v>
          </cell>
        </row>
        <row r="25">
          <cell r="A25" t="str">
            <v>{9E263270-8319-E811-9CE5-74867AD5B714}</v>
          </cell>
          <cell r="B25" t="str">
            <v>Ub24</v>
          </cell>
          <cell r="C25" t="str">
            <v xml:space="preserve">Museo Cementerio San Pedro - Zona Oriental </v>
          </cell>
        </row>
        <row r="26">
          <cell r="A26" t="str">
            <v>{164B7521-D9BD-E811-914C-74867AD5B714}</v>
          </cell>
          <cell r="B26" t="str">
            <v>Ub25</v>
          </cell>
          <cell r="C26" t="str">
            <v>Museo de Arte Moderno - Zona Oriental</v>
          </cell>
        </row>
        <row r="27">
          <cell r="A27" t="str">
            <v>{D96FF8B2-D9BD-E811-914C-74867AD5B714}</v>
          </cell>
          <cell r="B27" t="str">
            <v>Ub26</v>
          </cell>
          <cell r="C27" t="str">
            <v>Palacio de Exposiciones - Zona Oriental</v>
          </cell>
        </row>
        <row r="28">
          <cell r="A28" t="str">
            <v>{01719FE1-D418-E811-9CE5-74867AD5B714}</v>
          </cell>
          <cell r="B28" t="str">
            <v>Ub27</v>
          </cell>
          <cell r="C28" t="str">
            <v>Parque - Carmen de Viboral</v>
          </cell>
        </row>
        <row r="29">
          <cell r="A29" t="str">
            <v>{307C420E-C178-E811-B124-74867AD5B714}</v>
          </cell>
          <cell r="B29" t="str">
            <v>Ub28</v>
          </cell>
          <cell r="C29" t="str">
            <v>Parque de Boston - Zona Oriental</v>
          </cell>
        </row>
        <row r="30">
          <cell r="A30" t="str">
            <v>{01BB29F5-D7BD-E811-914C-74867AD5B714}</v>
          </cell>
          <cell r="B30" t="str">
            <v>Ub29</v>
          </cell>
          <cell r="C30" t="str">
            <v>Parque de la Floresta - Zona Occidental</v>
          </cell>
        </row>
        <row r="31">
          <cell r="A31" t="str">
            <v>{76928C57-23BD-E811-914C-74867AD5B714}</v>
          </cell>
          <cell r="B31" t="str">
            <v>Ub30</v>
          </cell>
          <cell r="C31" t="str">
            <v>Parque de los pies descalsos  - Zona Oriental</v>
          </cell>
        </row>
        <row r="32">
          <cell r="A32" t="str">
            <v>{D432F421-D8BD-E811-914C-74867AD5B714}</v>
          </cell>
          <cell r="B32" t="str">
            <v>Ub31</v>
          </cell>
          <cell r="C32" t="str">
            <v>Parque de Robledo - Zona Occidental</v>
          </cell>
        </row>
        <row r="33">
          <cell r="A33" t="str">
            <v>{B44F7EA6-23BD-E811-914C-74867AD5B714}</v>
          </cell>
          <cell r="B33" t="str">
            <v>Ub32</v>
          </cell>
          <cell r="C33" t="str">
            <v>Parque Explora - Planetario Zona Oriental</v>
          </cell>
        </row>
        <row r="34">
          <cell r="A34" t="str">
            <v>{A0A3232F-C178-E811-B124-74867AD5B714}</v>
          </cell>
          <cell r="B34" t="str">
            <v>Ub33</v>
          </cell>
          <cell r="C34" t="str">
            <v>Parque Lleras - Zona Oriental</v>
          </cell>
        </row>
        <row r="35">
          <cell r="A35" t="str">
            <v>{C8E97BDB-D9BD-E811-914C-74867AD5B714}</v>
          </cell>
          <cell r="B35" t="str">
            <v>Ub34</v>
          </cell>
          <cell r="C35" t="str">
            <v>Parroquia El Calvario - Zona Oriental</v>
          </cell>
        </row>
        <row r="36">
          <cell r="A36" t="str">
            <v>{A2949422-DABD-E811-914C-74867AD5B714}</v>
          </cell>
          <cell r="B36" t="str">
            <v>Ub35</v>
          </cell>
          <cell r="C36" t="str">
            <v>Parroquia San Cayetano - Zona Oriental</v>
          </cell>
        </row>
        <row r="37">
          <cell r="A37" t="str">
            <v>{57B09A20-23BD-E811-914C-74867AD5B714}</v>
          </cell>
          <cell r="B37" t="str">
            <v>Ub36</v>
          </cell>
          <cell r="C37" t="str">
            <v>Parroquia San Judas Tadeo - Zona Occidental</v>
          </cell>
        </row>
        <row r="38">
          <cell r="A38" t="str">
            <v>{2A3408F7-C078-E811-B124-74867AD5B714}</v>
          </cell>
          <cell r="B38" t="str">
            <v>Ub37</v>
          </cell>
          <cell r="C38" t="str">
            <v>Segundo Parque de Laureles - Zona Occidental</v>
          </cell>
        </row>
        <row r="39">
          <cell r="A39" t="str">
            <v>{69A74C82-6B1D-E811-9CE5-74867AD5B714}</v>
          </cell>
          <cell r="B39" t="str">
            <v>Ub38</v>
          </cell>
          <cell r="C39" t="str">
            <v>Terminal de Transporte Norte - Zona Occidental</v>
          </cell>
        </row>
        <row r="40">
          <cell r="A40" t="str">
            <v>{7E1AD0BD-D418-E811-9CE5-74867AD5B714}</v>
          </cell>
          <cell r="B40" t="str">
            <v>Ub39</v>
          </cell>
          <cell r="C40" t="str">
            <v>UdeA - Seccional Oriente</v>
          </cell>
        </row>
        <row r="41">
          <cell r="A41" t="str">
            <v>{879436CE-3E7A-E811-B124-74867AD5B714}</v>
          </cell>
          <cell r="B41" t="str">
            <v>Ub40</v>
          </cell>
          <cell r="C41" t="str">
            <v>Unidad Deportiva de Belen - Zona Occidental</v>
          </cell>
        </row>
        <row r="42">
          <cell r="A42" t="str">
            <v>{F6F23330-17A7-E811-BDF0-74867AD5B714}</v>
          </cell>
          <cell r="B42" t="str">
            <v>Ub41</v>
          </cell>
          <cell r="C42" t="str">
            <v>Universidad de Antioquia - Zona Oriental</v>
          </cell>
        </row>
        <row r="43">
          <cell r="A43" t="str">
            <v>{95433808-905B-E811-95E4-74867AD5B714}</v>
          </cell>
          <cell r="B43" t="str">
            <v>Ub42</v>
          </cell>
          <cell r="C43" t="str">
            <v>Universidad de Medellin - Zona Occidental</v>
          </cell>
        </row>
        <row r="44">
          <cell r="A44" t="str">
            <v>{8F322377-D8BD-E811-914C-74867AD5B714}</v>
          </cell>
          <cell r="B44" t="str">
            <v>Ub43</v>
          </cell>
          <cell r="C44" t="str">
            <v>Universidad Pontificia Bolivariana - Zona Occidental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400"/>
  <sheetViews>
    <sheetView tabSelected="1" workbookViewId="0">
      <pane xSplit="1" ySplit="1" topLeftCell="W2" activePane="bottomRight" state="frozen"/>
      <selection pane="topRight" activeCell="B1" sqref="B1"/>
      <selection pane="bottomLeft" activeCell="A3" sqref="A3"/>
      <selection pane="bottomRight" activeCell="AG9" sqref="AG9"/>
    </sheetView>
  </sheetViews>
  <sheetFormatPr baseColWidth="10" defaultRowHeight="15" x14ac:dyDescent="0.25"/>
  <cols>
    <col min="1" max="1" width="8.28515625" customWidth="1"/>
    <col min="2" max="2" width="42.42578125" style="3" customWidth="1"/>
    <col min="3" max="3" width="42" customWidth="1"/>
    <col min="4" max="4" width="12" customWidth="1"/>
    <col min="5" max="6" width="42" customWidth="1"/>
    <col min="7" max="7" width="13.28515625" customWidth="1"/>
    <col min="8" max="8" width="46.85546875" customWidth="1"/>
    <col min="9" max="9" width="14" style="4" customWidth="1"/>
    <col min="10" max="10" width="11.42578125" style="4" customWidth="1"/>
    <col min="11" max="11" width="18.42578125" style="5" customWidth="1"/>
    <col min="12" max="12" width="11.42578125" style="5" customWidth="1"/>
    <col min="13" max="13" width="17.85546875" customWidth="1"/>
    <col min="14" max="14" width="13.42578125" customWidth="1"/>
    <col min="15" max="15" width="12.7109375" customWidth="1"/>
    <col min="16" max="16" width="12.42578125" customWidth="1"/>
    <col min="17" max="17" width="11.42578125" customWidth="1"/>
    <col min="18" max="19" width="14.140625" customWidth="1"/>
    <col min="20" max="20" width="9.140625" customWidth="1"/>
    <col min="21" max="21" width="12.28515625" customWidth="1"/>
    <col min="22" max="23" width="14.140625" customWidth="1"/>
    <col min="24" max="24" width="9.140625" customWidth="1"/>
    <col min="25" max="25" width="11.42578125" customWidth="1"/>
    <col min="26" max="26" width="14.140625" customWidth="1"/>
    <col min="27" max="27" width="12.42578125" customWidth="1"/>
    <col min="28" max="28" width="9.140625" customWidth="1"/>
    <col min="29" max="33" width="12.42578125" customWidth="1"/>
    <col min="35" max="37" width="9.140625" customWidth="1"/>
    <col min="38" max="38" width="9.140625" style="38" customWidth="1"/>
    <col min="39" max="264" width="9.140625" customWidth="1"/>
  </cols>
  <sheetData>
    <row r="1" spans="1:41" x14ac:dyDescent="0.25">
      <c r="A1" s="43" t="s">
        <v>0</v>
      </c>
      <c r="B1" s="42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  <c r="H1" s="44" t="s">
        <v>7</v>
      </c>
      <c r="I1" s="42" t="s">
        <v>8</v>
      </c>
      <c r="J1" s="42" t="s">
        <v>9</v>
      </c>
      <c r="K1" s="45" t="s">
        <v>10</v>
      </c>
      <c r="L1" s="45" t="s">
        <v>11</v>
      </c>
      <c r="M1" s="46" t="s">
        <v>12</v>
      </c>
      <c r="N1" s="46" t="s">
        <v>13</v>
      </c>
      <c r="O1" s="46" t="s">
        <v>14</v>
      </c>
      <c r="P1" s="46" t="s">
        <v>15</v>
      </c>
      <c r="Q1" s="2" t="s">
        <v>837</v>
      </c>
      <c r="R1" s="2" t="s">
        <v>838</v>
      </c>
      <c r="S1" s="2" t="s">
        <v>839</v>
      </c>
      <c r="T1" s="2" t="s">
        <v>840</v>
      </c>
      <c r="U1" s="2" t="s">
        <v>841</v>
      </c>
      <c r="V1" s="2" t="s">
        <v>842</v>
      </c>
      <c r="W1" s="2" t="s">
        <v>843</v>
      </c>
      <c r="X1" s="2" t="s">
        <v>844</v>
      </c>
      <c r="Y1" s="2" t="s">
        <v>845</v>
      </c>
      <c r="Z1" s="2" t="s">
        <v>846</v>
      </c>
      <c r="AA1" s="2" t="s">
        <v>847</v>
      </c>
      <c r="AB1" s="2" t="s">
        <v>848</v>
      </c>
      <c r="AC1" s="24" t="s">
        <v>849</v>
      </c>
      <c r="AD1" s="24" t="s">
        <v>850</v>
      </c>
      <c r="AE1" s="36" t="s">
        <v>851</v>
      </c>
      <c r="AF1" s="24" t="s">
        <v>852</v>
      </c>
      <c r="AG1" s="39" t="s">
        <v>835</v>
      </c>
      <c r="AH1" s="2" t="s">
        <v>831</v>
      </c>
      <c r="AI1" s="2" t="s">
        <v>832</v>
      </c>
      <c r="AJ1" s="2" t="s">
        <v>833</v>
      </c>
      <c r="AK1" s="2" t="s">
        <v>834</v>
      </c>
      <c r="AL1" s="38" t="s">
        <v>836</v>
      </c>
    </row>
    <row r="2" spans="1:41" x14ac:dyDescent="0.25">
      <c r="A2" s="3" t="s">
        <v>364</v>
      </c>
      <c r="B2" s="30" t="s">
        <v>365</v>
      </c>
      <c r="C2" s="1" t="s">
        <v>31</v>
      </c>
      <c r="D2" s="1" t="str">
        <f>+VLOOKUP($C2,[1]Ubicacion!$A:$C,2,0)</f>
        <v>Ub2</v>
      </c>
      <c r="E2" s="1" t="str">
        <f>+VLOOKUP($C2,[1]Ubicacion!$A:$C,3,0)</f>
        <v>Aeropuerto Olaya Herrera - Zona Occidental</v>
      </c>
      <c r="F2" s="1" t="s">
        <v>18</v>
      </c>
      <c r="G2" s="1" t="str">
        <f>+VLOOKUP($F2,[1]Ubicacion!$A:$C,2,0)</f>
        <v>Ub17</v>
      </c>
      <c r="H2" s="1" t="str">
        <f>+VLOOKUP($F2,[1]Ubicacion!$A:$C,3,0)</f>
        <v>Facultad de Minas Unal - Zona Occidental</v>
      </c>
      <c r="I2" s="4">
        <v>2</v>
      </c>
      <c r="J2" s="4">
        <v>2</v>
      </c>
      <c r="K2" s="5">
        <v>43383.83466015046</v>
      </c>
      <c r="L2" s="6">
        <f t="shared" ref="L2:L65" si="0">+MOD(K2,1)</f>
        <v>0.83466015045996755</v>
      </c>
      <c r="M2" s="7">
        <v>43383.850021261576</v>
      </c>
      <c r="N2" s="6">
        <f t="shared" ref="N2:N65" si="1">+MOD(M2,1)</f>
        <v>0.85002126157633029</v>
      </c>
      <c r="O2" s="6">
        <f t="shared" ref="O2:O65" si="2">+N2-L2</f>
        <v>1.5361111116362736E-2</v>
      </c>
      <c r="P2" s="1">
        <v>14800</v>
      </c>
      <c r="Q2">
        <v>10.1</v>
      </c>
      <c r="R2">
        <v>24</v>
      </c>
      <c r="S2" s="8">
        <f t="shared" ref="S2:S36" si="3">+Q2*60/R2</f>
        <v>25.25</v>
      </c>
      <c r="T2" t="s">
        <v>20</v>
      </c>
      <c r="U2">
        <v>11.1</v>
      </c>
      <c r="V2">
        <v>27</v>
      </c>
      <c r="W2" s="8">
        <f t="shared" ref="W2:W13" si="4">+U2*60/V2</f>
        <v>24.666666666666668</v>
      </c>
      <c r="X2" t="s">
        <v>32</v>
      </c>
      <c r="Y2" s="26">
        <v>8.4</v>
      </c>
      <c r="Z2" s="26">
        <v>30</v>
      </c>
      <c r="AA2" s="28">
        <f t="shared" ref="AA2:AA13" si="5">+Y2*60/Z2</f>
        <v>16.8</v>
      </c>
      <c r="AB2" s="26" t="s">
        <v>32</v>
      </c>
      <c r="AC2" s="8">
        <v>7.7347629412430585</v>
      </c>
      <c r="AD2" s="8">
        <v>22.119999996821086</v>
      </c>
      <c r="AE2" s="40">
        <v>41.53573620338598</v>
      </c>
      <c r="AF2" s="40">
        <v>20.98036964472325</v>
      </c>
      <c r="AG2">
        <v>14800</v>
      </c>
      <c r="AH2" s="23">
        <v>0</v>
      </c>
      <c r="AI2" s="23">
        <v>0</v>
      </c>
      <c r="AJ2" s="23">
        <v>1</v>
      </c>
      <c r="AK2" s="23">
        <v>0</v>
      </c>
      <c r="AL2" s="38">
        <f>+IF(AH2=1,1,IF(AI2=1,2,IF(AJ2=1,3,IF(AK2=1,4,0))))</f>
        <v>3</v>
      </c>
      <c r="AM2" s="8"/>
      <c r="AN2" s="40"/>
      <c r="AO2" s="40"/>
    </row>
    <row r="3" spans="1:41" x14ac:dyDescent="0.25">
      <c r="A3" s="3" t="s">
        <v>188</v>
      </c>
      <c r="B3" s="30" t="s">
        <v>189</v>
      </c>
      <c r="C3" s="1" t="s">
        <v>100</v>
      </c>
      <c r="D3" s="1" t="str">
        <f>+VLOOKUP($C3,[1]Ubicacion!$A:$C,2,0)</f>
        <v>Ub20</v>
      </c>
      <c r="E3" s="1" t="str">
        <f>+VLOOKUP($C3,[1]Ubicacion!$A:$C,3,0)</f>
        <v>Hospital San Vicente Fundación - Zona Oriental</v>
      </c>
      <c r="F3" s="1" t="s">
        <v>146</v>
      </c>
      <c r="G3" s="1" t="str">
        <f>+VLOOKUP($F3,[1]Ubicacion!$A:$C,2,0)</f>
        <v>Ub29</v>
      </c>
      <c r="H3" s="1" t="str">
        <f>+VLOOKUP($F3,[1]Ubicacion!$A:$C,3,0)</f>
        <v>Parque de la Floresta - Zona Occidental</v>
      </c>
      <c r="I3" s="4">
        <v>2</v>
      </c>
      <c r="J3" s="4">
        <v>2</v>
      </c>
      <c r="K3" s="5">
        <v>43371.696579166666</v>
      </c>
      <c r="L3" s="6">
        <f t="shared" si="0"/>
        <v>0.69657916666619712</v>
      </c>
      <c r="M3" s="7">
        <v>43371.73302457176</v>
      </c>
      <c r="N3" s="6">
        <f t="shared" si="1"/>
        <v>0.73302457176032476</v>
      </c>
      <c r="O3" s="6">
        <f t="shared" si="2"/>
        <v>3.6445405094127636E-2</v>
      </c>
      <c r="P3" s="1">
        <v>15900</v>
      </c>
      <c r="Q3" s="3">
        <v>8</v>
      </c>
      <c r="R3" s="3">
        <v>24</v>
      </c>
      <c r="S3" s="8">
        <f t="shared" si="3"/>
        <v>20</v>
      </c>
      <c r="T3" t="s">
        <v>27</v>
      </c>
      <c r="U3">
        <v>7.2</v>
      </c>
      <c r="V3">
        <v>28</v>
      </c>
      <c r="W3" s="8">
        <f t="shared" si="4"/>
        <v>15.428571428571429</v>
      </c>
      <c r="X3" t="s">
        <v>32</v>
      </c>
      <c r="Y3" s="26">
        <v>6.8</v>
      </c>
      <c r="Z3" s="26">
        <v>29</v>
      </c>
      <c r="AA3" s="28">
        <f t="shared" si="5"/>
        <v>14.068965517241379</v>
      </c>
      <c r="AB3" s="26" t="s">
        <v>32</v>
      </c>
      <c r="AC3" s="8">
        <v>5.9765018376638421</v>
      </c>
      <c r="AD3" s="8">
        <v>52.481383331616719</v>
      </c>
      <c r="AE3" s="40">
        <v>14.396092750889109</v>
      </c>
      <c r="AF3" s="40">
        <v>6.8327107156072735</v>
      </c>
      <c r="AG3">
        <v>15900</v>
      </c>
      <c r="AH3" s="38">
        <v>0</v>
      </c>
      <c r="AI3" s="38">
        <v>0</v>
      </c>
      <c r="AJ3" s="38">
        <v>1</v>
      </c>
      <c r="AK3" s="38">
        <v>0</v>
      </c>
      <c r="AL3" s="38">
        <f t="shared" ref="AL3:AL66" si="6">+IF(AH3=1,1,IF(AI3=1,2,IF(AJ3=1,3,IF(AK3=1,4,0))))</f>
        <v>3</v>
      </c>
      <c r="AM3" s="8"/>
      <c r="AN3" s="40"/>
      <c r="AO3" s="40"/>
    </row>
    <row r="4" spans="1:41" x14ac:dyDescent="0.25">
      <c r="A4" s="3" t="s">
        <v>408</v>
      </c>
      <c r="B4" s="30" t="s">
        <v>409</v>
      </c>
      <c r="C4" s="1" t="s">
        <v>18</v>
      </c>
      <c r="D4" s="1" t="str">
        <f>+VLOOKUP($C4,[1]Ubicacion!$A:$C,2,0)</f>
        <v>Ub17</v>
      </c>
      <c r="E4" s="1" t="str">
        <f>+VLOOKUP($C4,[1]Ubicacion!$A:$C,3,0)</f>
        <v>Facultad de Minas Unal - Zona Occidental</v>
      </c>
      <c r="F4" s="1" t="s">
        <v>23</v>
      </c>
      <c r="G4" s="1" t="str">
        <f>+VLOOKUP($F4,[1]Ubicacion!$A:$C,2,0)</f>
        <v>Ub13</v>
      </c>
      <c r="H4" s="1" t="str">
        <f>+VLOOKUP($F4,[1]Ubicacion!$A:$C,3,0)</f>
        <v>Clinica León XIII - Zona Oriental</v>
      </c>
      <c r="I4" s="4">
        <v>2</v>
      </c>
      <c r="J4" s="4">
        <v>1</v>
      </c>
      <c r="K4" s="5">
        <v>43390.283131944445</v>
      </c>
      <c r="L4" s="6">
        <f t="shared" si="0"/>
        <v>0.28313194444490364</v>
      </c>
      <c r="M4" s="7">
        <v>43390.296947604169</v>
      </c>
      <c r="N4" s="6">
        <f t="shared" si="1"/>
        <v>0.29694760416896315</v>
      </c>
      <c r="O4" s="6">
        <f t="shared" si="2"/>
        <v>1.3815659724059515E-2</v>
      </c>
      <c r="P4" s="1">
        <v>9800</v>
      </c>
      <c r="Q4">
        <v>5.8</v>
      </c>
      <c r="R4">
        <v>18</v>
      </c>
      <c r="S4" s="8">
        <f t="shared" si="3"/>
        <v>19.333333333333332</v>
      </c>
      <c r="T4" t="s">
        <v>27</v>
      </c>
      <c r="U4">
        <v>5.4</v>
      </c>
      <c r="V4">
        <v>20</v>
      </c>
      <c r="W4" s="8">
        <f t="shared" si="4"/>
        <v>16.2</v>
      </c>
      <c r="X4" t="s">
        <v>32</v>
      </c>
      <c r="Y4">
        <v>6.7</v>
      </c>
      <c r="Z4">
        <v>25</v>
      </c>
      <c r="AA4" s="8">
        <f t="shared" si="5"/>
        <v>16.079999999999998</v>
      </c>
      <c r="AB4" t="s">
        <v>32</v>
      </c>
      <c r="AC4" s="8">
        <v>4.6118611667335019</v>
      </c>
      <c r="AD4" s="8">
        <v>19.894550001621248</v>
      </c>
      <c r="AE4" s="40">
        <v>23.400032863505118</v>
      </c>
      <c r="AF4" s="40">
        <v>13.908918270655043</v>
      </c>
      <c r="AG4">
        <v>9800</v>
      </c>
      <c r="AH4" s="38">
        <v>0</v>
      </c>
      <c r="AI4" s="38">
        <v>0</v>
      </c>
      <c r="AJ4" s="38">
        <v>0</v>
      </c>
      <c r="AK4" s="38">
        <v>1</v>
      </c>
      <c r="AL4" s="38">
        <f t="shared" si="6"/>
        <v>4</v>
      </c>
      <c r="AM4" s="8"/>
      <c r="AN4" s="40"/>
      <c r="AO4" s="40"/>
    </row>
    <row r="5" spans="1:41" x14ac:dyDescent="0.25">
      <c r="A5" s="3" t="s">
        <v>118</v>
      </c>
      <c r="B5" s="30" t="s">
        <v>119</v>
      </c>
      <c r="C5" s="1" t="s">
        <v>18</v>
      </c>
      <c r="D5" s="1" t="str">
        <f>+VLOOKUP($C5,[1]Ubicacion!$A:$C,2,0)</f>
        <v>Ub17</v>
      </c>
      <c r="E5" s="1" t="str">
        <f>+VLOOKUP($C5,[1]Ubicacion!$A:$C,3,0)</f>
        <v>Facultad de Minas Unal - Zona Occidental</v>
      </c>
      <c r="F5" s="1" t="s">
        <v>31</v>
      </c>
      <c r="G5" s="1" t="str">
        <f>+VLOOKUP($F5,[1]Ubicacion!$A:$C,2,0)</f>
        <v>Ub2</v>
      </c>
      <c r="H5" s="1" t="str">
        <f>+VLOOKUP($F5,[1]Ubicacion!$A:$C,3,0)</f>
        <v>Aeropuerto Olaya Herrera - Zona Occidental</v>
      </c>
      <c r="I5" s="4">
        <v>2</v>
      </c>
      <c r="J5" s="4">
        <v>2</v>
      </c>
      <c r="K5" s="5">
        <v>43367.612159374999</v>
      </c>
      <c r="L5" s="6">
        <f t="shared" si="0"/>
        <v>0.61215937499946449</v>
      </c>
      <c r="M5" s="7">
        <v>43367.626990775461</v>
      </c>
      <c r="N5" s="6">
        <f t="shared" si="1"/>
        <v>0.62699077546130866</v>
      </c>
      <c r="O5" s="6">
        <f t="shared" si="2"/>
        <v>1.4831400461844169E-2</v>
      </c>
      <c r="P5" s="1">
        <v>15200</v>
      </c>
      <c r="Q5" s="3">
        <v>9.8000000000000007</v>
      </c>
      <c r="R5" s="3">
        <v>17</v>
      </c>
      <c r="S5" s="8">
        <f t="shared" si="3"/>
        <v>34.588235294117645</v>
      </c>
      <c r="U5">
        <v>8.6999999999999993</v>
      </c>
      <c r="V5">
        <v>18</v>
      </c>
      <c r="W5" s="8">
        <f t="shared" si="4"/>
        <v>29</v>
      </c>
      <c r="Y5">
        <v>8.4</v>
      </c>
      <c r="Z5">
        <v>26</v>
      </c>
      <c r="AA5" s="8">
        <f t="shared" si="5"/>
        <v>19.384615384615383</v>
      </c>
      <c r="AC5" s="8">
        <v>7.2535790296090825</v>
      </c>
      <c r="AD5" s="8">
        <v>21.357216668128967</v>
      </c>
      <c r="AE5" s="40">
        <v>63.553548107018464</v>
      </c>
      <c r="AF5" s="40">
        <v>20.377877348878002</v>
      </c>
      <c r="AG5">
        <v>15200</v>
      </c>
      <c r="AH5" s="38">
        <v>0</v>
      </c>
      <c r="AI5" s="38">
        <v>0</v>
      </c>
      <c r="AJ5" s="38">
        <v>0</v>
      </c>
      <c r="AK5" s="38">
        <v>1</v>
      </c>
      <c r="AL5" s="38">
        <f t="shared" si="6"/>
        <v>4</v>
      </c>
      <c r="AM5" s="8"/>
      <c r="AN5" s="40"/>
      <c r="AO5" s="40"/>
    </row>
    <row r="6" spans="1:41" x14ac:dyDescent="0.25">
      <c r="A6" s="3" t="s">
        <v>438</v>
      </c>
      <c r="B6" s="30" t="s">
        <v>439</v>
      </c>
      <c r="C6" s="1" t="s">
        <v>18</v>
      </c>
      <c r="D6" s="1" t="str">
        <f>+VLOOKUP($C6,[1]Ubicacion!$A:$C,2,0)</f>
        <v>Ub17</v>
      </c>
      <c r="E6" s="1" t="str">
        <f>+VLOOKUP($C6,[1]Ubicacion!$A:$C,3,0)</f>
        <v>Facultad de Minas Unal - Zona Occidental</v>
      </c>
      <c r="F6" s="1" t="s">
        <v>73</v>
      </c>
      <c r="G6" s="1" t="str">
        <f>+VLOOKUP($F6,[1]Ubicacion!$A:$C,2,0)</f>
        <v>Ub28</v>
      </c>
      <c r="H6" s="1" t="str">
        <f>+VLOOKUP($F6,[1]Ubicacion!$A:$C,3,0)</f>
        <v>Parque de Boston - Zona Oriental</v>
      </c>
      <c r="I6" s="4">
        <v>1</v>
      </c>
      <c r="J6" s="4">
        <v>1</v>
      </c>
      <c r="K6" s="5">
        <v>43391.297991631945</v>
      </c>
      <c r="L6" s="6">
        <f t="shared" si="0"/>
        <v>0.29799163194547873</v>
      </c>
      <c r="M6" s="7">
        <v>43391.310695486114</v>
      </c>
      <c r="N6" s="6">
        <f t="shared" si="1"/>
        <v>0.31069548611412756</v>
      </c>
      <c r="O6" s="6">
        <f t="shared" si="2"/>
        <v>1.2703854168648832E-2</v>
      </c>
      <c r="P6" s="1">
        <v>11500</v>
      </c>
      <c r="Q6" s="26">
        <v>6.3</v>
      </c>
      <c r="R6" s="26">
        <v>18</v>
      </c>
      <c r="S6" s="28">
        <f t="shared" si="3"/>
        <v>21</v>
      </c>
      <c r="T6" s="26" t="s">
        <v>27</v>
      </c>
      <c r="U6">
        <v>7.4</v>
      </c>
      <c r="V6">
        <v>21</v>
      </c>
      <c r="W6" s="8">
        <f t="shared" si="4"/>
        <v>21.142857142857142</v>
      </c>
      <c r="X6" t="s">
        <v>32</v>
      </c>
      <c r="Y6">
        <v>7.6</v>
      </c>
      <c r="Z6">
        <v>23</v>
      </c>
      <c r="AA6" s="8">
        <f t="shared" si="5"/>
        <v>19.826086956521738</v>
      </c>
      <c r="AB6" t="s">
        <v>20</v>
      </c>
      <c r="AC6" s="8">
        <v>6.2540825810968563</v>
      </c>
      <c r="AD6" s="8">
        <v>18.293549998601279</v>
      </c>
      <c r="AE6" s="40">
        <v>30.762172723934004</v>
      </c>
      <c r="AF6" s="40">
        <v>20.512418578925498</v>
      </c>
      <c r="AG6">
        <v>11500</v>
      </c>
      <c r="AH6" s="23">
        <v>1</v>
      </c>
      <c r="AI6" s="23">
        <v>0</v>
      </c>
      <c r="AJ6" s="23">
        <v>0</v>
      </c>
      <c r="AK6" s="23">
        <v>0</v>
      </c>
      <c r="AL6" s="38">
        <f t="shared" si="6"/>
        <v>1</v>
      </c>
      <c r="AM6" s="8"/>
      <c r="AN6" s="40"/>
      <c r="AO6" s="40"/>
    </row>
    <row r="7" spans="1:41" x14ac:dyDescent="0.25">
      <c r="A7" s="3" t="s">
        <v>216</v>
      </c>
      <c r="B7" s="30" t="s">
        <v>217</v>
      </c>
      <c r="C7" s="1" t="s">
        <v>23</v>
      </c>
      <c r="D7" s="1" t="str">
        <f>+VLOOKUP($C7,[1]Ubicacion!$A:$C,2,0)</f>
        <v>Ub13</v>
      </c>
      <c r="E7" s="1" t="str">
        <f>+VLOOKUP($C7,[1]Ubicacion!$A:$C,3,0)</f>
        <v>Clinica León XIII - Zona Oriental</v>
      </c>
      <c r="F7" s="1" t="s">
        <v>218</v>
      </c>
      <c r="G7" s="1" t="str">
        <f>+VLOOKUP($F7,[1]Ubicacion!$A:$C,2,0)</f>
        <v>Ub36</v>
      </c>
      <c r="H7" s="1" t="str">
        <f>+VLOOKUP($F7,[1]Ubicacion!$A:$C,3,0)</f>
        <v>Parroquia San Judas Tadeo - Zona Occidental</v>
      </c>
      <c r="I7" s="4">
        <v>2</v>
      </c>
      <c r="J7" s="4">
        <v>2</v>
      </c>
      <c r="K7" s="5">
        <v>43375.69654251157</v>
      </c>
      <c r="L7" s="6">
        <f t="shared" si="0"/>
        <v>0.696542511570442</v>
      </c>
      <c r="M7" s="7">
        <v>43375.72099548611</v>
      </c>
      <c r="N7" s="6">
        <f t="shared" si="1"/>
        <v>0.72099548611004138</v>
      </c>
      <c r="O7" s="6">
        <f t="shared" si="2"/>
        <v>2.4452974539599381E-2</v>
      </c>
      <c r="P7" s="1">
        <v>12000</v>
      </c>
      <c r="Q7" s="3">
        <v>4.5999999999999996</v>
      </c>
      <c r="R7" s="3">
        <v>16</v>
      </c>
      <c r="S7" s="8">
        <f t="shared" si="3"/>
        <v>17.25</v>
      </c>
      <c r="T7" t="s">
        <v>20</v>
      </c>
      <c r="U7">
        <v>5.2</v>
      </c>
      <c r="V7">
        <v>20</v>
      </c>
      <c r="W7" s="8">
        <f t="shared" si="4"/>
        <v>15.6</v>
      </c>
      <c r="X7" t="s">
        <v>32</v>
      </c>
      <c r="Y7">
        <v>5.0999999999999996</v>
      </c>
      <c r="Z7">
        <v>28</v>
      </c>
      <c r="AA7" s="8">
        <f t="shared" si="5"/>
        <v>10.928571428571429</v>
      </c>
      <c r="AB7" t="s">
        <v>32</v>
      </c>
      <c r="AC7" s="8">
        <v>4.7878632035264319</v>
      </c>
      <c r="AD7" s="8">
        <v>35.212283333142601</v>
      </c>
      <c r="AE7" s="40">
        <v>14.294789585509179</v>
      </c>
      <c r="AF7" s="40">
        <v>8.1582835595668168</v>
      </c>
      <c r="AG7">
        <v>12000</v>
      </c>
      <c r="AH7" s="23">
        <v>0</v>
      </c>
      <c r="AI7" s="23">
        <v>0</v>
      </c>
      <c r="AJ7" s="23">
        <v>0</v>
      </c>
      <c r="AK7" s="23">
        <v>1</v>
      </c>
      <c r="AL7" s="38">
        <f t="shared" si="6"/>
        <v>4</v>
      </c>
      <c r="AM7" s="8"/>
      <c r="AN7" s="40"/>
      <c r="AO7" s="40"/>
    </row>
    <row r="8" spans="1:41" x14ac:dyDescent="0.25">
      <c r="A8" s="3" t="s">
        <v>569</v>
      </c>
      <c r="B8" s="30" t="s">
        <v>570</v>
      </c>
      <c r="C8" s="1" t="s">
        <v>170</v>
      </c>
      <c r="D8" s="1" t="str">
        <f>+VLOOKUP($C8,[1]Ubicacion!$A:$C,2,0)</f>
        <v>Ub33</v>
      </c>
      <c r="E8" s="1" t="str">
        <f>+VLOOKUP($C8,[1]Ubicacion!$A:$C,3,0)</f>
        <v>Parque Lleras - Zona Oriental</v>
      </c>
      <c r="F8" s="1" t="s">
        <v>282</v>
      </c>
      <c r="G8" s="1" t="str">
        <f>+VLOOKUP($F8,[1]Ubicacion!$A:$C,2,0)</f>
        <v>Ub40</v>
      </c>
      <c r="H8" s="1" t="str">
        <f>+VLOOKUP($F8,[1]Ubicacion!$A:$C,3,0)</f>
        <v>Unidad Deportiva de Belen - Zona Occidental</v>
      </c>
      <c r="I8" s="4">
        <v>1</v>
      </c>
      <c r="J8" s="4">
        <v>2</v>
      </c>
      <c r="K8" s="5">
        <v>43398.733085266205</v>
      </c>
      <c r="L8" s="6">
        <f t="shared" si="0"/>
        <v>0.73308526620530756</v>
      </c>
      <c r="M8" s="7">
        <v>43398.751073182873</v>
      </c>
      <c r="N8" s="6">
        <f t="shared" si="1"/>
        <v>0.75107318287336966</v>
      </c>
      <c r="O8" s="6">
        <f t="shared" si="2"/>
        <v>1.7987916668062098E-2</v>
      </c>
      <c r="P8" s="1">
        <v>11600</v>
      </c>
      <c r="Q8" s="26">
        <v>5.2</v>
      </c>
      <c r="R8" s="26">
        <v>26</v>
      </c>
      <c r="S8" s="28">
        <f t="shared" si="3"/>
        <v>12</v>
      </c>
      <c r="T8" s="26" t="s">
        <v>27</v>
      </c>
      <c r="U8">
        <v>5.6</v>
      </c>
      <c r="V8">
        <v>29</v>
      </c>
      <c r="W8" s="8">
        <f t="shared" si="4"/>
        <v>11.586206896551724</v>
      </c>
      <c r="X8" t="s">
        <v>32</v>
      </c>
      <c r="Y8">
        <v>5.9</v>
      </c>
      <c r="Z8">
        <v>33</v>
      </c>
      <c r="AA8" s="8">
        <f t="shared" si="5"/>
        <v>10.727272727272727</v>
      </c>
      <c r="AB8" t="s">
        <v>32</v>
      </c>
      <c r="AC8" s="8">
        <v>5.3856844487149438</v>
      </c>
      <c r="AD8" s="8">
        <v>25.902600002288818</v>
      </c>
      <c r="AE8" s="40">
        <v>19.833251330567393</v>
      </c>
      <c r="AF8" s="40">
        <v>12.475236728913048</v>
      </c>
      <c r="AG8">
        <v>11600</v>
      </c>
      <c r="AH8" s="23">
        <v>1</v>
      </c>
      <c r="AI8" s="23">
        <v>0</v>
      </c>
      <c r="AJ8" s="23">
        <v>0</v>
      </c>
      <c r="AK8" s="23">
        <v>0</v>
      </c>
      <c r="AL8" s="38">
        <f t="shared" si="6"/>
        <v>1</v>
      </c>
      <c r="AM8" s="8"/>
      <c r="AN8" s="40"/>
      <c r="AO8" s="40"/>
    </row>
    <row r="9" spans="1:41" x14ac:dyDescent="0.25">
      <c r="A9" s="3" t="s">
        <v>141</v>
      </c>
      <c r="B9" s="30" t="s">
        <v>142</v>
      </c>
      <c r="C9" s="1" t="s">
        <v>19</v>
      </c>
      <c r="D9" s="1" t="str">
        <f>+VLOOKUP($C9,[1]Ubicacion!$A:$C,2,0)</f>
        <v>Ub38</v>
      </c>
      <c r="E9" s="1" t="str">
        <f>+VLOOKUP($C9,[1]Ubicacion!$A:$C,3,0)</f>
        <v>Terminal de Transporte Norte - Zona Occidental</v>
      </c>
      <c r="F9" s="1" t="s">
        <v>143</v>
      </c>
      <c r="G9" s="1" t="str">
        <f>+VLOOKUP($F9,[1]Ubicacion!$A:$C,2,0)</f>
        <v>Ub15</v>
      </c>
      <c r="H9" s="1" t="str">
        <f>+VLOOKUP($F9,[1]Ubicacion!$A:$C,3,0)</f>
        <v>Clinica Sagrado Corazón - Zona Oriental</v>
      </c>
      <c r="I9" s="4">
        <v>2</v>
      </c>
      <c r="J9" s="4">
        <v>1</v>
      </c>
      <c r="K9" s="5">
        <v>43368.465313229164</v>
      </c>
      <c r="L9" s="6">
        <f t="shared" si="0"/>
        <v>0.46531322916416684</v>
      </c>
      <c r="M9" s="7">
        <v>43368.475708715276</v>
      </c>
      <c r="N9" s="6">
        <f t="shared" si="1"/>
        <v>0.4757087152756867</v>
      </c>
      <c r="O9" s="6">
        <f t="shared" si="2"/>
        <v>1.0395486111519858E-2</v>
      </c>
      <c r="P9" s="1">
        <v>11500</v>
      </c>
      <c r="Q9" s="3">
        <v>7.8</v>
      </c>
      <c r="R9" s="3">
        <v>17</v>
      </c>
      <c r="S9" s="8">
        <f t="shared" si="3"/>
        <v>27.529411764705884</v>
      </c>
      <c r="U9" s="26">
        <v>6.7</v>
      </c>
      <c r="V9" s="26">
        <v>18</v>
      </c>
      <c r="W9" s="28">
        <f t="shared" si="4"/>
        <v>22.333333333333332</v>
      </c>
      <c r="X9" s="26"/>
      <c r="Y9">
        <v>7.1</v>
      </c>
      <c r="Z9">
        <v>19</v>
      </c>
      <c r="AA9" s="8">
        <f t="shared" si="5"/>
        <v>22.421052631578949</v>
      </c>
      <c r="AC9" s="8">
        <v>5.5117573711736014</v>
      </c>
      <c r="AD9" s="8">
        <v>14.969500001271566</v>
      </c>
      <c r="AE9" s="40">
        <v>32.016903082140686</v>
      </c>
      <c r="AF9" s="40">
        <v>22.09194978070909</v>
      </c>
      <c r="AG9">
        <v>11500</v>
      </c>
      <c r="AH9" s="23">
        <v>0</v>
      </c>
      <c r="AI9" s="23">
        <v>1</v>
      </c>
      <c r="AJ9" s="23">
        <v>0</v>
      </c>
      <c r="AK9" s="23">
        <v>0</v>
      </c>
      <c r="AL9" s="38">
        <f t="shared" si="6"/>
        <v>2</v>
      </c>
      <c r="AM9" s="8"/>
      <c r="AN9" s="40"/>
      <c r="AO9" s="40"/>
    </row>
    <row r="10" spans="1:41" x14ac:dyDescent="0.25">
      <c r="A10" s="3" t="s">
        <v>194</v>
      </c>
      <c r="B10" s="30" t="s">
        <v>195</v>
      </c>
      <c r="C10" s="1" t="s">
        <v>105</v>
      </c>
      <c r="D10" s="1" t="str">
        <f>+VLOOKUP($C10,[1]Ubicacion!$A:$C,2,0)</f>
        <v>Ub16</v>
      </c>
      <c r="E10" s="1" t="str">
        <f>+VLOOKUP($C10,[1]Ubicacion!$A:$C,3,0)</f>
        <v>Estadio Atanasio Girardot Obelisco - Zona Occidental</v>
      </c>
      <c r="F10" s="1" t="s">
        <v>91</v>
      </c>
      <c r="G10" s="1" t="str">
        <f>+VLOOKUP($F10,[1]Ubicacion!$A:$C,2,0)</f>
        <v>Ub41</v>
      </c>
      <c r="H10" s="1" t="str">
        <f>+VLOOKUP($F10,[1]Ubicacion!$A:$C,3,0)</f>
        <v>Universidad de Antioquia - Zona Oriental</v>
      </c>
      <c r="I10" s="4">
        <v>2</v>
      </c>
      <c r="J10" s="4">
        <v>2</v>
      </c>
      <c r="K10" s="5">
        <v>43374.668467592594</v>
      </c>
      <c r="L10" s="6">
        <f t="shared" si="0"/>
        <v>0.66846759259351529</v>
      </c>
      <c r="M10" s="7">
        <v>43374.685266400462</v>
      </c>
      <c r="N10" s="6">
        <f t="shared" si="1"/>
        <v>0.68526640046184184</v>
      </c>
      <c r="O10" s="6">
        <f t="shared" si="2"/>
        <v>1.6798807868326548E-2</v>
      </c>
      <c r="P10" s="1">
        <v>9000</v>
      </c>
      <c r="Q10" s="3">
        <v>5.0999999999999996</v>
      </c>
      <c r="R10" s="3">
        <v>11</v>
      </c>
      <c r="S10" s="8">
        <f t="shared" si="3"/>
        <v>27.818181818181817</v>
      </c>
      <c r="T10" t="s">
        <v>20</v>
      </c>
      <c r="U10">
        <v>5.4</v>
      </c>
      <c r="V10">
        <v>16</v>
      </c>
      <c r="W10" s="8">
        <f t="shared" si="4"/>
        <v>20.25</v>
      </c>
      <c r="X10" t="s">
        <v>32</v>
      </c>
      <c r="Y10" s="26">
        <v>5.3</v>
      </c>
      <c r="Z10" s="26">
        <v>17</v>
      </c>
      <c r="AA10" s="28">
        <f t="shared" si="5"/>
        <v>18.705882352941178</v>
      </c>
      <c r="AB10" s="26" t="s">
        <v>32</v>
      </c>
      <c r="AC10" s="8">
        <v>4.344362713833867</v>
      </c>
      <c r="AD10" s="8">
        <v>24.19028333425522</v>
      </c>
      <c r="AE10" s="40">
        <v>17.284004308727855</v>
      </c>
      <c r="AF10" s="40">
        <v>10.775473739942342</v>
      </c>
      <c r="AG10">
        <v>9000</v>
      </c>
      <c r="AH10" s="23">
        <v>0</v>
      </c>
      <c r="AI10" s="23">
        <v>0</v>
      </c>
      <c r="AJ10" s="23">
        <v>1</v>
      </c>
      <c r="AK10" s="23">
        <v>0</v>
      </c>
      <c r="AL10" s="38">
        <f t="shared" si="6"/>
        <v>3</v>
      </c>
      <c r="AM10" s="8"/>
      <c r="AN10" s="40"/>
      <c r="AO10" s="40"/>
    </row>
    <row r="11" spans="1:41" x14ac:dyDescent="0.25">
      <c r="A11" s="3" t="s">
        <v>480</v>
      </c>
      <c r="B11" s="30" t="s">
        <v>481</v>
      </c>
      <c r="C11" s="1" t="s">
        <v>63</v>
      </c>
      <c r="D11" s="1" t="str">
        <f>+VLOOKUP($C11,[1]Ubicacion!$A:$C,2,0)</f>
        <v>Ub12</v>
      </c>
      <c r="E11" s="1" t="str">
        <f>+VLOOKUP($C11,[1]Ubicacion!$A:$C,3,0)</f>
        <v>Centro de Salud Santa Rosa de Lima - Zona Occidental</v>
      </c>
      <c r="F11" s="1" t="s">
        <v>177</v>
      </c>
      <c r="G11" s="1" t="str">
        <f>+VLOOKUP($F11,[1]Ubicacion!$A:$C,2,0)</f>
        <v>Ub26</v>
      </c>
      <c r="H11" s="1" t="str">
        <f>+VLOOKUP($F11,[1]Ubicacion!$A:$C,3,0)</f>
        <v>Palacio de Exposiciones - Zona Oriental</v>
      </c>
      <c r="I11" s="4">
        <v>2</v>
      </c>
      <c r="J11" s="4">
        <v>1</v>
      </c>
      <c r="K11" s="5">
        <v>43392.388600891201</v>
      </c>
      <c r="L11" s="6">
        <f t="shared" si="0"/>
        <v>0.38860089120134944</v>
      </c>
      <c r="M11" s="7">
        <v>43392.400645520836</v>
      </c>
      <c r="N11" s="6">
        <f t="shared" si="1"/>
        <v>0.40064552083640592</v>
      </c>
      <c r="O11" s="6">
        <f t="shared" si="2"/>
        <v>1.2044629635056481E-2</v>
      </c>
      <c r="P11" s="1">
        <v>10800</v>
      </c>
      <c r="Q11">
        <v>6.1</v>
      </c>
      <c r="R11">
        <v>17</v>
      </c>
      <c r="S11" s="8">
        <f t="shared" si="3"/>
        <v>21.529411764705884</v>
      </c>
      <c r="T11" t="s">
        <v>20</v>
      </c>
      <c r="U11" s="26">
        <v>5.8</v>
      </c>
      <c r="V11" s="26">
        <v>17</v>
      </c>
      <c r="W11" s="28">
        <f t="shared" si="4"/>
        <v>20.470588235294116</v>
      </c>
      <c r="X11" s="26" t="s">
        <v>20</v>
      </c>
      <c r="Y11">
        <v>5.7</v>
      </c>
      <c r="Z11">
        <v>19</v>
      </c>
      <c r="AA11" s="8">
        <f t="shared" si="5"/>
        <v>18</v>
      </c>
      <c r="AB11" t="s">
        <v>32</v>
      </c>
      <c r="AC11" s="8">
        <v>5.3609904252762526</v>
      </c>
      <c r="AD11" s="8">
        <v>17.344266664981841</v>
      </c>
      <c r="AE11" s="40">
        <v>23.618208455577875</v>
      </c>
      <c r="AF11" s="40">
        <v>18.545576571767491</v>
      </c>
      <c r="AG11">
        <v>10800</v>
      </c>
      <c r="AH11" s="23">
        <v>0</v>
      </c>
      <c r="AI11" s="23">
        <v>1</v>
      </c>
      <c r="AJ11" s="23">
        <v>0</v>
      </c>
      <c r="AK11" s="23">
        <v>0</v>
      </c>
      <c r="AL11" s="38">
        <f t="shared" si="6"/>
        <v>2</v>
      </c>
      <c r="AM11" s="8"/>
      <c r="AN11" s="40"/>
      <c r="AO11" s="40"/>
    </row>
    <row r="12" spans="1:41" x14ac:dyDescent="0.25">
      <c r="A12" s="3" t="s">
        <v>605</v>
      </c>
      <c r="B12" s="30" t="s">
        <v>606</v>
      </c>
      <c r="C12" s="1" t="s">
        <v>105</v>
      </c>
      <c r="D12" s="1" t="str">
        <f>+VLOOKUP($C12,[1]Ubicacion!$A:$C,2,0)</f>
        <v>Ub16</v>
      </c>
      <c r="E12" s="1" t="str">
        <f>+VLOOKUP($C12,[1]Ubicacion!$A:$C,3,0)</f>
        <v>Estadio Atanasio Girardot Obelisco - Zona Occidental</v>
      </c>
      <c r="F12" s="1" t="s">
        <v>133</v>
      </c>
      <c r="G12" s="1" t="str">
        <f>+VLOOKUP($F12,[1]Ubicacion!$A:$C,2,0)</f>
        <v>Ub6</v>
      </c>
      <c r="H12" s="1" t="str">
        <f>+VLOOKUP($F12,[1]Ubicacion!$A:$C,3,0)</f>
        <v>C.C Premium Plaza - Zona Oriental</v>
      </c>
      <c r="I12" s="4">
        <v>1</v>
      </c>
      <c r="J12" s="4">
        <v>1</v>
      </c>
      <c r="K12" s="5">
        <v>43403.323298645832</v>
      </c>
      <c r="L12" s="6">
        <f t="shared" si="0"/>
        <v>0.32329864583152812</v>
      </c>
      <c r="M12" s="7">
        <v>43403.334902858798</v>
      </c>
      <c r="N12" s="6">
        <f t="shared" si="1"/>
        <v>0.33490285879815929</v>
      </c>
      <c r="O12" s="6">
        <f t="shared" si="2"/>
        <v>1.1604212966631167E-2</v>
      </c>
      <c r="P12" s="1">
        <v>11000</v>
      </c>
      <c r="Q12">
        <v>6.4</v>
      </c>
      <c r="R12">
        <v>17</v>
      </c>
      <c r="S12" s="8">
        <f t="shared" si="3"/>
        <v>22.588235294117649</v>
      </c>
      <c r="T12" t="s">
        <v>20</v>
      </c>
      <c r="U12">
        <v>6.1</v>
      </c>
      <c r="V12">
        <v>17</v>
      </c>
      <c r="W12" s="8">
        <f t="shared" si="4"/>
        <v>21.529411764705884</v>
      </c>
      <c r="X12" t="s">
        <v>32</v>
      </c>
      <c r="Y12">
        <v>6.3</v>
      </c>
      <c r="Z12">
        <v>19</v>
      </c>
      <c r="AA12" s="8">
        <f t="shared" si="5"/>
        <v>19.894736842105264</v>
      </c>
      <c r="AB12" t="s">
        <v>32</v>
      </c>
      <c r="AC12" s="8">
        <v>6.102524622876877</v>
      </c>
      <c r="AD12" s="8">
        <v>16.710066668192546</v>
      </c>
      <c r="AE12" s="40">
        <v>26.393581665363048</v>
      </c>
      <c r="AF12" s="40">
        <v>21.91202971497286</v>
      </c>
      <c r="AG12">
        <v>11000</v>
      </c>
      <c r="AH12" s="23">
        <v>0</v>
      </c>
      <c r="AI12" s="23">
        <v>0</v>
      </c>
      <c r="AJ12" s="23">
        <v>0</v>
      </c>
      <c r="AK12" s="23">
        <v>1</v>
      </c>
      <c r="AL12" s="38">
        <f t="shared" si="6"/>
        <v>4</v>
      </c>
      <c r="AM12" s="8"/>
      <c r="AN12" s="40"/>
      <c r="AO12" s="40"/>
    </row>
    <row r="13" spans="1:41" x14ac:dyDescent="0.25">
      <c r="A13" s="3" t="s">
        <v>424</v>
      </c>
      <c r="B13" s="30" t="s">
        <v>425</v>
      </c>
      <c r="C13" s="1" t="s">
        <v>49</v>
      </c>
      <c r="D13" s="1" t="str">
        <f>+VLOOKUP($C13,[1]Ubicacion!$A:$C,2,0)</f>
        <v>Ub8</v>
      </c>
      <c r="E13" s="1" t="str">
        <f>+VLOOKUP($C13,[1]Ubicacion!$A:$C,3,0)</f>
        <v>C.C. San Diego - Zona Oriental</v>
      </c>
      <c r="F13" s="1" t="s">
        <v>124</v>
      </c>
      <c r="G13" s="1" t="str">
        <f>+VLOOKUP($F13,[1]Ubicacion!$A:$C,2,0)</f>
        <v>Ub43</v>
      </c>
      <c r="H13" s="1" t="str">
        <f>+VLOOKUP($F13,[1]Ubicacion!$A:$C,3,0)</f>
        <v>Universidad Pontificia Bolivariana - Zona Occidental</v>
      </c>
      <c r="I13" s="4">
        <v>1</v>
      </c>
      <c r="J13" s="4">
        <v>1</v>
      </c>
      <c r="K13" s="5">
        <v>43390.348674224537</v>
      </c>
      <c r="L13" s="6">
        <f t="shared" si="0"/>
        <v>0.34867422453680774</v>
      </c>
      <c r="M13" s="7">
        <v>43390.353692048608</v>
      </c>
      <c r="N13" s="6">
        <f t="shared" si="1"/>
        <v>0.35369204860762693</v>
      </c>
      <c r="O13" s="6">
        <f t="shared" si="2"/>
        <v>5.0178240708191879E-3</v>
      </c>
      <c r="P13" s="1">
        <v>7300</v>
      </c>
      <c r="Q13" s="26">
        <v>3.4</v>
      </c>
      <c r="R13" s="26">
        <v>10</v>
      </c>
      <c r="S13" s="28">
        <f t="shared" si="3"/>
        <v>20.399999999999999</v>
      </c>
      <c r="T13" s="26" t="s">
        <v>27</v>
      </c>
      <c r="U13">
        <v>4.2</v>
      </c>
      <c r="V13">
        <v>12</v>
      </c>
      <c r="W13" s="8">
        <f t="shared" si="4"/>
        <v>21</v>
      </c>
      <c r="X13" t="s">
        <v>20</v>
      </c>
      <c r="Y13">
        <v>3.9</v>
      </c>
      <c r="Z13">
        <v>14</v>
      </c>
      <c r="AA13" s="8">
        <f t="shared" si="5"/>
        <v>16.714285714285715</v>
      </c>
      <c r="AB13" t="s">
        <v>32</v>
      </c>
      <c r="AC13" s="8">
        <v>2.7639972145921639</v>
      </c>
      <c r="AD13" s="8">
        <v>7.2256666660308841</v>
      </c>
      <c r="AE13" s="40">
        <v>29.650002682075673</v>
      </c>
      <c r="AF13" s="40">
        <v>22.951492303841214</v>
      </c>
      <c r="AG13">
        <v>7300</v>
      </c>
      <c r="AH13" s="38">
        <v>1</v>
      </c>
      <c r="AI13" s="38">
        <v>0</v>
      </c>
      <c r="AJ13" s="38">
        <v>0</v>
      </c>
      <c r="AK13" s="38">
        <v>0</v>
      </c>
      <c r="AL13" s="38">
        <f t="shared" si="6"/>
        <v>1</v>
      </c>
      <c r="AM13" s="8"/>
      <c r="AN13" s="40"/>
      <c r="AO13" s="40"/>
    </row>
    <row r="14" spans="1:41" x14ac:dyDescent="0.25">
      <c r="A14" s="3" t="s">
        <v>779</v>
      </c>
      <c r="B14" s="30" t="s">
        <v>780</v>
      </c>
      <c r="C14" s="1" t="s">
        <v>177</v>
      </c>
      <c r="D14" s="1" t="str">
        <f>+VLOOKUP($C14,[1]Ubicacion!$A:$C,2,0)</f>
        <v>Ub26</v>
      </c>
      <c r="E14" s="1" t="str">
        <f>+VLOOKUP($C14,[1]Ubicacion!$A:$C,3,0)</f>
        <v>Palacio de Exposiciones - Zona Oriental</v>
      </c>
      <c r="F14" s="1" t="s">
        <v>46</v>
      </c>
      <c r="G14" s="1" t="str">
        <f>+VLOOKUP($F14,[1]Ubicacion!$A:$C,2,0)</f>
        <v>Ub4</v>
      </c>
      <c r="H14" s="1" t="str">
        <f>+VLOOKUP($F14,[1]Ubicacion!$A:$C,3,0)</f>
        <v>C.C Los Molinos - Zona Occidental</v>
      </c>
      <c r="I14" s="4">
        <v>2</v>
      </c>
      <c r="J14" s="4">
        <v>2</v>
      </c>
      <c r="K14" s="5">
        <v>43418.708436655092</v>
      </c>
      <c r="L14" s="6">
        <f t="shared" si="0"/>
        <v>0.70843665509164566</v>
      </c>
      <c r="M14" s="7">
        <v>43418.722056597224</v>
      </c>
      <c r="N14" s="6">
        <f t="shared" si="1"/>
        <v>0.72205659722385462</v>
      </c>
      <c r="O14" s="6">
        <f t="shared" si="2"/>
        <v>1.3619942132208962E-2</v>
      </c>
      <c r="P14" s="1">
        <v>9500</v>
      </c>
      <c r="Q14">
        <v>4.9000000000000004</v>
      </c>
      <c r="R14">
        <v>18</v>
      </c>
      <c r="S14" s="8">
        <f t="shared" si="3"/>
        <v>16.333333333333332</v>
      </c>
      <c r="T14" t="s">
        <v>27</v>
      </c>
      <c r="W14" s="8"/>
      <c r="X14" t="s">
        <v>28</v>
      </c>
      <c r="AA14" s="8"/>
      <c r="AB14" t="s">
        <v>28</v>
      </c>
      <c r="AC14" s="8">
        <v>4.3717831785719223</v>
      </c>
      <c r="AD14" s="8">
        <v>19.612716666857402</v>
      </c>
      <c r="AE14" s="40">
        <v>22.033011902350502</v>
      </c>
      <c r="AF14" s="40">
        <v>13.37433233599787</v>
      </c>
      <c r="AG14">
        <v>9500</v>
      </c>
      <c r="AH14" s="23">
        <v>0</v>
      </c>
      <c r="AI14" s="23">
        <v>0</v>
      </c>
      <c r="AJ14" s="23">
        <v>0</v>
      </c>
      <c r="AK14" s="23">
        <v>1</v>
      </c>
      <c r="AL14" s="38">
        <f t="shared" si="6"/>
        <v>4</v>
      </c>
      <c r="AM14" s="8"/>
      <c r="AN14" s="40"/>
      <c r="AO14" s="40"/>
    </row>
    <row r="15" spans="1:41" x14ac:dyDescent="0.25">
      <c r="A15" s="3" t="s">
        <v>450</v>
      </c>
      <c r="B15" s="30" t="s">
        <v>451</v>
      </c>
      <c r="C15" s="1" t="s">
        <v>273</v>
      </c>
      <c r="D15" s="1" t="str">
        <f>+VLOOKUP($C15,[1]Ubicacion!$A:$C,2,0)</f>
        <v>Ub35</v>
      </c>
      <c r="E15" s="1" t="str">
        <f>+VLOOKUP($C15,[1]Ubicacion!$A:$C,3,0)</f>
        <v>Parroquia San Cayetano - Zona Oriental</v>
      </c>
      <c r="F15" s="1" t="s">
        <v>218</v>
      </c>
      <c r="G15" s="1" t="str">
        <f>+VLOOKUP($F15,[1]Ubicacion!$A:$C,2,0)</f>
        <v>Ub36</v>
      </c>
      <c r="H15" s="1" t="str">
        <f>+VLOOKUP($F15,[1]Ubicacion!$A:$C,3,0)</f>
        <v>Parroquia San Judas Tadeo - Zona Occidental</v>
      </c>
      <c r="I15" s="4">
        <v>1</v>
      </c>
      <c r="J15" s="4">
        <v>1</v>
      </c>
      <c r="K15" s="5">
        <v>43391.349487349537</v>
      </c>
      <c r="L15" s="6">
        <f t="shared" si="0"/>
        <v>0.34948734953650273</v>
      </c>
      <c r="M15" s="7">
        <v>43391.35567542824</v>
      </c>
      <c r="N15" s="6">
        <f t="shared" si="1"/>
        <v>0.35567542823991971</v>
      </c>
      <c r="O15" s="6">
        <f t="shared" si="2"/>
        <v>6.1880787034169771E-3</v>
      </c>
      <c r="P15" s="1">
        <v>6600</v>
      </c>
      <c r="Q15">
        <v>2.4</v>
      </c>
      <c r="R15">
        <v>8</v>
      </c>
      <c r="S15" s="8">
        <f t="shared" si="3"/>
        <v>18</v>
      </c>
      <c r="T15" t="s">
        <v>20</v>
      </c>
      <c r="U15" s="26">
        <v>2.4</v>
      </c>
      <c r="V15" s="26">
        <v>8</v>
      </c>
      <c r="W15" s="28">
        <f t="shared" ref="W15:W22" si="7">+U15*60/V15</f>
        <v>18</v>
      </c>
      <c r="X15" s="26" t="s">
        <v>58</v>
      </c>
      <c r="Y15">
        <v>2.6</v>
      </c>
      <c r="Z15">
        <v>9</v>
      </c>
      <c r="AA15" s="8">
        <f t="shared" ref="AA15:AA22" si="8">+Y15*60/Z15</f>
        <v>17.333333333333332</v>
      </c>
      <c r="AB15" t="s">
        <v>20</v>
      </c>
      <c r="AC15" s="8">
        <v>2.4635945283327572</v>
      </c>
      <c r="AD15" s="8">
        <v>8.9108333349227902</v>
      </c>
      <c r="AE15" s="40">
        <v>20.585642763236692</v>
      </c>
      <c r="AF15" s="40">
        <v>16.588310671310094</v>
      </c>
      <c r="AG15">
        <v>6600</v>
      </c>
      <c r="AH15" s="23">
        <v>0</v>
      </c>
      <c r="AI15" s="23">
        <v>1</v>
      </c>
      <c r="AJ15" s="23">
        <v>0</v>
      </c>
      <c r="AK15" s="23">
        <v>0</v>
      </c>
      <c r="AL15" s="38">
        <f t="shared" si="6"/>
        <v>2</v>
      </c>
      <c r="AM15" s="8"/>
      <c r="AN15" s="40"/>
      <c r="AO15" s="40"/>
    </row>
    <row r="16" spans="1:41" x14ac:dyDescent="0.25">
      <c r="A16" s="3" t="s">
        <v>420</v>
      </c>
      <c r="B16" s="30" t="s">
        <v>421</v>
      </c>
      <c r="C16" s="1" t="s">
        <v>105</v>
      </c>
      <c r="D16" s="1" t="str">
        <f>+VLOOKUP($C16,[1]Ubicacion!$A:$C,2,0)</f>
        <v>Ub16</v>
      </c>
      <c r="E16" s="1" t="str">
        <f>+VLOOKUP($C16,[1]Ubicacion!$A:$C,3,0)</f>
        <v>Estadio Atanasio Girardot Obelisco - Zona Occidental</v>
      </c>
      <c r="F16" s="1" t="s">
        <v>49</v>
      </c>
      <c r="G16" s="1" t="str">
        <f>+VLOOKUP($F16,[1]Ubicacion!$A:$C,2,0)</f>
        <v>Ub8</v>
      </c>
      <c r="H16" s="1" t="str">
        <f>+VLOOKUP($F16,[1]Ubicacion!$A:$C,3,0)</f>
        <v>C.C. San Diego - Zona Oriental</v>
      </c>
      <c r="I16" s="4">
        <v>1</v>
      </c>
      <c r="J16" s="4">
        <v>1</v>
      </c>
      <c r="K16" s="5">
        <v>43390.324320752312</v>
      </c>
      <c r="L16" s="6">
        <f t="shared" si="0"/>
        <v>0.32432075231190538</v>
      </c>
      <c r="M16" s="7">
        <v>43390.338497881945</v>
      </c>
      <c r="N16" s="6">
        <f t="shared" si="1"/>
        <v>0.33849788194493158</v>
      </c>
      <c r="O16" s="6">
        <f t="shared" si="2"/>
        <v>1.4177129633026198E-2</v>
      </c>
      <c r="P16" s="1">
        <v>11500</v>
      </c>
      <c r="Q16">
        <v>5.4</v>
      </c>
      <c r="R16">
        <v>14</v>
      </c>
      <c r="S16" s="8">
        <f t="shared" si="3"/>
        <v>23.142857142857142</v>
      </c>
      <c r="T16" t="s">
        <v>20</v>
      </c>
      <c r="U16">
        <v>5.5</v>
      </c>
      <c r="V16">
        <v>14</v>
      </c>
      <c r="W16" s="8">
        <f t="shared" si="7"/>
        <v>23.571428571428573</v>
      </c>
      <c r="X16" t="s">
        <v>20</v>
      </c>
      <c r="Y16">
        <v>5.6</v>
      </c>
      <c r="Z16">
        <v>16</v>
      </c>
      <c r="AA16" s="8">
        <f t="shared" si="8"/>
        <v>21</v>
      </c>
      <c r="AB16" t="s">
        <v>20</v>
      </c>
      <c r="AC16" s="8">
        <v>5.3097952722347319</v>
      </c>
      <c r="AD16" s="8">
        <v>20.415066667397817</v>
      </c>
      <c r="AE16" s="40">
        <v>28.366437483007783</v>
      </c>
      <c r="AF16" s="40">
        <v>15.605519272825003</v>
      </c>
      <c r="AG16">
        <v>11500</v>
      </c>
      <c r="AH16" s="23">
        <v>0</v>
      </c>
      <c r="AI16" s="23">
        <v>0</v>
      </c>
      <c r="AJ16" s="23">
        <v>0</v>
      </c>
      <c r="AK16" s="23">
        <v>1</v>
      </c>
      <c r="AL16" s="38">
        <f t="shared" si="6"/>
        <v>4</v>
      </c>
      <c r="AM16" s="8"/>
      <c r="AN16" s="40"/>
      <c r="AO16" s="40"/>
    </row>
    <row r="17" spans="1:42" x14ac:dyDescent="0.25">
      <c r="A17" s="3" t="s">
        <v>109</v>
      </c>
      <c r="B17" s="30" t="s">
        <v>110</v>
      </c>
      <c r="C17" s="1" t="s">
        <v>78</v>
      </c>
      <c r="D17" s="1" t="str">
        <f>+VLOOKUP($C17,[1]Ubicacion!$A:$C,2,0)</f>
        <v>Ub37</v>
      </c>
      <c r="E17" s="1" t="str">
        <f>+VLOOKUP($C17,[1]Ubicacion!$A:$C,3,0)</f>
        <v>Segundo Parque de Laureles - Zona Occidental</v>
      </c>
      <c r="F17" s="1" t="s">
        <v>23</v>
      </c>
      <c r="G17" s="1" t="str">
        <f>+VLOOKUP($F17,[1]Ubicacion!$A:$C,2,0)</f>
        <v>Ub13</v>
      </c>
      <c r="H17" s="1" t="str">
        <f>+VLOOKUP($F17,[1]Ubicacion!$A:$C,3,0)</f>
        <v>Clinica León XIII - Zona Oriental</v>
      </c>
      <c r="I17" s="4">
        <v>2</v>
      </c>
      <c r="J17" s="4">
        <v>1</v>
      </c>
      <c r="K17" s="5">
        <v>43365.445063807871</v>
      </c>
      <c r="L17" s="6">
        <f t="shared" si="0"/>
        <v>0.44506380787061062</v>
      </c>
      <c r="M17" s="7">
        <v>43365.461146030095</v>
      </c>
      <c r="N17" s="6">
        <f t="shared" si="1"/>
        <v>0.4611460300948238</v>
      </c>
      <c r="O17" s="6">
        <f t="shared" si="2"/>
        <v>1.6082222224213183E-2</v>
      </c>
      <c r="P17" s="1">
        <v>12200</v>
      </c>
      <c r="Q17" s="3">
        <v>8.8000000000000007</v>
      </c>
      <c r="R17" s="3">
        <v>17</v>
      </c>
      <c r="S17" s="8">
        <f t="shared" si="3"/>
        <v>31.058823529411764</v>
      </c>
      <c r="T17" s="3" t="s">
        <v>20</v>
      </c>
      <c r="U17">
        <v>7.5</v>
      </c>
      <c r="V17">
        <v>18</v>
      </c>
      <c r="W17" s="8">
        <f t="shared" si="7"/>
        <v>25</v>
      </c>
      <c r="X17" s="3" t="s">
        <v>20</v>
      </c>
      <c r="Y17">
        <v>6.9</v>
      </c>
      <c r="Z17">
        <v>21</v>
      </c>
      <c r="AA17" s="8">
        <f t="shared" si="8"/>
        <v>19.714285714285715</v>
      </c>
      <c r="AB17" s="3" t="s">
        <v>32</v>
      </c>
      <c r="AC17" s="8">
        <v>4.4382003449277461</v>
      </c>
      <c r="AD17" s="8">
        <v>23.158399999141693</v>
      </c>
      <c r="AE17" s="40">
        <v>24.184617403406531</v>
      </c>
      <c r="AF17" s="40">
        <v>11.498722740151919</v>
      </c>
      <c r="AG17">
        <v>12200</v>
      </c>
      <c r="AH17" s="23">
        <v>0</v>
      </c>
      <c r="AI17" s="23">
        <v>0</v>
      </c>
      <c r="AJ17" s="23">
        <v>0</v>
      </c>
      <c r="AK17" s="23">
        <v>1</v>
      </c>
      <c r="AL17" s="38">
        <f t="shared" si="6"/>
        <v>4</v>
      </c>
      <c r="AM17" s="8"/>
      <c r="AN17" s="40"/>
      <c r="AO17" s="40"/>
    </row>
    <row r="18" spans="1:42" x14ac:dyDescent="0.25">
      <c r="A18" s="3" t="s">
        <v>222</v>
      </c>
      <c r="B18" s="30" t="s">
        <v>223</v>
      </c>
      <c r="C18" s="1" t="s">
        <v>218</v>
      </c>
      <c r="D18" s="1" t="str">
        <f>+VLOOKUP($C18,[1]Ubicacion!$A:$C,2,0)</f>
        <v>Ub36</v>
      </c>
      <c r="E18" s="1" t="str">
        <f>+VLOOKUP($C18,[1]Ubicacion!$A:$C,3,0)</f>
        <v>Parroquia San Judas Tadeo - Zona Occidental</v>
      </c>
      <c r="F18" s="1" t="s">
        <v>224</v>
      </c>
      <c r="G18" s="1" t="str">
        <f>+VLOOKUP($F18,[1]Ubicacion!$A:$C,2,0)</f>
        <v>Ub22</v>
      </c>
      <c r="H18" s="1" t="str">
        <f>+VLOOKUP($F18,[1]Ubicacion!$A:$C,3,0)</f>
        <v>Hotel Nutibara - Zona Oriental</v>
      </c>
      <c r="I18" s="4">
        <v>1</v>
      </c>
      <c r="J18" s="4">
        <v>2</v>
      </c>
      <c r="K18" s="5">
        <v>43375.734798611113</v>
      </c>
      <c r="L18" s="6">
        <f t="shared" si="0"/>
        <v>0.73479861111263745</v>
      </c>
      <c r="M18" s="7">
        <v>43375.749070752317</v>
      </c>
      <c r="N18" s="6">
        <f t="shared" si="1"/>
        <v>0.74907075231749332</v>
      </c>
      <c r="O18" s="6">
        <f t="shared" si="2"/>
        <v>1.427214120485587E-2</v>
      </c>
      <c r="P18" s="1">
        <v>12500</v>
      </c>
      <c r="Q18" s="3">
        <v>7.3</v>
      </c>
      <c r="R18" s="3">
        <v>19</v>
      </c>
      <c r="S18" s="8">
        <f t="shared" si="3"/>
        <v>23.05263157894737</v>
      </c>
      <c r="T18" t="s">
        <v>27</v>
      </c>
      <c r="U18">
        <v>8.1</v>
      </c>
      <c r="V18">
        <v>20</v>
      </c>
      <c r="W18" s="8">
        <f t="shared" si="7"/>
        <v>24.3</v>
      </c>
      <c r="X18" t="s">
        <v>32</v>
      </c>
      <c r="Y18" s="26">
        <v>6.8</v>
      </c>
      <c r="Z18" s="26">
        <v>20</v>
      </c>
      <c r="AA18" s="28">
        <f t="shared" si="8"/>
        <v>20.399999999999999</v>
      </c>
      <c r="AB18" s="26" t="s">
        <v>32</v>
      </c>
      <c r="AC18" s="8">
        <v>6.6028379699629065</v>
      </c>
      <c r="AD18" s="8">
        <v>20.551883335908254</v>
      </c>
      <c r="AE18" s="40">
        <v>26.688158341940827</v>
      </c>
      <c r="AF18" s="40">
        <v>19.276592403849705</v>
      </c>
      <c r="AG18">
        <v>12500</v>
      </c>
      <c r="AH18" s="23">
        <v>0</v>
      </c>
      <c r="AI18" s="23">
        <v>0</v>
      </c>
      <c r="AJ18" s="23">
        <v>1</v>
      </c>
      <c r="AK18" s="23">
        <v>0</v>
      </c>
      <c r="AL18" s="38">
        <f t="shared" si="6"/>
        <v>3</v>
      </c>
      <c r="AM18" s="8"/>
      <c r="AN18" s="40"/>
      <c r="AO18" s="40"/>
    </row>
    <row r="19" spans="1:42" s="3" customFormat="1" x14ac:dyDescent="0.25">
      <c r="A19" s="3" t="s">
        <v>685</v>
      </c>
      <c r="B19" s="30" t="s">
        <v>686</v>
      </c>
      <c r="C19" s="1" t="s">
        <v>133</v>
      </c>
      <c r="D19" s="1" t="str">
        <f>+VLOOKUP($C19,[1]Ubicacion!$A:$C,2,0)</f>
        <v>Ub6</v>
      </c>
      <c r="E19" s="1" t="str">
        <f>+VLOOKUP($C19,[1]Ubicacion!$A:$C,3,0)</f>
        <v>C.C Premium Plaza - Zona Oriental</v>
      </c>
      <c r="F19" s="1" t="s">
        <v>105</v>
      </c>
      <c r="G19" s="1" t="str">
        <f>+VLOOKUP($F19,[1]Ubicacion!$A:$C,2,0)</f>
        <v>Ub16</v>
      </c>
      <c r="H19" s="1" t="str">
        <f>+VLOOKUP($F19,[1]Ubicacion!$A:$C,3,0)</f>
        <v>Estadio Atanasio Girardot Obelisco - Zona Occidental</v>
      </c>
      <c r="I19" s="4">
        <v>1</v>
      </c>
      <c r="J19" s="4">
        <v>2</v>
      </c>
      <c r="K19" s="5">
        <v>43410.722678587961</v>
      </c>
      <c r="L19" s="6">
        <f t="shared" si="0"/>
        <v>0.72267858796112705</v>
      </c>
      <c r="M19" s="7">
        <v>43410.771870289354</v>
      </c>
      <c r="N19" s="6">
        <f t="shared" si="1"/>
        <v>0.77187028935441049</v>
      </c>
      <c r="O19" s="6">
        <f t="shared" si="2"/>
        <v>4.9191701393283438E-2</v>
      </c>
      <c r="P19" s="1">
        <v>21500</v>
      </c>
      <c r="Q19">
        <v>5.7</v>
      </c>
      <c r="R19">
        <v>23</v>
      </c>
      <c r="S19" s="8">
        <f t="shared" si="3"/>
        <v>14.869565217391305</v>
      </c>
      <c r="T19" t="s">
        <v>27</v>
      </c>
      <c r="U19">
        <v>5.4</v>
      </c>
      <c r="V19">
        <v>30</v>
      </c>
      <c r="W19" s="8">
        <f t="shared" si="7"/>
        <v>10.8</v>
      </c>
      <c r="X19" t="s">
        <v>32</v>
      </c>
      <c r="Y19" s="26">
        <v>5.7</v>
      </c>
      <c r="Z19" s="26">
        <v>34</v>
      </c>
      <c r="AA19" s="28">
        <f t="shared" si="8"/>
        <v>10.058823529411764</v>
      </c>
      <c r="AB19" s="26" t="s">
        <v>32</v>
      </c>
      <c r="AC19" s="8">
        <v>5.1877829373023152</v>
      </c>
      <c r="AD19" s="8">
        <v>70.836049997806555</v>
      </c>
      <c r="AE19" s="40">
        <v>30.26987078368419</v>
      </c>
      <c r="AF19" s="40">
        <v>4.3941887816694649</v>
      </c>
      <c r="AG19">
        <v>21500</v>
      </c>
      <c r="AH19" s="38">
        <v>0</v>
      </c>
      <c r="AI19" s="38">
        <v>0</v>
      </c>
      <c r="AJ19" s="38">
        <v>1</v>
      </c>
      <c r="AK19" s="38">
        <v>0</v>
      </c>
      <c r="AL19" s="38">
        <f t="shared" si="6"/>
        <v>3</v>
      </c>
      <c r="AM19" s="8"/>
      <c r="AN19" s="40"/>
      <c r="AO19" s="40"/>
      <c r="AP19"/>
    </row>
    <row r="20" spans="1:42" x14ac:dyDescent="0.25">
      <c r="A20" s="3" t="s">
        <v>388</v>
      </c>
      <c r="B20" s="30" t="s">
        <v>389</v>
      </c>
      <c r="C20" s="1" t="s">
        <v>49</v>
      </c>
      <c r="D20" s="1" t="str">
        <f>+VLOOKUP($C20,[1]Ubicacion!$A:$C,2,0)</f>
        <v>Ub8</v>
      </c>
      <c r="E20" s="1" t="str">
        <f>+VLOOKUP($C20,[1]Ubicacion!$A:$C,3,0)</f>
        <v>C.C. San Diego - Zona Oriental</v>
      </c>
      <c r="F20" s="1" t="s">
        <v>105</v>
      </c>
      <c r="G20" s="1" t="str">
        <f>+VLOOKUP($F20,[1]Ubicacion!$A:$C,2,0)</f>
        <v>Ub16</v>
      </c>
      <c r="H20" s="1" t="str">
        <f>+VLOOKUP($F20,[1]Ubicacion!$A:$C,3,0)</f>
        <v>Estadio Atanasio Girardot Obelisco - Zona Occidental</v>
      </c>
      <c r="I20" s="4">
        <v>2</v>
      </c>
      <c r="J20" s="4">
        <v>2</v>
      </c>
      <c r="K20" s="5">
        <v>43385.513078009259</v>
      </c>
      <c r="L20" s="6">
        <f t="shared" si="0"/>
        <v>0.51307800925860647</v>
      </c>
      <c r="M20" s="7">
        <v>43385.529186574073</v>
      </c>
      <c r="N20" s="6">
        <f t="shared" si="1"/>
        <v>0.52918657407280989</v>
      </c>
      <c r="O20" s="6">
        <f t="shared" si="2"/>
        <v>1.6108564814203419E-2</v>
      </c>
      <c r="P20" s="1">
        <v>9500</v>
      </c>
      <c r="Q20">
        <v>5.4</v>
      </c>
      <c r="R20">
        <v>16</v>
      </c>
      <c r="S20" s="8">
        <f t="shared" si="3"/>
        <v>20.25</v>
      </c>
      <c r="T20" t="s">
        <v>27</v>
      </c>
      <c r="U20">
        <v>5.5</v>
      </c>
      <c r="V20">
        <v>17</v>
      </c>
      <c r="W20" s="8">
        <f t="shared" si="7"/>
        <v>19.411764705882351</v>
      </c>
      <c r="X20" t="s">
        <v>32</v>
      </c>
      <c r="Y20">
        <v>5.2</v>
      </c>
      <c r="Z20">
        <v>20</v>
      </c>
      <c r="AA20" s="8">
        <f t="shared" si="8"/>
        <v>15.6</v>
      </c>
      <c r="AB20" t="s">
        <v>32</v>
      </c>
      <c r="AC20" s="8">
        <v>5.731213671988117</v>
      </c>
      <c r="AD20" s="8">
        <v>23.196333332856497</v>
      </c>
      <c r="AE20" s="40">
        <v>22.708570938634221</v>
      </c>
      <c r="AF20" s="40">
        <v>14.824447268664121</v>
      </c>
      <c r="AG20">
        <v>9500</v>
      </c>
      <c r="AH20" s="38">
        <v>0</v>
      </c>
      <c r="AI20" s="38">
        <v>0</v>
      </c>
      <c r="AJ20" s="38">
        <v>0</v>
      </c>
      <c r="AK20" s="38">
        <v>1</v>
      </c>
      <c r="AL20" s="38">
        <f t="shared" si="6"/>
        <v>4</v>
      </c>
      <c r="AM20" s="8"/>
      <c r="AN20" s="40"/>
      <c r="AO20" s="40"/>
    </row>
    <row r="21" spans="1:42" x14ac:dyDescent="0.25">
      <c r="A21" s="3" t="s">
        <v>484</v>
      </c>
      <c r="B21" s="30" t="s">
        <v>485</v>
      </c>
      <c r="C21" s="1" t="s">
        <v>105</v>
      </c>
      <c r="D21" s="1" t="str">
        <f>+VLOOKUP($C21,[1]Ubicacion!$A:$C,2,0)</f>
        <v>Ub16</v>
      </c>
      <c r="E21" s="1" t="str">
        <f>+VLOOKUP($C21,[1]Ubicacion!$A:$C,3,0)</f>
        <v>Estadio Atanasio Girardot Obelisco - Zona Occidental</v>
      </c>
      <c r="F21" s="1" t="s">
        <v>163</v>
      </c>
      <c r="G21" s="1" t="str">
        <f>+VLOOKUP($F21,[1]Ubicacion!$A:$C,2,0)</f>
        <v>Ub25</v>
      </c>
      <c r="H21" s="1" t="str">
        <f>+VLOOKUP($F21,[1]Ubicacion!$A:$C,3,0)</f>
        <v>Museo de Arte Moderno - Zona Oriental</v>
      </c>
      <c r="I21" s="4">
        <v>2</v>
      </c>
      <c r="J21" s="4">
        <v>2</v>
      </c>
      <c r="K21" s="5">
        <v>43392.640595289355</v>
      </c>
      <c r="L21" s="6">
        <f t="shared" si="0"/>
        <v>0.64059528935467824</v>
      </c>
      <c r="M21" s="7">
        <v>43392.650604247683</v>
      </c>
      <c r="N21" s="6">
        <f t="shared" si="1"/>
        <v>0.65060424768307712</v>
      </c>
      <c r="O21" s="6">
        <f t="shared" si="2"/>
        <v>1.0008958328398876E-2</v>
      </c>
      <c r="P21" s="1">
        <v>14000</v>
      </c>
      <c r="Q21">
        <v>7.6</v>
      </c>
      <c r="R21">
        <v>21</v>
      </c>
      <c r="S21" s="8">
        <f t="shared" si="3"/>
        <v>21.714285714285715</v>
      </c>
      <c r="T21" t="s">
        <v>27</v>
      </c>
      <c r="U21">
        <v>7</v>
      </c>
      <c r="V21">
        <v>23</v>
      </c>
      <c r="W21" s="8">
        <f t="shared" si="7"/>
        <v>18.260869565217391</v>
      </c>
      <c r="X21" t="s">
        <v>32</v>
      </c>
      <c r="Y21">
        <v>7.2</v>
      </c>
      <c r="Z21">
        <v>23</v>
      </c>
      <c r="AA21" s="8">
        <f t="shared" si="8"/>
        <v>18.782608695652176</v>
      </c>
      <c r="AB21" t="s">
        <v>32</v>
      </c>
      <c r="AC21" s="8">
        <v>5.653094124350087</v>
      </c>
      <c r="AD21" s="8">
        <v>14.412899998823802</v>
      </c>
      <c r="AE21" s="40">
        <v>32.701161978226885</v>
      </c>
      <c r="AF21" s="40">
        <v>23.533476780431783</v>
      </c>
      <c r="AG21">
        <v>14000</v>
      </c>
      <c r="AH21" s="23">
        <v>0</v>
      </c>
      <c r="AI21" s="23">
        <v>0</v>
      </c>
      <c r="AJ21" s="23">
        <v>0</v>
      </c>
      <c r="AK21" s="23">
        <v>1</v>
      </c>
      <c r="AL21" s="38">
        <f t="shared" si="6"/>
        <v>4</v>
      </c>
      <c r="AM21" s="8"/>
      <c r="AN21" s="40"/>
      <c r="AO21" s="40"/>
    </row>
    <row r="22" spans="1:42" x14ac:dyDescent="0.25">
      <c r="A22" s="3" t="s">
        <v>739</v>
      </c>
      <c r="B22" s="30" t="s">
        <v>740</v>
      </c>
      <c r="C22" s="1" t="s">
        <v>49</v>
      </c>
      <c r="D22" s="1" t="str">
        <f>+VLOOKUP($C22,[1]Ubicacion!$A:$C,2,0)</f>
        <v>Ub8</v>
      </c>
      <c r="E22" s="1" t="str">
        <f>+VLOOKUP($C22,[1]Ubicacion!$A:$C,3,0)</f>
        <v>C.C. San Diego - Zona Oriental</v>
      </c>
      <c r="F22" s="1" t="s">
        <v>18</v>
      </c>
      <c r="G22" s="1" t="str">
        <f>+VLOOKUP($F22,[1]Ubicacion!$A:$C,2,0)</f>
        <v>Ub17</v>
      </c>
      <c r="H22" s="1" t="str">
        <f>+VLOOKUP($F22,[1]Ubicacion!$A:$C,3,0)</f>
        <v>Facultad de Minas Unal - Zona Occidental</v>
      </c>
      <c r="I22" s="4">
        <v>2</v>
      </c>
      <c r="J22" s="4">
        <v>2</v>
      </c>
      <c r="K22" s="5">
        <v>43413.547435497683</v>
      </c>
      <c r="L22" s="6">
        <f t="shared" si="0"/>
        <v>0.54743549768318189</v>
      </c>
      <c r="M22" s="7">
        <v>43413.564241863423</v>
      </c>
      <c r="N22" s="6">
        <f t="shared" si="1"/>
        <v>0.56424186342337634</v>
      </c>
      <c r="O22" s="6">
        <f t="shared" si="2"/>
        <v>1.6806365740194451E-2</v>
      </c>
      <c r="P22" s="1">
        <v>10800</v>
      </c>
      <c r="Q22">
        <v>7.3</v>
      </c>
      <c r="R22">
        <v>21</v>
      </c>
      <c r="S22" s="8">
        <f t="shared" si="3"/>
        <v>20.857142857142858</v>
      </c>
      <c r="T22" t="s">
        <v>27</v>
      </c>
      <c r="U22">
        <v>6.9</v>
      </c>
      <c r="V22">
        <v>20</v>
      </c>
      <c r="W22" s="8">
        <f t="shared" si="7"/>
        <v>20.7</v>
      </c>
      <c r="X22" t="s">
        <v>32</v>
      </c>
      <c r="Y22">
        <v>7.8</v>
      </c>
      <c r="Z22">
        <v>22</v>
      </c>
      <c r="AA22" s="8">
        <f t="shared" si="8"/>
        <v>21.272727272727273</v>
      </c>
      <c r="AB22" t="s">
        <v>32</v>
      </c>
      <c r="AC22" s="8">
        <v>7.2701031829413001</v>
      </c>
      <c r="AD22" s="8">
        <v>24.201166665554048</v>
      </c>
      <c r="AE22" s="40">
        <v>29.55196190675094</v>
      </c>
      <c r="AF22" s="40">
        <v>18.024180280421692</v>
      </c>
      <c r="AG22">
        <v>10800</v>
      </c>
      <c r="AH22" s="38">
        <v>0</v>
      </c>
      <c r="AI22" s="38">
        <v>0</v>
      </c>
      <c r="AJ22" s="38">
        <v>0</v>
      </c>
      <c r="AK22" s="38">
        <v>1</v>
      </c>
      <c r="AL22" s="38">
        <f t="shared" si="6"/>
        <v>4</v>
      </c>
      <c r="AM22" s="8"/>
      <c r="AN22" s="40"/>
      <c r="AO22" s="40"/>
    </row>
    <row r="23" spans="1:42" x14ac:dyDescent="0.25">
      <c r="A23" s="3" t="s">
        <v>751</v>
      </c>
      <c r="B23" s="30" t="s">
        <v>752</v>
      </c>
      <c r="C23" s="1" t="s">
        <v>91</v>
      </c>
      <c r="D23" s="1" t="str">
        <f>+VLOOKUP($C23,[1]Ubicacion!$A:$C,2,0)</f>
        <v>Ub41</v>
      </c>
      <c r="E23" s="1" t="str">
        <f>+VLOOKUP($C23,[1]Ubicacion!$A:$C,3,0)</f>
        <v>Universidad de Antioquia - Zona Oriental</v>
      </c>
      <c r="F23" s="1" t="s">
        <v>19</v>
      </c>
      <c r="G23" s="1" t="str">
        <f>+VLOOKUP($F23,[1]Ubicacion!$A:$C,2,0)</f>
        <v>Ub38</v>
      </c>
      <c r="H23" s="1" t="str">
        <f>+VLOOKUP($F23,[1]Ubicacion!$A:$C,3,0)</f>
        <v>Terminal de Transporte Norte - Zona Occidental</v>
      </c>
      <c r="I23" s="4">
        <v>2</v>
      </c>
      <c r="J23" s="4">
        <v>1</v>
      </c>
      <c r="K23" s="5">
        <v>43414.451557905093</v>
      </c>
      <c r="L23" s="6">
        <f t="shared" si="0"/>
        <v>0.45155790509306826</v>
      </c>
      <c r="M23" s="7">
        <v>43414.454561261577</v>
      </c>
      <c r="N23" s="6">
        <f t="shared" si="1"/>
        <v>0.45456126157660037</v>
      </c>
      <c r="O23" s="6">
        <f t="shared" si="2"/>
        <v>3.0033564835321158E-3</v>
      </c>
      <c r="P23" s="1">
        <v>6300</v>
      </c>
      <c r="Q23">
        <v>1.8</v>
      </c>
      <c r="R23">
        <v>5</v>
      </c>
      <c r="S23" s="8">
        <f t="shared" si="3"/>
        <v>21.6</v>
      </c>
      <c r="T23" t="s">
        <v>564</v>
      </c>
      <c r="W23" s="8"/>
      <c r="X23" t="s">
        <v>28</v>
      </c>
      <c r="AA23" s="8"/>
      <c r="AB23" t="s">
        <v>28</v>
      </c>
      <c r="AC23" s="8">
        <v>2.0227837274195215</v>
      </c>
      <c r="AD23" s="8">
        <v>4.3248333334922791</v>
      </c>
      <c r="AE23" s="40">
        <v>47.533548323645178</v>
      </c>
      <c r="AF23" s="40">
        <v>28.062820989027127</v>
      </c>
      <c r="AG23">
        <v>6300</v>
      </c>
      <c r="AH23" s="23">
        <v>0</v>
      </c>
      <c r="AI23" s="23">
        <v>0</v>
      </c>
      <c r="AJ23" s="23">
        <v>0</v>
      </c>
      <c r="AK23" s="23">
        <v>1</v>
      </c>
      <c r="AL23" s="38">
        <f t="shared" si="6"/>
        <v>4</v>
      </c>
      <c r="AM23" s="8"/>
      <c r="AN23" s="40"/>
      <c r="AO23" s="40"/>
    </row>
    <row r="24" spans="1:42" x14ac:dyDescent="0.25">
      <c r="A24" s="9" t="s">
        <v>757</v>
      </c>
      <c r="B24" s="10" t="s">
        <v>758</v>
      </c>
      <c r="C24" s="10" t="s">
        <v>18</v>
      </c>
      <c r="D24" s="10" t="str">
        <f>+VLOOKUP($C24,[1]Ubicacion!$A:$C,2,0)</f>
        <v>Ub17</v>
      </c>
      <c r="E24" s="10" t="str">
        <f>+VLOOKUP($C24,[1]Ubicacion!$A:$C,3,0)</f>
        <v>Facultad de Minas Unal - Zona Occidental</v>
      </c>
      <c r="F24" s="10" t="s">
        <v>138</v>
      </c>
      <c r="G24" s="10" t="str">
        <f>+VLOOKUP($F24,[1]Ubicacion!$A:$C,2,0)</f>
        <v>Ub32</v>
      </c>
      <c r="H24" s="10" t="str">
        <f>+VLOOKUP($F24,[1]Ubicacion!$A:$C,3,0)</f>
        <v>Parque Explora - Planetario Zona Oriental</v>
      </c>
      <c r="I24" s="11">
        <v>2</v>
      </c>
      <c r="J24" s="11">
        <v>2</v>
      </c>
      <c r="K24" s="12">
        <v>43416.520580902776</v>
      </c>
      <c r="L24" s="13">
        <f t="shared" si="0"/>
        <v>0.52058090277569136</v>
      </c>
      <c r="M24" s="14">
        <v>43416.529084872687</v>
      </c>
      <c r="N24" s="13">
        <f t="shared" si="1"/>
        <v>0.52908487268723547</v>
      </c>
      <c r="O24" s="13">
        <f t="shared" si="2"/>
        <v>8.5039699115441181E-3</v>
      </c>
      <c r="P24" s="10">
        <v>9200</v>
      </c>
      <c r="Q24" s="9">
        <v>7.4</v>
      </c>
      <c r="R24" s="9">
        <v>14</v>
      </c>
      <c r="S24" s="15">
        <f t="shared" si="3"/>
        <v>31.714285714285715</v>
      </c>
      <c r="T24" s="9" t="s">
        <v>58</v>
      </c>
      <c r="U24" s="9">
        <v>6.7</v>
      </c>
      <c r="V24" s="9">
        <v>14</v>
      </c>
      <c r="W24" s="15">
        <f>+U24*60/V24</f>
        <v>28.714285714285715</v>
      </c>
      <c r="X24" s="9" t="s">
        <v>20</v>
      </c>
      <c r="Y24" s="9">
        <v>6.5</v>
      </c>
      <c r="Z24" s="9">
        <v>14</v>
      </c>
      <c r="AA24" s="15">
        <f>+Y24*60/Z24</f>
        <v>27.857142857142858</v>
      </c>
      <c r="AB24" s="9" t="s">
        <v>20</v>
      </c>
      <c r="AC24" s="15"/>
      <c r="AD24" s="15"/>
      <c r="AE24" s="41"/>
      <c r="AF24" s="41"/>
      <c r="AG24" s="9"/>
      <c r="AH24" s="35"/>
      <c r="AI24" s="35"/>
      <c r="AJ24" s="35"/>
      <c r="AK24" s="35"/>
      <c r="AL24" s="38">
        <f t="shared" si="6"/>
        <v>0</v>
      </c>
      <c r="AM24" s="8"/>
      <c r="AN24" s="40"/>
      <c r="AO24" s="40"/>
    </row>
    <row r="25" spans="1:42" x14ac:dyDescent="0.25">
      <c r="A25" s="3" t="s">
        <v>168</v>
      </c>
      <c r="B25" s="30" t="s">
        <v>169</v>
      </c>
      <c r="C25" s="1" t="s">
        <v>113</v>
      </c>
      <c r="D25" s="1" t="str">
        <f>+VLOOKUP($C25,[1]Ubicacion!$A:$C,2,0)</f>
        <v>Ub31</v>
      </c>
      <c r="E25" s="1" t="str">
        <f>+VLOOKUP($C25,[1]Ubicacion!$A:$C,3,0)</f>
        <v>Parque de Robledo - Zona Occidental</v>
      </c>
      <c r="F25" s="1" t="s">
        <v>170</v>
      </c>
      <c r="G25" s="1" t="str">
        <f>+VLOOKUP($F25,[1]Ubicacion!$A:$C,2,0)</f>
        <v>Ub33</v>
      </c>
      <c r="H25" s="1" t="str">
        <f>+VLOOKUP($F25,[1]Ubicacion!$A:$C,3,0)</f>
        <v>Parque Lleras - Zona Oriental</v>
      </c>
      <c r="I25" s="4">
        <v>2</v>
      </c>
      <c r="J25" s="4">
        <v>2</v>
      </c>
      <c r="K25" s="5">
        <v>43369.538414814815</v>
      </c>
      <c r="L25" s="6">
        <f t="shared" si="0"/>
        <v>0.53841481481504161</v>
      </c>
      <c r="M25" s="7">
        <v>43369.553382407408</v>
      </c>
      <c r="N25" s="6">
        <f t="shared" si="1"/>
        <v>0.55338240740820765</v>
      </c>
      <c r="O25" s="6">
        <f t="shared" si="2"/>
        <v>1.4967592593166046E-2</v>
      </c>
      <c r="P25" s="1">
        <v>17800</v>
      </c>
      <c r="Q25" s="26">
        <v>11.2</v>
      </c>
      <c r="R25" s="26">
        <v>25</v>
      </c>
      <c r="S25" s="28">
        <f t="shared" si="3"/>
        <v>26.88</v>
      </c>
      <c r="T25" s="26" t="s">
        <v>20</v>
      </c>
      <c r="U25">
        <v>11.3</v>
      </c>
      <c r="V25">
        <v>26</v>
      </c>
      <c r="W25" s="8">
        <f>+U25*60/V25</f>
        <v>26.076923076923077</v>
      </c>
      <c r="X25" t="s">
        <v>20</v>
      </c>
      <c r="Y25">
        <v>10.9</v>
      </c>
      <c r="Z25">
        <v>27</v>
      </c>
      <c r="AA25" s="8">
        <f>+Y25*60/Z25</f>
        <v>24.222222222222221</v>
      </c>
      <c r="AB25" t="s">
        <v>32</v>
      </c>
      <c r="AC25" s="8">
        <v>10.116837779312098</v>
      </c>
      <c r="AD25" s="8">
        <v>21.553333334128062</v>
      </c>
      <c r="AE25" s="40">
        <v>45.767380548698014</v>
      </c>
      <c r="AF25" s="40">
        <v>28.163173526276392</v>
      </c>
      <c r="AG25">
        <v>17800</v>
      </c>
      <c r="AH25" s="23">
        <v>1</v>
      </c>
      <c r="AI25" s="23">
        <v>0</v>
      </c>
      <c r="AJ25" s="23">
        <v>0</v>
      </c>
      <c r="AK25" s="23">
        <v>0</v>
      </c>
      <c r="AL25" s="38">
        <f t="shared" si="6"/>
        <v>1</v>
      </c>
      <c r="AM25" s="8"/>
      <c r="AN25" s="40"/>
      <c r="AO25" s="40"/>
    </row>
    <row r="26" spans="1:42" x14ac:dyDescent="0.25">
      <c r="A26" s="3" t="s">
        <v>805</v>
      </c>
      <c r="B26" s="30" t="s">
        <v>806</v>
      </c>
      <c r="C26" s="1" t="s">
        <v>42</v>
      </c>
      <c r="D26" s="1" t="str">
        <f>+VLOOKUP($C26,[1]Ubicacion!$A:$C,2,0)</f>
        <v>Ub24</v>
      </c>
      <c r="E26" s="1" t="str">
        <f>+VLOOKUP($C26,[1]Ubicacion!$A:$C,3,0)</f>
        <v xml:space="preserve">Museo Cementerio San Pedro - Zona Oriental </v>
      </c>
      <c r="F26" s="1" t="s">
        <v>146</v>
      </c>
      <c r="G26" s="1" t="str">
        <f>+VLOOKUP($F26,[1]Ubicacion!$A:$C,2,0)</f>
        <v>Ub29</v>
      </c>
      <c r="H26" s="1" t="str">
        <f>+VLOOKUP($F26,[1]Ubicacion!$A:$C,3,0)</f>
        <v>Parque de la Floresta - Zona Occidental</v>
      </c>
      <c r="I26" s="4">
        <v>1</v>
      </c>
      <c r="J26" s="4">
        <v>1</v>
      </c>
      <c r="K26" s="5">
        <v>43420.318493946761</v>
      </c>
      <c r="L26" s="6">
        <f t="shared" si="0"/>
        <v>0.31849394676100928</v>
      </c>
      <c r="M26" s="7">
        <v>43420.333416238427</v>
      </c>
      <c r="N26" s="6">
        <f t="shared" si="1"/>
        <v>0.33341623842716217</v>
      </c>
      <c r="O26" s="6">
        <f t="shared" si="2"/>
        <v>1.4922291666152887E-2</v>
      </c>
      <c r="P26" s="1">
        <v>11800</v>
      </c>
      <c r="Q26" s="26">
        <v>6.6</v>
      </c>
      <c r="R26" s="26">
        <v>20</v>
      </c>
      <c r="S26" s="28">
        <f t="shared" si="3"/>
        <v>19.8</v>
      </c>
      <c r="T26" s="26" t="s">
        <v>27</v>
      </c>
      <c r="U26">
        <v>6.7</v>
      </c>
      <c r="V26">
        <v>20</v>
      </c>
      <c r="W26" s="8">
        <f>+U26*60/V26</f>
        <v>20.100000000000001</v>
      </c>
      <c r="X26" t="s">
        <v>32</v>
      </c>
      <c r="Y26">
        <v>8.1</v>
      </c>
      <c r="Z26">
        <v>23</v>
      </c>
      <c r="AA26" s="8">
        <f>+Y26*60/Z26</f>
        <v>21.130434782608695</v>
      </c>
      <c r="AB26" t="s">
        <v>20</v>
      </c>
      <c r="AC26" s="8">
        <v>6.2464643517967708</v>
      </c>
      <c r="AD26" s="8">
        <v>21.488100000222524</v>
      </c>
      <c r="AE26" s="40">
        <v>24.758629851312921</v>
      </c>
      <c r="AF26" s="40">
        <v>17.441647288681878</v>
      </c>
      <c r="AG26">
        <v>11800</v>
      </c>
      <c r="AH26" s="38">
        <v>1</v>
      </c>
      <c r="AI26" s="38">
        <v>0</v>
      </c>
      <c r="AJ26" s="38">
        <v>0</v>
      </c>
      <c r="AK26" s="38">
        <v>0</v>
      </c>
      <c r="AL26" s="38">
        <f t="shared" si="6"/>
        <v>1</v>
      </c>
      <c r="AM26" s="8"/>
      <c r="AN26" s="40"/>
      <c r="AO26" s="40"/>
    </row>
    <row r="27" spans="1:42" x14ac:dyDescent="0.25">
      <c r="A27" s="3" t="s">
        <v>673</v>
      </c>
      <c r="B27" s="30" t="s">
        <v>674</v>
      </c>
      <c r="C27" s="1" t="s">
        <v>301</v>
      </c>
      <c r="D27" s="1" t="str">
        <f>+VLOOKUP($C27,[1]Ubicacion!$A:$C,2,0)</f>
        <v>Ub14</v>
      </c>
      <c r="E27" s="1" t="str">
        <f>+VLOOKUP($C27,[1]Ubicacion!$A:$C,3,0)</f>
        <v>Clinica Medellin  El Poblado - Zona Oriental</v>
      </c>
      <c r="F27" s="1" t="s">
        <v>31</v>
      </c>
      <c r="G27" s="1" t="str">
        <f>+VLOOKUP($F27,[1]Ubicacion!$A:$C,2,0)</f>
        <v>Ub2</v>
      </c>
      <c r="H27" s="1" t="str">
        <f>+VLOOKUP($F27,[1]Ubicacion!$A:$C,3,0)</f>
        <v>Aeropuerto Olaya Herrera - Zona Occidental</v>
      </c>
      <c r="I27" s="4">
        <v>2</v>
      </c>
      <c r="J27" s="4">
        <v>1</v>
      </c>
      <c r="K27" s="5">
        <v>43407.364542280091</v>
      </c>
      <c r="L27" s="6">
        <f t="shared" si="0"/>
        <v>0.36454228009097278</v>
      </c>
      <c r="M27" s="7">
        <v>43407.368614664352</v>
      </c>
      <c r="N27" s="6">
        <f t="shared" si="1"/>
        <v>0.36861466435220791</v>
      </c>
      <c r="O27" s="6">
        <f t="shared" si="2"/>
        <v>4.0723842612351291E-3</v>
      </c>
      <c r="P27" s="1">
        <v>7400</v>
      </c>
      <c r="Q27">
        <v>3.6</v>
      </c>
      <c r="R27">
        <v>10</v>
      </c>
      <c r="S27" s="8">
        <f t="shared" si="3"/>
        <v>21.6</v>
      </c>
      <c r="T27" t="s">
        <v>20</v>
      </c>
      <c r="W27" s="8"/>
      <c r="X27" t="s">
        <v>28</v>
      </c>
      <c r="AA27" s="8"/>
      <c r="AB27" t="s">
        <v>28</v>
      </c>
      <c r="AC27" s="8">
        <v>3.1522116369973063</v>
      </c>
      <c r="AD27" s="8">
        <v>5.8642333308855692</v>
      </c>
      <c r="AE27" s="40">
        <v>33.807956793891222</v>
      </c>
      <c r="AF27" s="40">
        <v>32.25190532984422</v>
      </c>
      <c r="AG27">
        <v>7400</v>
      </c>
      <c r="AH27" s="23">
        <v>0</v>
      </c>
      <c r="AI27" s="23">
        <v>0</v>
      </c>
      <c r="AJ27" s="23">
        <v>0</v>
      </c>
      <c r="AK27" s="23">
        <v>1</v>
      </c>
      <c r="AL27" s="38">
        <f t="shared" si="6"/>
        <v>4</v>
      </c>
      <c r="AM27" s="8"/>
      <c r="AN27" s="40"/>
      <c r="AO27" s="40"/>
    </row>
    <row r="28" spans="1:42" x14ac:dyDescent="0.25">
      <c r="A28" s="9" t="s">
        <v>392</v>
      </c>
      <c r="B28" s="10" t="s">
        <v>393</v>
      </c>
      <c r="C28" s="10" t="s">
        <v>296</v>
      </c>
      <c r="D28" s="10" t="str">
        <f>+VLOOKUP($C28,[1]Ubicacion!$A:$C,2,0)</f>
        <v>Ub11</v>
      </c>
      <c r="E28" s="10" t="str">
        <f>+VLOOKUP($C28,[1]Ubicacion!$A:$C,3,0)</f>
        <v>Cementerio Campos de Paz - Zona Occidental</v>
      </c>
      <c r="F28" s="10" t="s">
        <v>163</v>
      </c>
      <c r="G28" s="10" t="str">
        <f>+VLOOKUP($F28,[1]Ubicacion!$A:$C,2,0)</f>
        <v>Ub25</v>
      </c>
      <c r="H28" s="10" t="str">
        <f>+VLOOKUP($F28,[1]Ubicacion!$A:$C,3,0)</f>
        <v>Museo de Arte Moderno - Zona Oriental</v>
      </c>
      <c r="I28" s="11">
        <v>2</v>
      </c>
      <c r="J28" s="11">
        <v>2</v>
      </c>
      <c r="K28" s="12">
        <v>43385.570250578705</v>
      </c>
      <c r="L28" s="13">
        <f t="shared" si="0"/>
        <v>0.57025057870487217</v>
      </c>
      <c r="M28" s="14">
        <v>43385.580778900461</v>
      </c>
      <c r="N28" s="13">
        <f t="shared" si="1"/>
        <v>0.58077890046115499</v>
      </c>
      <c r="O28" s="13">
        <f t="shared" si="2"/>
        <v>1.0528321756282821E-2</v>
      </c>
      <c r="P28" s="10">
        <v>9600</v>
      </c>
      <c r="Q28" s="9">
        <v>5.2</v>
      </c>
      <c r="R28" s="9">
        <v>12</v>
      </c>
      <c r="S28" s="15">
        <f t="shared" si="3"/>
        <v>26</v>
      </c>
      <c r="T28" s="9" t="s">
        <v>27</v>
      </c>
      <c r="U28" s="9">
        <v>5.6</v>
      </c>
      <c r="V28" s="9">
        <v>14</v>
      </c>
      <c r="W28" s="15">
        <f t="shared" ref="W28:W36" si="9">+U28*60/V28</f>
        <v>24</v>
      </c>
      <c r="X28" s="9" t="s">
        <v>32</v>
      </c>
      <c r="Y28" s="9">
        <v>6.2</v>
      </c>
      <c r="Z28" s="9">
        <v>14</v>
      </c>
      <c r="AA28" s="15">
        <f>+Y28*60/Z28</f>
        <v>26.571428571428573</v>
      </c>
      <c r="AB28" s="9" t="s">
        <v>32</v>
      </c>
      <c r="AC28" s="15"/>
      <c r="AD28" s="15"/>
      <c r="AE28" s="41"/>
      <c r="AF28" s="41"/>
      <c r="AG28" s="9"/>
      <c r="AH28" s="35"/>
      <c r="AI28" s="35"/>
      <c r="AJ28" s="35"/>
      <c r="AK28" s="35"/>
      <c r="AL28" s="38">
        <f t="shared" si="6"/>
        <v>0</v>
      </c>
      <c r="AM28" s="8"/>
      <c r="AN28" s="40"/>
      <c r="AO28" s="40"/>
    </row>
    <row r="29" spans="1:42" x14ac:dyDescent="0.25">
      <c r="A29" s="3" t="s">
        <v>44</v>
      </c>
      <c r="B29" s="30" t="s">
        <v>45</v>
      </c>
      <c r="C29" s="1" t="s">
        <v>46</v>
      </c>
      <c r="D29" s="1" t="str">
        <f>+VLOOKUP($C29,[1]Ubicacion!$A:$C,2,0)</f>
        <v>Ub4</v>
      </c>
      <c r="E29" s="1" t="str">
        <f>+VLOOKUP($C29,[1]Ubicacion!$A:$C,3,0)</f>
        <v>C.C Los Molinos - Zona Occidental</v>
      </c>
      <c r="F29" s="1" t="s">
        <v>18</v>
      </c>
      <c r="G29" s="1" t="str">
        <f>+VLOOKUP($F29,[1]Ubicacion!$A:$C,2,0)</f>
        <v>Ub17</v>
      </c>
      <c r="H29" s="1" t="str">
        <f>+VLOOKUP($F29,[1]Ubicacion!$A:$C,3,0)</f>
        <v>Facultad de Minas Unal - Zona Occidental</v>
      </c>
      <c r="I29" s="4">
        <v>2</v>
      </c>
      <c r="J29" s="4">
        <v>2</v>
      </c>
      <c r="K29" s="5">
        <v>43239.844660567127</v>
      </c>
      <c r="L29" s="6">
        <f t="shared" si="0"/>
        <v>0.84466056712699356</v>
      </c>
      <c r="M29" s="7">
        <v>43239.86228429398</v>
      </c>
      <c r="N29" s="6">
        <f t="shared" si="1"/>
        <v>0.86228429398033768</v>
      </c>
      <c r="O29" s="6">
        <f t="shared" si="2"/>
        <v>1.7623726853344124E-2</v>
      </c>
      <c r="P29" s="1">
        <v>11300</v>
      </c>
      <c r="Q29" s="26">
        <v>6.6</v>
      </c>
      <c r="R29" s="26">
        <v>22</v>
      </c>
      <c r="S29" s="28">
        <f t="shared" si="3"/>
        <v>18</v>
      </c>
      <c r="T29" s="26" t="s">
        <v>27</v>
      </c>
      <c r="U29">
        <v>8.8000000000000007</v>
      </c>
      <c r="V29">
        <v>27</v>
      </c>
      <c r="W29" s="8">
        <f t="shared" si="9"/>
        <v>19.555555555555557</v>
      </c>
      <c r="X29" t="s">
        <v>20</v>
      </c>
      <c r="AA29" s="8"/>
      <c r="AB29" t="s">
        <v>28</v>
      </c>
      <c r="AC29" s="8">
        <v>6.2231472489392141</v>
      </c>
      <c r="AD29" s="8">
        <v>25.378166663646699</v>
      </c>
      <c r="AE29" s="40">
        <v>19.026524402998096</v>
      </c>
      <c r="AF29" s="40">
        <v>14.712994830758158</v>
      </c>
      <c r="AG29">
        <v>11300</v>
      </c>
      <c r="AH29" s="23">
        <v>1</v>
      </c>
      <c r="AI29" s="23">
        <v>0</v>
      </c>
      <c r="AJ29" s="23">
        <v>0</v>
      </c>
      <c r="AK29" s="23">
        <v>0</v>
      </c>
      <c r="AL29" s="38">
        <f t="shared" si="6"/>
        <v>1</v>
      </c>
      <c r="AM29" s="8"/>
      <c r="AN29" s="40"/>
      <c r="AO29" s="40"/>
    </row>
    <row r="30" spans="1:42" x14ac:dyDescent="0.25">
      <c r="A30" s="3" t="s">
        <v>711</v>
      </c>
      <c r="B30" s="30" t="s">
        <v>712</v>
      </c>
      <c r="C30" s="1" t="s">
        <v>156</v>
      </c>
      <c r="D30" s="1" t="str">
        <f>+VLOOKUP($C30,[1]Ubicacion!$A:$C,2,0)</f>
        <v>Ub19</v>
      </c>
      <c r="E30" s="1" t="str">
        <f>+VLOOKUP($C30,[1]Ubicacion!$A:$C,3,0)</f>
        <v>Hospital Pablo Tobon Uribe - Zona Occidental</v>
      </c>
      <c r="F30" s="1" t="s">
        <v>157</v>
      </c>
      <c r="G30" s="1" t="str">
        <f>+VLOOKUP($F30,[1]Ubicacion!$A:$C,2,0)</f>
        <v>Ub23</v>
      </c>
      <c r="H30" s="1" t="str">
        <f>+VLOOKUP($F30,[1]Ubicacion!$A:$C,3,0)</f>
        <v>Museo Casa Gardeliana - Zona Oriental</v>
      </c>
      <c r="I30" s="4">
        <v>2</v>
      </c>
      <c r="J30" s="4">
        <v>1</v>
      </c>
      <c r="K30" s="5">
        <v>43412.48642346065</v>
      </c>
      <c r="L30" s="6">
        <f t="shared" si="0"/>
        <v>0.48642346065025777</v>
      </c>
      <c r="M30" s="7">
        <v>43412.496179398149</v>
      </c>
      <c r="N30" s="6">
        <f t="shared" si="1"/>
        <v>0.49617939814925194</v>
      </c>
      <c r="O30" s="6">
        <f t="shared" si="2"/>
        <v>9.7559374989941716E-3</v>
      </c>
      <c r="P30" s="1">
        <v>10500</v>
      </c>
      <c r="Q30">
        <v>4.2</v>
      </c>
      <c r="R30">
        <v>14</v>
      </c>
      <c r="S30" s="8">
        <f t="shared" si="3"/>
        <v>18</v>
      </c>
      <c r="T30" t="s">
        <v>20</v>
      </c>
      <c r="U30">
        <v>5.0999999999999996</v>
      </c>
      <c r="V30">
        <v>18</v>
      </c>
      <c r="W30" s="8">
        <f t="shared" si="9"/>
        <v>17</v>
      </c>
      <c r="X30" t="s">
        <v>20</v>
      </c>
      <c r="Y30">
        <v>6</v>
      </c>
      <c r="Z30">
        <v>16</v>
      </c>
      <c r="AA30" s="8">
        <f t="shared" ref="AA30:AA36" si="10">+Y30*60/Z30</f>
        <v>22.5</v>
      </c>
      <c r="AB30" t="s">
        <v>20</v>
      </c>
      <c r="AC30" s="8">
        <v>3.547386380449348</v>
      </c>
      <c r="AD30" s="8">
        <v>14.048550001780193</v>
      </c>
      <c r="AE30" s="40">
        <v>29.168296784892568</v>
      </c>
      <c r="AF30" s="40">
        <v>15.150544561537666</v>
      </c>
      <c r="AG30">
        <v>10500</v>
      </c>
      <c r="AH30" s="23">
        <v>0</v>
      </c>
      <c r="AI30" s="23">
        <v>0</v>
      </c>
      <c r="AJ30" s="23">
        <v>0</v>
      </c>
      <c r="AK30" s="23">
        <v>1</v>
      </c>
      <c r="AL30" s="38">
        <f t="shared" si="6"/>
        <v>4</v>
      </c>
      <c r="AM30" s="8"/>
      <c r="AN30" s="40"/>
      <c r="AO30" s="40"/>
    </row>
    <row r="31" spans="1:42" x14ac:dyDescent="0.25">
      <c r="A31" s="3" t="s">
        <v>198</v>
      </c>
      <c r="B31" s="30" t="s">
        <v>199</v>
      </c>
      <c r="C31" s="1" t="s">
        <v>124</v>
      </c>
      <c r="D31" s="1" t="str">
        <f>+VLOOKUP($C31,[1]Ubicacion!$A:$C,2,0)</f>
        <v>Ub43</v>
      </c>
      <c r="E31" s="1" t="str">
        <f>+VLOOKUP($C31,[1]Ubicacion!$A:$C,3,0)</f>
        <v>Universidad Pontificia Bolivariana - Zona Occidental</v>
      </c>
      <c r="F31" s="1" t="s">
        <v>163</v>
      </c>
      <c r="G31" s="1" t="str">
        <f>+VLOOKUP($F31,[1]Ubicacion!$A:$C,2,0)</f>
        <v>Ub25</v>
      </c>
      <c r="H31" s="1" t="str">
        <f>+VLOOKUP($F31,[1]Ubicacion!$A:$C,3,0)</f>
        <v>Museo de Arte Moderno - Zona Oriental</v>
      </c>
      <c r="I31" s="4">
        <v>2</v>
      </c>
      <c r="J31" s="4">
        <v>2</v>
      </c>
      <c r="K31" s="5">
        <v>43374.716481365744</v>
      </c>
      <c r="L31" s="6">
        <f t="shared" si="0"/>
        <v>0.71648136574367527</v>
      </c>
      <c r="M31" s="7">
        <v>43374.730652662038</v>
      </c>
      <c r="N31" s="6">
        <f t="shared" si="1"/>
        <v>0.73065266203775536</v>
      </c>
      <c r="O31" s="6">
        <f t="shared" si="2"/>
        <v>1.4171296294080094E-2</v>
      </c>
      <c r="P31" s="1">
        <v>10800</v>
      </c>
      <c r="Q31" s="3">
        <v>5</v>
      </c>
      <c r="R31" s="3">
        <v>14</v>
      </c>
      <c r="S31" s="8">
        <f t="shared" si="3"/>
        <v>21.428571428571427</v>
      </c>
      <c r="T31" t="s">
        <v>27</v>
      </c>
      <c r="U31">
        <v>5.9</v>
      </c>
      <c r="V31">
        <v>16</v>
      </c>
      <c r="W31" s="8">
        <f t="shared" si="9"/>
        <v>22.125</v>
      </c>
      <c r="X31" t="s">
        <v>32</v>
      </c>
      <c r="Y31" s="26">
        <v>5.3</v>
      </c>
      <c r="Z31" s="26">
        <v>15</v>
      </c>
      <c r="AA31" s="28">
        <f t="shared" si="10"/>
        <v>21.2</v>
      </c>
      <c r="AB31" s="26" t="s">
        <v>32</v>
      </c>
      <c r="AC31" s="8">
        <v>5.3516292915061445</v>
      </c>
      <c r="AD31" s="8">
        <v>20.406666668256126</v>
      </c>
      <c r="AE31" s="40">
        <v>37.103949243669341</v>
      </c>
      <c r="AF31" s="40">
        <v>15.734944011696765</v>
      </c>
      <c r="AG31">
        <v>10800</v>
      </c>
      <c r="AH31" s="23">
        <v>0</v>
      </c>
      <c r="AI31" s="23">
        <v>0</v>
      </c>
      <c r="AJ31" s="23">
        <v>1</v>
      </c>
      <c r="AK31" s="23">
        <v>0</v>
      </c>
      <c r="AL31" s="38">
        <f t="shared" si="6"/>
        <v>3</v>
      </c>
      <c r="AM31" s="8"/>
      <c r="AN31" s="40"/>
      <c r="AO31" s="40"/>
    </row>
    <row r="32" spans="1:42" x14ac:dyDescent="0.25">
      <c r="A32" s="3" t="s">
        <v>627</v>
      </c>
      <c r="B32" s="30" t="s">
        <v>628</v>
      </c>
      <c r="C32" s="1" t="s">
        <v>151</v>
      </c>
      <c r="D32" s="1" t="str">
        <f>+VLOOKUP($C32,[1]Ubicacion!$A:$C,2,0)</f>
        <v>Ub1</v>
      </c>
      <c r="E32" s="1" t="str">
        <f>+VLOOKUP($C32,[1]Ubicacion!$A:$C,3,0)</f>
        <v>Aeroparque Juan Pablo II - Zona Occidental</v>
      </c>
      <c r="F32" s="1" t="s">
        <v>224</v>
      </c>
      <c r="G32" s="1" t="str">
        <f>+VLOOKUP($F32,[1]Ubicacion!$A:$C,2,0)</f>
        <v>Ub22</v>
      </c>
      <c r="H32" s="1" t="str">
        <f>+VLOOKUP($F32,[1]Ubicacion!$A:$C,3,0)</f>
        <v>Hotel Nutibara - Zona Oriental</v>
      </c>
      <c r="I32" s="4">
        <v>2</v>
      </c>
      <c r="J32" s="4">
        <v>1</v>
      </c>
      <c r="K32" s="5">
        <v>43404.357962499998</v>
      </c>
      <c r="L32" s="6">
        <f t="shared" si="0"/>
        <v>0.35796249999839347</v>
      </c>
      <c r="M32" s="7">
        <v>43404.374586921294</v>
      </c>
      <c r="N32" s="6">
        <f t="shared" si="1"/>
        <v>0.37458692129439441</v>
      </c>
      <c r="O32" s="6">
        <f t="shared" si="2"/>
        <v>1.6624421296000946E-2</v>
      </c>
      <c r="P32" s="1">
        <v>12500</v>
      </c>
      <c r="Q32">
        <v>5.7</v>
      </c>
      <c r="R32">
        <v>19</v>
      </c>
      <c r="S32" s="8">
        <f t="shared" si="3"/>
        <v>18</v>
      </c>
      <c r="T32" t="s">
        <v>27</v>
      </c>
      <c r="U32">
        <v>5.9</v>
      </c>
      <c r="V32">
        <v>19</v>
      </c>
      <c r="W32" s="8">
        <f t="shared" si="9"/>
        <v>18.631578947368421</v>
      </c>
      <c r="X32" t="s">
        <v>32</v>
      </c>
      <c r="Y32">
        <v>5.9</v>
      </c>
      <c r="Z32">
        <v>22</v>
      </c>
      <c r="AA32" s="8">
        <f t="shared" si="10"/>
        <v>16.09090909090909</v>
      </c>
      <c r="AB32" t="s">
        <v>32</v>
      </c>
      <c r="AC32" s="8">
        <v>6.3660395823842375</v>
      </c>
      <c r="AD32" s="8">
        <v>23.939166665077209</v>
      </c>
      <c r="AE32" s="40">
        <v>24.969367448590596</v>
      </c>
      <c r="AF32" s="40">
        <v>15.955541823444769</v>
      </c>
      <c r="AG32">
        <v>12500</v>
      </c>
      <c r="AH32" s="23">
        <v>0</v>
      </c>
      <c r="AI32" s="23">
        <v>0</v>
      </c>
      <c r="AJ32" s="23">
        <v>0</v>
      </c>
      <c r="AK32" s="23">
        <v>1</v>
      </c>
      <c r="AL32" s="38">
        <f t="shared" si="6"/>
        <v>4</v>
      </c>
      <c r="AM32" s="8"/>
      <c r="AN32" s="40"/>
      <c r="AO32" s="40"/>
    </row>
    <row r="33" spans="1:41" x14ac:dyDescent="0.25">
      <c r="A33" s="3" t="s">
        <v>562</v>
      </c>
      <c r="B33" s="30" t="s">
        <v>563</v>
      </c>
      <c r="C33" s="1" t="s">
        <v>91</v>
      </c>
      <c r="D33" s="1" t="str">
        <f>+VLOOKUP($C33,[1]Ubicacion!$A:$C,2,0)</f>
        <v>Ub41</v>
      </c>
      <c r="E33" s="1" t="str">
        <f>+VLOOKUP($C33,[1]Ubicacion!$A:$C,3,0)</f>
        <v>Universidad de Antioquia - Zona Oriental</v>
      </c>
      <c r="F33" s="1" t="s">
        <v>156</v>
      </c>
      <c r="G33" s="1" t="str">
        <f>+VLOOKUP($F33,[1]Ubicacion!$A:$C,2,0)</f>
        <v>Ub19</v>
      </c>
      <c r="H33" s="1" t="str">
        <f>+VLOOKUP($F33,[1]Ubicacion!$A:$C,3,0)</f>
        <v>Hospital Pablo Tobon Uribe - Zona Occidental</v>
      </c>
      <c r="I33" s="4">
        <v>1</v>
      </c>
      <c r="J33" s="4">
        <v>2</v>
      </c>
      <c r="K33" s="5">
        <v>43397.789081597221</v>
      </c>
      <c r="L33" s="6">
        <f t="shared" si="0"/>
        <v>0.78908159722050186</v>
      </c>
      <c r="M33" s="7">
        <v>43397.797276423611</v>
      </c>
      <c r="N33" s="6">
        <f t="shared" si="1"/>
        <v>0.7972764236110379</v>
      </c>
      <c r="O33" s="6">
        <f t="shared" si="2"/>
        <v>8.1948263905360363E-3</v>
      </c>
      <c r="P33" s="1">
        <v>6500</v>
      </c>
      <c r="Q33">
        <v>3</v>
      </c>
      <c r="R33">
        <v>9</v>
      </c>
      <c r="S33" s="8">
        <f t="shared" si="3"/>
        <v>20</v>
      </c>
      <c r="T33" t="s">
        <v>20</v>
      </c>
      <c r="U33" s="26">
        <v>3</v>
      </c>
      <c r="V33" s="26">
        <v>14</v>
      </c>
      <c r="W33" s="28">
        <f t="shared" si="9"/>
        <v>12.857142857142858</v>
      </c>
      <c r="X33" s="26" t="s">
        <v>564</v>
      </c>
      <c r="Y33">
        <v>4.5999999999999996</v>
      </c>
      <c r="Z33">
        <v>17</v>
      </c>
      <c r="AA33" s="8">
        <f t="shared" si="10"/>
        <v>16.235294117647058</v>
      </c>
      <c r="AB33" t="s">
        <v>32</v>
      </c>
      <c r="AC33" s="8">
        <v>2.5461226075099663</v>
      </c>
      <c r="AD33" s="8">
        <v>11.800549999872844</v>
      </c>
      <c r="AE33" s="40">
        <v>14.686593408735082</v>
      </c>
      <c r="AF33" s="40">
        <v>12.945782734893214</v>
      </c>
      <c r="AG33">
        <v>6500</v>
      </c>
      <c r="AH33" s="38">
        <v>0</v>
      </c>
      <c r="AI33" s="38">
        <v>1</v>
      </c>
      <c r="AJ33" s="38">
        <v>0</v>
      </c>
      <c r="AK33" s="38">
        <v>0</v>
      </c>
      <c r="AL33" s="38">
        <f t="shared" si="6"/>
        <v>2</v>
      </c>
      <c r="AM33" s="8"/>
      <c r="AN33" s="40"/>
      <c r="AO33" s="40"/>
    </row>
    <row r="34" spans="1:41" x14ac:dyDescent="0.25">
      <c r="A34" s="3" t="s">
        <v>633</v>
      </c>
      <c r="B34" s="30" t="s">
        <v>634</v>
      </c>
      <c r="C34" s="1" t="s">
        <v>37</v>
      </c>
      <c r="D34" s="1" t="str">
        <f>+VLOOKUP($C34,[1]Ubicacion!$A:$C,2,0)</f>
        <v>Ub7</v>
      </c>
      <c r="E34" s="1" t="str">
        <f>+VLOOKUP($C34,[1]Ubicacion!$A:$C,3,0)</f>
        <v>C.C Unicentro - Zona Occidental</v>
      </c>
      <c r="F34" s="1" t="s">
        <v>91</v>
      </c>
      <c r="G34" s="1" t="str">
        <f>+VLOOKUP($F34,[1]Ubicacion!$A:$C,2,0)</f>
        <v>Ub41</v>
      </c>
      <c r="H34" s="1" t="str">
        <f>+VLOOKUP($F34,[1]Ubicacion!$A:$C,3,0)</f>
        <v>Universidad de Antioquia - Zona Oriental</v>
      </c>
      <c r="I34" s="4">
        <v>2</v>
      </c>
      <c r="J34" s="4">
        <v>2</v>
      </c>
      <c r="K34" s="5">
        <v>43404.507135150459</v>
      </c>
      <c r="L34" s="6">
        <f t="shared" si="0"/>
        <v>0.50713515045936219</v>
      </c>
      <c r="M34" s="7">
        <v>43404.52010775463</v>
      </c>
      <c r="N34" s="6">
        <f t="shared" si="1"/>
        <v>0.52010775462986203</v>
      </c>
      <c r="O34" s="6">
        <f t="shared" si="2"/>
        <v>1.2972604170499835E-2</v>
      </c>
      <c r="P34" s="1">
        <v>9800</v>
      </c>
      <c r="Q34">
        <v>4.2</v>
      </c>
      <c r="R34">
        <v>8</v>
      </c>
      <c r="S34" s="8">
        <f t="shared" si="3"/>
        <v>31.5</v>
      </c>
      <c r="T34" t="s">
        <v>27</v>
      </c>
      <c r="U34">
        <v>4.5</v>
      </c>
      <c r="V34">
        <v>15</v>
      </c>
      <c r="W34" s="8">
        <f t="shared" si="9"/>
        <v>18</v>
      </c>
      <c r="X34" t="s">
        <v>32</v>
      </c>
      <c r="Y34">
        <v>4.8</v>
      </c>
      <c r="Z34">
        <v>15</v>
      </c>
      <c r="AA34" s="8">
        <f t="shared" si="10"/>
        <v>19.2</v>
      </c>
      <c r="AB34" t="s">
        <v>32</v>
      </c>
      <c r="AC34" s="8">
        <v>4.0075848017460229</v>
      </c>
      <c r="AD34" s="8">
        <v>18.680549999078114</v>
      </c>
      <c r="AE34" s="40">
        <v>64.579665044941549</v>
      </c>
      <c r="AF34" s="40">
        <v>12.871949065558983</v>
      </c>
      <c r="AG34">
        <v>9800</v>
      </c>
      <c r="AH34" s="23">
        <v>0</v>
      </c>
      <c r="AI34" s="23">
        <v>0</v>
      </c>
      <c r="AJ34" s="23">
        <v>0</v>
      </c>
      <c r="AK34" s="23">
        <v>1</v>
      </c>
      <c r="AL34" s="38">
        <f t="shared" si="6"/>
        <v>4</v>
      </c>
      <c r="AM34" s="8"/>
      <c r="AN34" s="40"/>
      <c r="AO34" s="40"/>
    </row>
    <row r="35" spans="1:41" x14ac:dyDescent="0.25">
      <c r="A35" s="3" t="s">
        <v>773</v>
      </c>
      <c r="B35" s="30" t="s">
        <v>774</v>
      </c>
      <c r="C35" s="1" t="s">
        <v>91</v>
      </c>
      <c r="D35" s="1" t="str">
        <f>+VLOOKUP($C35,[1]Ubicacion!$A:$C,2,0)</f>
        <v>Ub41</v>
      </c>
      <c r="E35" s="1" t="str">
        <f>+VLOOKUP($C35,[1]Ubicacion!$A:$C,3,0)</f>
        <v>Universidad de Antioquia - Zona Oriental</v>
      </c>
      <c r="F35" s="1" t="s">
        <v>49</v>
      </c>
      <c r="G35" s="1" t="str">
        <f>+VLOOKUP($F35,[1]Ubicacion!$A:$C,2,0)</f>
        <v>Ub8</v>
      </c>
      <c r="H35" s="1" t="str">
        <f>+VLOOKUP($F35,[1]Ubicacion!$A:$C,3,0)</f>
        <v>C.C. San Diego - Zona Oriental</v>
      </c>
      <c r="I35" s="4">
        <v>2</v>
      </c>
      <c r="J35" s="4">
        <v>1</v>
      </c>
      <c r="K35" s="5">
        <v>43417.429264120372</v>
      </c>
      <c r="L35" s="6">
        <f t="shared" si="0"/>
        <v>0.42926412037195405</v>
      </c>
      <c r="M35" s="7">
        <v>43417.441844560184</v>
      </c>
      <c r="N35" s="6">
        <f t="shared" si="1"/>
        <v>0.44184456018410856</v>
      </c>
      <c r="O35" s="6">
        <f t="shared" si="2"/>
        <v>1.2580439812154509E-2</v>
      </c>
      <c r="P35" s="1">
        <v>10900</v>
      </c>
      <c r="Q35">
        <v>5.8</v>
      </c>
      <c r="R35">
        <v>15</v>
      </c>
      <c r="S35" s="8">
        <f t="shared" si="3"/>
        <v>23.2</v>
      </c>
      <c r="T35" t="s">
        <v>27</v>
      </c>
      <c r="U35">
        <v>5.6</v>
      </c>
      <c r="V35">
        <v>17</v>
      </c>
      <c r="W35" s="8">
        <f t="shared" si="9"/>
        <v>19.764705882352942</v>
      </c>
      <c r="X35" t="s">
        <v>32</v>
      </c>
      <c r="Y35">
        <v>7.4</v>
      </c>
      <c r="Z35">
        <v>18</v>
      </c>
      <c r="AA35" s="8">
        <f t="shared" si="10"/>
        <v>24.666666666666668</v>
      </c>
      <c r="AB35" t="s">
        <v>32</v>
      </c>
      <c r="AC35" s="8">
        <v>3.1565037310060884</v>
      </c>
      <c r="AD35" s="8">
        <v>18.11583333015442</v>
      </c>
      <c r="AE35" s="40">
        <v>726.38306242023862</v>
      </c>
      <c r="AF35" s="40">
        <v>10.454403085345175</v>
      </c>
      <c r="AG35">
        <v>10900</v>
      </c>
      <c r="AH35" s="23">
        <v>0</v>
      </c>
      <c r="AI35" s="23">
        <v>0</v>
      </c>
      <c r="AJ35" s="23">
        <v>0</v>
      </c>
      <c r="AK35" s="23">
        <v>1</v>
      </c>
      <c r="AL35" s="38">
        <f t="shared" si="6"/>
        <v>4</v>
      </c>
      <c r="AM35" s="8"/>
      <c r="AN35" s="40"/>
      <c r="AO35" s="40"/>
    </row>
    <row r="36" spans="1:41" x14ac:dyDescent="0.25">
      <c r="A36" s="3" t="s">
        <v>789</v>
      </c>
      <c r="B36" s="30" t="s">
        <v>790</v>
      </c>
      <c r="C36" s="1" t="s">
        <v>46</v>
      </c>
      <c r="D36" s="1" t="str">
        <f>+VLOOKUP($C36,[1]Ubicacion!$A:$C,2,0)</f>
        <v>Ub4</v>
      </c>
      <c r="E36" s="1" t="str">
        <f>+VLOOKUP($C36,[1]Ubicacion!$A:$C,3,0)</f>
        <v>C.C Los Molinos - Zona Occidental</v>
      </c>
      <c r="F36" s="1" t="s">
        <v>113</v>
      </c>
      <c r="G36" s="1" t="str">
        <f>+VLOOKUP($F36,[1]Ubicacion!$A:$C,2,0)</f>
        <v>Ub31</v>
      </c>
      <c r="H36" s="1" t="str">
        <f>+VLOOKUP($F36,[1]Ubicacion!$A:$C,3,0)</f>
        <v>Parque de Robledo - Zona Occidental</v>
      </c>
      <c r="I36" s="4">
        <v>2</v>
      </c>
      <c r="J36" s="4">
        <v>2</v>
      </c>
      <c r="K36" s="5">
        <v>43418.867719409725</v>
      </c>
      <c r="L36" s="6">
        <f t="shared" si="0"/>
        <v>0.86771940972539596</v>
      </c>
      <c r="M36" s="7">
        <v>43418.878626967591</v>
      </c>
      <c r="N36" s="6">
        <f t="shared" si="1"/>
        <v>0.87862696759111714</v>
      </c>
      <c r="O36" s="6">
        <f t="shared" si="2"/>
        <v>1.0907557865721174E-2</v>
      </c>
      <c r="P36" s="1">
        <v>11000</v>
      </c>
      <c r="Q36" s="26">
        <v>7</v>
      </c>
      <c r="R36" s="26">
        <v>20</v>
      </c>
      <c r="S36" s="28">
        <f t="shared" si="3"/>
        <v>21</v>
      </c>
      <c r="T36" s="26" t="s">
        <v>27</v>
      </c>
      <c r="U36">
        <v>7.8</v>
      </c>
      <c r="V36">
        <v>23</v>
      </c>
      <c r="W36" s="8">
        <f t="shared" si="9"/>
        <v>20.347826086956523</v>
      </c>
      <c r="X36" t="s">
        <v>20</v>
      </c>
      <c r="Y36">
        <v>8.4</v>
      </c>
      <c r="Z36">
        <v>29</v>
      </c>
      <c r="AA36" s="8">
        <f t="shared" si="10"/>
        <v>17.379310344827587</v>
      </c>
      <c r="AB36" t="s">
        <v>32</v>
      </c>
      <c r="AC36" s="8">
        <v>5.0934231312903959</v>
      </c>
      <c r="AD36" s="8">
        <v>15.706883331139883</v>
      </c>
      <c r="AE36" s="40">
        <v>73.398075501177033</v>
      </c>
      <c r="AF36" s="40">
        <v>19.456780917926718</v>
      </c>
      <c r="AG36">
        <v>11000</v>
      </c>
      <c r="AH36" s="38">
        <v>1</v>
      </c>
      <c r="AI36" s="23">
        <v>0</v>
      </c>
      <c r="AJ36" s="23">
        <v>0</v>
      </c>
      <c r="AK36" s="23">
        <v>0</v>
      </c>
      <c r="AL36" s="38">
        <f t="shared" si="6"/>
        <v>1</v>
      </c>
      <c r="AM36" s="8"/>
      <c r="AN36" s="40"/>
      <c r="AO36" s="40"/>
    </row>
    <row r="37" spans="1:41" x14ac:dyDescent="0.25">
      <c r="A37" s="9" t="s">
        <v>565</v>
      </c>
      <c r="B37" s="10" t="s">
        <v>566</v>
      </c>
      <c r="C37" s="10" t="s">
        <v>105</v>
      </c>
      <c r="D37" s="10" t="str">
        <f>+VLOOKUP($C37,[1]Ubicacion!$A:$C,2,0)</f>
        <v>Ub16</v>
      </c>
      <c r="E37" s="10" t="str">
        <f>+VLOOKUP($C37,[1]Ubicacion!$A:$C,3,0)</f>
        <v>Estadio Atanasio Girardot Obelisco - Zona Occidental</v>
      </c>
      <c r="F37" s="10" t="s">
        <v>239</v>
      </c>
      <c r="G37" s="10" t="str">
        <f>+VLOOKUP($F37,[1]Ubicacion!$A:$C,2,0)</f>
        <v>Ub3</v>
      </c>
      <c r="H37" s="10" t="str">
        <f>+VLOOKUP($F37,[1]Ubicacion!$A:$C,3,0)</f>
        <v>C.C La Mota - Zona Occidental</v>
      </c>
      <c r="I37" s="11">
        <v>2</v>
      </c>
      <c r="J37" s="11">
        <v>2</v>
      </c>
      <c r="K37" s="12">
        <v>43398.685797719911</v>
      </c>
      <c r="L37" s="13">
        <f t="shared" si="0"/>
        <v>0.68579771991062444</v>
      </c>
      <c r="M37" s="14">
        <v>43398.704189386575</v>
      </c>
      <c r="N37" s="13">
        <f t="shared" si="1"/>
        <v>0.70418938657530816</v>
      </c>
      <c r="O37" s="13">
        <f t="shared" si="2"/>
        <v>1.8391666664683726E-2</v>
      </c>
      <c r="P37" s="10">
        <v>12600</v>
      </c>
      <c r="Q37" s="9"/>
      <c r="R37" s="9"/>
      <c r="S37" s="15"/>
      <c r="T37" s="9"/>
      <c r="U37" s="9"/>
      <c r="V37" s="9"/>
      <c r="W37" s="15"/>
      <c r="X37" s="9"/>
      <c r="Y37" s="9"/>
      <c r="Z37" s="9"/>
      <c r="AA37" s="15"/>
      <c r="AB37" s="9"/>
      <c r="AC37" s="15"/>
      <c r="AD37" s="15"/>
      <c r="AE37" s="41"/>
      <c r="AF37" s="41"/>
      <c r="AG37" s="9"/>
      <c r="AH37" s="35"/>
      <c r="AI37" s="35"/>
      <c r="AJ37" s="35"/>
      <c r="AK37" s="35"/>
      <c r="AL37" s="38">
        <f t="shared" si="6"/>
        <v>0</v>
      </c>
      <c r="AM37" s="8"/>
      <c r="AN37" s="40"/>
      <c r="AO37" s="40"/>
    </row>
    <row r="38" spans="1:41" x14ac:dyDescent="0.25">
      <c r="A38" s="3" t="s">
        <v>354</v>
      </c>
      <c r="B38" s="30" t="s">
        <v>355</v>
      </c>
      <c r="C38" s="1" t="s">
        <v>49</v>
      </c>
      <c r="D38" s="1" t="str">
        <f>+VLOOKUP($C38,[1]Ubicacion!$A:$C,2,0)</f>
        <v>Ub8</v>
      </c>
      <c r="E38" s="1" t="str">
        <f>+VLOOKUP($C38,[1]Ubicacion!$A:$C,3,0)</f>
        <v>C.C. San Diego - Zona Oriental</v>
      </c>
      <c r="F38" s="1" t="s">
        <v>113</v>
      </c>
      <c r="G38" s="1" t="str">
        <f>+VLOOKUP($F38,[1]Ubicacion!$A:$C,2,0)</f>
        <v>Ub31</v>
      </c>
      <c r="H38" s="1" t="str">
        <f>+VLOOKUP($F38,[1]Ubicacion!$A:$C,3,0)</f>
        <v>Parque de Robledo - Zona Occidental</v>
      </c>
      <c r="I38" s="4">
        <v>2</v>
      </c>
      <c r="J38" s="4">
        <v>1</v>
      </c>
      <c r="K38" s="5">
        <v>43383.498647766202</v>
      </c>
      <c r="L38" s="6">
        <f t="shared" si="0"/>
        <v>0.49864776620233897</v>
      </c>
      <c r="M38" s="7">
        <v>43383.51480740741</v>
      </c>
      <c r="N38" s="6">
        <f t="shared" si="1"/>
        <v>0.51480740740953479</v>
      </c>
      <c r="O38" s="6">
        <f t="shared" si="2"/>
        <v>1.6159641207195818E-2</v>
      </c>
      <c r="P38" s="1">
        <v>13000</v>
      </c>
      <c r="Q38" s="26">
        <v>6.5</v>
      </c>
      <c r="R38" s="26">
        <v>19</v>
      </c>
      <c r="S38" s="28">
        <f t="shared" ref="S38:S78" si="11">+Q38*60/R38</f>
        <v>20.526315789473685</v>
      </c>
      <c r="T38" s="26" t="s">
        <v>27</v>
      </c>
      <c r="U38">
        <v>7.8</v>
      </c>
      <c r="V38">
        <v>20</v>
      </c>
      <c r="W38" s="8">
        <f>+U38*60/V38</f>
        <v>23.4</v>
      </c>
      <c r="X38" t="s">
        <v>20</v>
      </c>
      <c r="Y38">
        <v>6.6</v>
      </c>
      <c r="Z38">
        <v>27</v>
      </c>
      <c r="AA38" s="8">
        <f>+Y38*60/Z38</f>
        <v>14.666666666666666</v>
      </c>
      <c r="AB38" t="s">
        <v>32</v>
      </c>
      <c r="AC38" s="8">
        <v>7.0117976490276392</v>
      </c>
      <c r="AD38" s="8">
        <v>23.269883330663045</v>
      </c>
      <c r="AE38" s="40">
        <v>22.665661099263367</v>
      </c>
      <c r="AF38" s="40">
        <v>18.079500140307356</v>
      </c>
      <c r="AG38">
        <v>13000</v>
      </c>
      <c r="AH38" s="23">
        <v>1</v>
      </c>
      <c r="AI38" s="23">
        <v>0</v>
      </c>
      <c r="AJ38" s="23">
        <v>0</v>
      </c>
      <c r="AK38" s="23">
        <v>0</v>
      </c>
      <c r="AL38" s="38">
        <f t="shared" si="6"/>
        <v>1</v>
      </c>
      <c r="AM38" s="8"/>
      <c r="AN38" s="40"/>
      <c r="AO38" s="40"/>
    </row>
    <row r="39" spans="1:41" x14ac:dyDescent="0.25">
      <c r="A39" s="3" t="s">
        <v>372</v>
      </c>
      <c r="B39" s="30" t="s">
        <v>373</v>
      </c>
      <c r="C39" s="1" t="s">
        <v>105</v>
      </c>
      <c r="D39" s="1" t="str">
        <f>+VLOOKUP($C39,[1]Ubicacion!$A:$C,2,0)</f>
        <v>Ub16</v>
      </c>
      <c r="E39" s="1" t="str">
        <f>+VLOOKUP($C39,[1]Ubicacion!$A:$C,3,0)</f>
        <v>Estadio Atanasio Girardot Obelisco - Zona Occidental</v>
      </c>
      <c r="F39" s="1" t="s">
        <v>91</v>
      </c>
      <c r="G39" s="1" t="str">
        <f>+VLOOKUP($F39,[1]Ubicacion!$A:$C,2,0)</f>
        <v>Ub41</v>
      </c>
      <c r="H39" s="1" t="str">
        <f>+VLOOKUP($F39,[1]Ubicacion!$A:$C,3,0)</f>
        <v>Universidad de Antioquia - Zona Oriental</v>
      </c>
      <c r="I39" s="4">
        <v>2</v>
      </c>
      <c r="J39" s="4">
        <v>2</v>
      </c>
      <c r="K39" s="5">
        <v>43384.546051157406</v>
      </c>
      <c r="L39" s="6">
        <f t="shared" si="0"/>
        <v>0.54605115740559995</v>
      </c>
      <c r="M39" s="7">
        <v>43384.554243055558</v>
      </c>
      <c r="N39" s="6">
        <f t="shared" si="1"/>
        <v>0.55424305555789033</v>
      </c>
      <c r="O39" s="6">
        <f t="shared" si="2"/>
        <v>8.1918981522903778E-3</v>
      </c>
      <c r="P39" s="1">
        <v>8600</v>
      </c>
      <c r="Q39" s="26">
        <v>5.0999999999999996</v>
      </c>
      <c r="R39" s="26">
        <v>13</v>
      </c>
      <c r="S39" s="28">
        <f t="shared" si="11"/>
        <v>23.53846153846154</v>
      </c>
      <c r="T39" s="26" t="s">
        <v>20</v>
      </c>
      <c r="U39">
        <v>5.4</v>
      </c>
      <c r="V39">
        <v>14</v>
      </c>
      <c r="W39" s="8">
        <f>+U39*60/V39</f>
        <v>23.142857142857142</v>
      </c>
      <c r="X39" t="s">
        <v>20</v>
      </c>
      <c r="Y39">
        <v>5.3</v>
      </c>
      <c r="Z39">
        <v>16</v>
      </c>
      <c r="AA39" s="8">
        <f>+Y39*60/Z39</f>
        <v>19.875</v>
      </c>
      <c r="AB39" t="s">
        <v>32</v>
      </c>
      <c r="AC39" s="8">
        <v>3.8093888324999789</v>
      </c>
      <c r="AD39" s="8">
        <v>11.796333332856497</v>
      </c>
      <c r="AE39" s="40">
        <v>27.610209814934787</v>
      </c>
      <c r="AF39" s="40">
        <v>19.375794452448883</v>
      </c>
      <c r="AG39">
        <v>8600</v>
      </c>
      <c r="AH39" s="23">
        <v>1</v>
      </c>
      <c r="AI39" s="23">
        <v>0</v>
      </c>
      <c r="AJ39" s="23">
        <v>0</v>
      </c>
      <c r="AK39" s="23">
        <v>0</v>
      </c>
      <c r="AL39" s="38">
        <f t="shared" si="6"/>
        <v>1</v>
      </c>
      <c r="AM39" s="8"/>
      <c r="AN39" s="40"/>
      <c r="AO39" s="40"/>
    </row>
    <row r="40" spans="1:41" x14ac:dyDescent="0.25">
      <c r="A40" s="3" t="s">
        <v>107</v>
      </c>
      <c r="B40" s="30" t="s">
        <v>108</v>
      </c>
      <c r="C40" s="1" t="s">
        <v>49</v>
      </c>
      <c r="D40" s="1" t="str">
        <f>+VLOOKUP($C40,[1]Ubicacion!$A:$C,2,0)</f>
        <v>Ub8</v>
      </c>
      <c r="E40" s="1" t="str">
        <f>+VLOOKUP($C40,[1]Ubicacion!$A:$C,3,0)</f>
        <v>C.C. San Diego - Zona Oriental</v>
      </c>
      <c r="F40" s="1" t="s">
        <v>78</v>
      </c>
      <c r="G40" s="1" t="str">
        <f>+VLOOKUP($F40,[1]Ubicacion!$A:$C,2,0)</f>
        <v>Ub37</v>
      </c>
      <c r="H40" s="1" t="str">
        <f>+VLOOKUP($F40,[1]Ubicacion!$A:$C,3,0)</f>
        <v>Segundo Parque de Laureles - Zona Occidental</v>
      </c>
      <c r="I40" s="4">
        <v>2</v>
      </c>
      <c r="J40" s="4">
        <v>1</v>
      </c>
      <c r="K40" s="5">
        <v>43365.408997453706</v>
      </c>
      <c r="L40" s="6">
        <f t="shared" si="0"/>
        <v>0.40899745370552409</v>
      </c>
      <c r="M40" s="7">
        <v>43365.41356064815</v>
      </c>
      <c r="N40" s="6">
        <f t="shared" si="1"/>
        <v>0.41356064815045102</v>
      </c>
      <c r="O40" s="6">
        <f t="shared" si="2"/>
        <v>4.5631944449269213E-3</v>
      </c>
      <c r="P40" s="1">
        <v>0</v>
      </c>
      <c r="Q40" s="26">
        <v>3.6</v>
      </c>
      <c r="R40" s="26">
        <v>10</v>
      </c>
      <c r="S40" s="28">
        <f t="shared" si="11"/>
        <v>21.6</v>
      </c>
      <c r="T40" s="26" t="s">
        <v>20</v>
      </c>
      <c r="W40" s="8"/>
      <c r="X40" s="3" t="s">
        <v>28</v>
      </c>
      <c r="AA40" s="8"/>
      <c r="AB40" s="3" t="s">
        <v>28</v>
      </c>
      <c r="AC40" s="8">
        <v>2.399297254603725</v>
      </c>
      <c r="AD40" s="8">
        <v>6.570999999841054</v>
      </c>
      <c r="AE40" s="40">
        <v>28.913915864854204</v>
      </c>
      <c r="AF40" s="40">
        <v>21.908055894035261</v>
      </c>
      <c r="AG40">
        <v>8900</v>
      </c>
      <c r="AH40">
        <v>8900</v>
      </c>
      <c r="AI40" s="38">
        <v>0</v>
      </c>
      <c r="AJ40" s="38">
        <v>0</v>
      </c>
      <c r="AK40" s="38">
        <v>0</v>
      </c>
      <c r="AL40" s="38">
        <f t="shared" si="6"/>
        <v>0</v>
      </c>
      <c r="AM40" s="8"/>
      <c r="AN40" s="40"/>
      <c r="AO40" s="40"/>
    </row>
    <row r="41" spans="1:41" x14ac:dyDescent="0.25">
      <c r="A41" s="3" t="s">
        <v>131</v>
      </c>
      <c r="B41" s="30" t="s">
        <v>132</v>
      </c>
      <c r="C41" s="1" t="s">
        <v>19</v>
      </c>
      <c r="D41" s="1" t="str">
        <f>+VLOOKUP($C41,[1]Ubicacion!$A:$C,2,0)</f>
        <v>Ub38</v>
      </c>
      <c r="E41" s="1" t="str">
        <f>+VLOOKUP($C41,[1]Ubicacion!$A:$C,3,0)</f>
        <v>Terminal de Transporte Norte - Zona Occidental</v>
      </c>
      <c r="F41" s="1" t="s">
        <v>133</v>
      </c>
      <c r="G41" s="1" t="str">
        <f>+VLOOKUP($F41,[1]Ubicacion!$A:$C,2,0)</f>
        <v>Ub6</v>
      </c>
      <c r="H41" s="1" t="str">
        <f>+VLOOKUP($F41,[1]Ubicacion!$A:$C,3,0)</f>
        <v>C.C Premium Plaza - Zona Oriental</v>
      </c>
      <c r="I41" s="4">
        <v>2</v>
      </c>
      <c r="J41" s="4">
        <v>2</v>
      </c>
      <c r="K41" s="5">
        <v>43367.713994212965</v>
      </c>
      <c r="L41" s="6">
        <f t="shared" si="0"/>
        <v>0.71399421296518994</v>
      </c>
      <c r="M41" s="7">
        <v>43367.738714317129</v>
      </c>
      <c r="N41" s="6">
        <f t="shared" si="1"/>
        <v>0.73871431712905178</v>
      </c>
      <c r="O41" s="6">
        <f t="shared" si="2"/>
        <v>2.4720104163861834E-2</v>
      </c>
      <c r="P41" s="1">
        <v>13800</v>
      </c>
      <c r="Q41" s="3">
        <v>8</v>
      </c>
      <c r="R41" s="3">
        <v>20</v>
      </c>
      <c r="S41" s="8">
        <f t="shared" si="11"/>
        <v>24</v>
      </c>
      <c r="T41" t="s">
        <v>27</v>
      </c>
      <c r="U41">
        <v>7.5</v>
      </c>
      <c r="V41">
        <v>22</v>
      </c>
      <c r="W41" s="8">
        <f t="shared" ref="W41:W55" si="12">+U41*60/V41</f>
        <v>20.454545454545453</v>
      </c>
      <c r="X41" t="s">
        <v>32</v>
      </c>
      <c r="Y41" s="26">
        <v>7.3</v>
      </c>
      <c r="Z41" s="26">
        <v>22</v>
      </c>
      <c r="AA41" s="28">
        <f t="shared" ref="AA41:AA55" si="13">+Y41*60/Z41</f>
        <v>19.90909090909091</v>
      </c>
      <c r="AB41" s="26" t="s">
        <v>32</v>
      </c>
      <c r="AC41" s="8">
        <v>7.0635797141599639</v>
      </c>
      <c r="AD41" s="8">
        <v>35.596950002511342</v>
      </c>
      <c r="AE41" s="40">
        <v>19.630314036769242</v>
      </c>
      <c r="AF41" s="40">
        <v>11.905929660257351</v>
      </c>
      <c r="AG41">
        <v>13800</v>
      </c>
      <c r="AH41" s="38">
        <v>0</v>
      </c>
      <c r="AI41" s="23">
        <v>0</v>
      </c>
      <c r="AJ41" s="23">
        <v>1</v>
      </c>
      <c r="AK41" s="23">
        <v>0</v>
      </c>
      <c r="AL41" s="38">
        <f t="shared" si="6"/>
        <v>3</v>
      </c>
      <c r="AM41" s="8"/>
      <c r="AN41" s="40"/>
      <c r="AO41" s="40"/>
    </row>
    <row r="42" spans="1:41" x14ac:dyDescent="0.25">
      <c r="A42" s="3" t="s">
        <v>687</v>
      </c>
      <c r="B42" s="30" t="s">
        <v>688</v>
      </c>
      <c r="C42" s="1" t="s">
        <v>113</v>
      </c>
      <c r="D42" s="1" t="str">
        <f>+VLOOKUP($C42,[1]Ubicacion!$A:$C,2,0)</f>
        <v>Ub31</v>
      </c>
      <c r="E42" s="1" t="str">
        <f>+VLOOKUP($C42,[1]Ubicacion!$A:$C,3,0)</f>
        <v>Parque de Robledo - Zona Occidental</v>
      </c>
      <c r="F42" s="1" t="s">
        <v>224</v>
      </c>
      <c r="G42" s="1" t="str">
        <f>+VLOOKUP($F42,[1]Ubicacion!$A:$C,2,0)</f>
        <v>Ub22</v>
      </c>
      <c r="H42" s="1" t="str">
        <f>+VLOOKUP($F42,[1]Ubicacion!$A:$C,3,0)</f>
        <v>Hotel Nutibara - Zona Oriental</v>
      </c>
      <c r="I42" s="4">
        <v>1</v>
      </c>
      <c r="J42" s="4">
        <v>1</v>
      </c>
      <c r="K42" s="5">
        <v>43411.301292476855</v>
      </c>
      <c r="L42" s="6">
        <f t="shared" si="0"/>
        <v>0.30129247685545124</v>
      </c>
      <c r="M42" s="7">
        <v>43411.319883020835</v>
      </c>
      <c r="N42" s="6">
        <f t="shared" si="1"/>
        <v>0.31988302083482267</v>
      </c>
      <c r="O42" s="6">
        <f t="shared" si="2"/>
        <v>1.8590543979371432E-2</v>
      </c>
      <c r="P42" s="1">
        <v>12300</v>
      </c>
      <c r="Q42">
        <v>5.7</v>
      </c>
      <c r="R42">
        <v>20</v>
      </c>
      <c r="S42" s="8">
        <f t="shared" si="11"/>
        <v>17.100000000000001</v>
      </c>
      <c r="T42" t="s">
        <v>27</v>
      </c>
      <c r="U42">
        <v>5.8</v>
      </c>
      <c r="V42">
        <v>22</v>
      </c>
      <c r="W42" s="8">
        <f t="shared" si="12"/>
        <v>15.818181818181818</v>
      </c>
      <c r="X42" t="s">
        <v>32</v>
      </c>
      <c r="Y42">
        <v>6.4</v>
      </c>
      <c r="Z42">
        <v>22</v>
      </c>
      <c r="AA42" s="8">
        <f t="shared" si="13"/>
        <v>17.454545454545453</v>
      </c>
      <c r="AB42" t="s">
        <v>32</v>
      </c>
      <c r="AC42" s="8">
        <v>6.3957442399157269</v>
      </c>
      <c r="AD42" s="8">
        <v>26.77038333018621</v>
      </c>
      <c r="AE42" s="40">
        <v>22.176395240549539</v>
      </c>
      <c r="AF42" s="40">
        <v>14.334671628038819</v>
      </c>
      <c r="AG42">
        <v>12300</v>
      </c>
      <c r="AH42" s="23">
        <v>0</v>
      </c>
      <c r="AI42" s="23">
        <v>0</v>
      </c>
      <c r="AJ42" s="23">
        <v>0</v>
      </c>
      <c r="AK42" s="23">
        <v>1</v>
      </c>
      <c r="AL42" s="38">
        <f t="shared" si="6"/>
        <v>4</v>
      </c>
      <c r="AM42" s="8"/>
      <c r="AN42" s="40"/>
      <c r="AO42" s="40"/>
    </row>
    <row r="43" spans="1:41" x14ac:dyDescent="0.25">
      <c r="A43" s="3" t="s">
        <v>89</v>
      </c>
      <c r="B43" s="30" t="s">
        <v>90</v>
      </c>
      <c r="C43" s="1" t="s">
        <v>18</v>
      </c>
      <c r="D43" s="1" t="str">
        <f>+VLOOKUP($C43,[1]Ubicacion!$A:$C,2,0)</f>
        <v>Ub17</v>
      </c>
      <c r="E43" s="1" t="str">
        <f>+VLOOKUP($C43,[1]Ubicacion!$A:$C,3,0)</f>
        <v>Facultad de Minas Unal - Zona Occidental</v>
      </c>
      <c r="F43" s="1" t="s">
        <v>91</v>
      </c>
      <c r="G43" s="1" t="str">
        <f>+VLOOKUP($F43,[1]Ubicacion!$A:$C,2,0)</f>
        <v>Ub41</v>
      </c>
      <c r="H43" s="1" t="str">
        <f>+VLOOKUP($F43,[1]Ubicacion!$A:$C,3,0)</f>
        <v>Universidad de Antioquia - Zona Oriental</v>
      </c>
      <c r="I43" s="4">
        <v>2</v>
      </c>
      <c r="J43" s="4">
        <v>2</v>
      </c>
      <c r="K43" s="5">
        <v>43335.666754479164</v>
      </c>
      <c r="L43" s="6">
        <f t="shared" si="0"/>
        <v>0.66675447916350095</v>
      </c>
      <c r="M43" s="7">
        <v>43335.675954398146</v>
      </c>
      <c r="N43" s="6">
        <f t="shared" si="1"/>
        <v>0.67595439814613201</v>
      </c>
      <c r="O43" s="6">
        <f t="shared" si="2"/>
        <v>9.1999189826310612E-3</v>
      </c>
      <c r="P43" s="1">
        <v>8000</v>
      </c>
      <c r="Q43" s="3">
        <v>5.3</v>
      </c>
      <c r="R43" s="3">
        <v>11</v>
      </c>
      <c r="S43" s="8">
        <f t="shared" si="11"/>
        <v>28.90909090909091</v>
      </c>
      <c r="T43" s="3" t="s">
        <v>58</v>
      </c>
      <c r="U43" s="3">
        <v>5.4</v>
      </c>
      <c r="V43" s="3">
        <v>13</v>
      </c>
      <c r="W43" s="8">
        <f t="shared" si="12"/>
        <v>24.923076923076923</v>
      </c>
      <c r="X43" s="3" t="s">
        <v>20</v>
      </c>
      <c r="Y43" s="3">
        <v>6</v>
      </c>
      <c r="Z43" s="3">
        <v>15</v>
      </c>
      <c r="AA43" s="8">
        <f t="shared" si="13"/>
        <v>24</v>
      </c>
      <c r="AB43" s="3" t="s">
        <v>32</v>
      </c>
      <c r="AC43" s="8">
        <v>3.801447238517961</v>
      </c>
      <c r="AD43" s="8">
        <v>13.247883335749309</v>
      </c>
      <c r="AE43" s="40">
        <v>23.651430224616782</v>
      </c>
      <c r="AF43" s="40">
        <v>17.216851064470589</v>
      </c>
      <c r="AG43">
        <v>8000</v>
      </c>
      <c r="AH43" s="23">
        <v>0</v>
      </c>
      <c r="AI43" s="23">
        <v>0</v>
      </c>
      <c r="AJ43" s="23">
        <v>0</v>
      </c>
      <c r="AK43" s="23">
        <v>1</v>
      </c>
      <c r="AL43" s="38">
        <f t="shared" si="6"/>
        <v>4</v>
      </c>
      <c r="AM43" s="8"/>
      <c r="AN43" s="40"/>
      <c r="AO43" s="40"/>
    </row>
    <row r="44" spans="1:41" x14ac:dyDescent="0.25">
      <c r="A44" s="3" t="s">
        <v>599</v>
      </c>
      <c r="B44" s="30" t="s">
        <v>600</v>
      </c>
      <c r="C44" s="1" t="s">
        <v>113</v>
      </c>
      <c r="D44" s="1" t="str">
        <f>+VLOOKUP($C44,[1]Ubicacion!$A:$C,2,0)</f>
        <v>Ub31</v>
      </c>
      <c r="E44" s="1" t="str">
        <f>+VLOOKUP($C44,[1]Ubicacion!$A:$C,3,0)</f>
        <v>Parque de Robledo - Zona Occidental</v>
      </c>
      <c r="F44" s="1" t="s">
        <v>138</v>
      </c>
      <c r="G44" s="1" t="str">
        <f>+VLOOKUP($F44,[1]Ubicacion!$A:$C,2,0)</f>
        <v>Ub32</v>
      </c>
      <c r="H44" s="1" t="str">
        <f>+VLOOKUP($F44,[1]Ubicacion!$A:$C,3,0)</f>
        <v>Parque Explora - Planetario Zona Oriental</v>
      </c>
      <c r="I44" s="4">
        <v>1</v>
      </c>
      <c r="J44" s="4">
        <v>1</v>
      </c>
      <c r="K44" s="5">
        <v>43403.295056168979</v>
      </c>
      <c r="L44" s="6">
        <f t="shared" si="0"/>
        <v>0.29505616897949949</v>
      </c>
      <c r="M44" s="7">
        <v>43403.305358761572</v>
      </c>
      <c r="N44" s="6">
        <f t="shared" si="1"/>
        <v>0.30535876157227904</v>
      </c>
      <c r="O44" s="6">
        <f t="shared" si="2"/>
        <v>1.0302592592779547E-2</v>
      </c>
      <c r="P44" s="1">
        <v>10800</v>
      </c>
      <c r="Q44">
        <v>4.8</v>
      </c>
      <c r="R44">
        <v>16</v>
      </c>
      <c r="S44" s="8">
        <f t="shared" si="11"/>
        <v>18</v>
      </c>
      <c r="T44" t="s">
        <v>20</v>
      </c>
      <c r="U44">
        <v>5.2</v>
      </c>
      <c r="V44">
        <v>18</v>
      </c>
      <c r="W44" s="8">
        <f t="shared" si="12"/>
        <v>17.333333333333332</v>
      </c>
      <c r="X44" t="s">
        <v>20</v>
      </c>
      <c r="Y44" s="26">
        <v>5.9</v>
      </c>
      <c r="Z44" s="26">
        <v>16</v>
      </c>
      <c r="AA44" s="28">
        <f t="shared" si="13"/>
        <v>22.125</v>
      </c>
      <c r="AB44" s="26" t="s">
        <v>20</v>
      </c>
      <c r="AC44" s="8">
        <v>5.6454927409012274</v>
      </c>
      <c r="AD44" s="8">
        <v>14.835733334223429</v>
      </c>
      <c r="AE44" s="40">
        <v>36.022066440594678</v>
      </c>
      <c r="AF44" s="40">
        <v>22.832006805668588</v>
      </c>
      <c r="AG44">
        <v>10800</v>
      </c>
      <c r="AH44" s="23">
        <v>0</v>
      </c>
      <c r="AI44" s="23">
        <v>0</v>
      </c>
      <c r="AJ44" s="23">
        <v>1</v>
      </c>
      <c r="AK44" s="23">
        <v>0</v>
      </c>
      <c r="AL44" s="38">
        <f t="shared" si="6"/>
        <v>3</v>
      </c>
      <c r="AM44" s="8"/>
      <c r="AN44" s="40"/>
      <c r="AO44" s="40"/>
    </row>
    <row r="45" spans="1:41" x14ac:dyDescent="0.25">
      <c r="A45" s="3" t="s">
        <v>38</v>
      </c>
      <c r="B45" s="30" t="s">
        <v>39</v>
      </c>
      <c r="C45" s="1" t="s">
        <v>37</v>
      </c>
      <c r="D45" s="1" t="str">
        <f>+VLOOKUP($C45,[1]Ubicacion!$A:$C,2,0)</f>
        <v>Ub7</v>
      </c>
      <c r="E45" s="1" t="str">
        <f>+VLOOKUP($C45,[1]Ubicacion!$A:$C,3,0)</f>
        <v>C.C Unicentro - Zona Occidental</v>
      </c>
      <c r="F45" s="1" t="s">
        <v>19</v>
      </c>
      <c r="G45" s="1" t="str">
        <f>+VLOOKUP($F45,[1]Ubicacion!$A:$C,2,0)</f>
        <v>Ub38</v>
      </c>
      <c r="H45" s="1" t="str">
        <f>+VLOOKUP($F45,[1]Ubicacion!$A:$C,3,0)</f>
        <v>Terminal de Transporte Norte - Zona Occidental</v>
      </c>
      <c r="I45" s="4">
        <v>1</v>
      </c>
      <c r="J45" s="4">
        <v>2</v>
      </c>
      <c r="K45" s="5">
        <v>43229.749374965279</v>
      </c>
      <c r="L45" s="6">
        <f t="shared" si="0"/>
        <v>0.74937496527854819</v>
      </c>
      <c r="M45" s="7">
        <v>43229.76074297454</v>
      </c>
      <c r="N45" s="6">
        <f t="shared" si="1"/>
        <v>0.76074297454033513</v>
      </c>
      <c r="O45" s="6">
        <f t="shared" si="2"/>
        <v>1.1368009261786938E-2</v>
      </c>
      <c r="P45" s="1">
        <v>0</v>
      </c>
      <c r="Q45">
        <v>5.7</v>
      </c>
      <c r="R45">
        <v>12</v>
      </c>
      <c r="S45" s="8">
        <f t="shared" si="11"/>
        <v>28.5</v>
      </c>
      <c r="T45" t="s">
        <v>27</v>
      </c>
      <c r="U45" s="26">
        <v>5.6</v>
      </c>
      <c r="V45" s="26">
        <v>16</v>
      </c>
      <c r="W45" s="28">
        <f t="shared" si="12"/>
        <v>21</v>
      </c>
      <c r="X45" t="s">
        <v>32</v>
      </c>
      <c r="Y45">
        <v>6</v>
      </c>
      <c r="Z45">
        <v>21</v>
      </c>
      <c r="AA45" s="8">
        <f t="shared" si="13"/>
        <v>17.142857142857142</v>
      </c>
      <c r="AB45" t="s">
        <v>32</v>
      </c>
      <c r="AC45" s="8">
        <v>6.292899089337598</v>
      </c>
      <c r="AD45" s="8">
        <v>16.369933334986367</v>
      </c>
      <c r="AE45" s="40">
        <v>58.459413660487861</v>
      </c>
      <c r="AF45" s="40">
        <v>23.065087537851621</v>
      </c>
      <c r="AG45">
        <v>11200</v>
      </c>
      <c r="AH45" s="23">
        <v>0</v>
      </c>
      <c r="AI45" s="23">
        <v>1</v>
      </c>
      <c r="AJ45" s="23">
        <v>0</v>
      </c>
      <c r="AK45" s="23">
        <v>0</v>
      </c>
      <c r="AL45" s="38">
        <f t="shared" si="6"/>
        <v>2</v>
      </c>
      <c r="AM45" s="8"/>
      <c r="AN45" s="40"/>
      <c r="AO45" s="40"/>
    </row>
    <row r="46" spans="1:41" x14ac:dyDescent="0.25">
      <c r="A46" s="3" t="s">
        <v>394</v>
      </c>
      <c r="B46" s="30" t="s">
        <v>395</v>
      </c>
      <c r="C46" s="1" t="s">
        <v>105</v>
      </c>
      <c r="D46" s="1" t="str">
        <f>+VLOOKUP($C46,[1]Ubicacion!$A:$C,2,0)</f>
        <v>Ub16</v>
      </c>
      <c r="E46" s="1" t="str">
        <f>+VLOOKUP($C46,[1]Ubicacion!$A:$C,3,0)</f>
        <v>Estadio Atanasio Girardot Obelisco - Zona Occidental</v>
      </c>
      <c r="F46" s="1" t="s">
        <v>163</v>
      </c>
      <c r="G46" s="1" t="str">
        <f>+VLOOKUP($F46,[1]Ubicacion!$A:$C,2,0)</f>
        <v>Ub25</v>
      </c>
      <c r="H46" s="1" t="str">
        <f>+VLOOKUP($F46,[1]Ubicacion!$A:$C,3,0)</f>
        <v>Museo de Arte Moderno - Zona Oriental</v>
      </c>
      <c r="I46" s="4">
        <v>2</v>
      </c>
      <c r="J46" s="4">
        <v>2</v>
      </c>
      <c r="K46" s="5">
        <v>43386.611987384262</v>
      </c>
      <c r="L46" s="6">
        <f t="shared" si="0"/>
        <v>0.61198738426173804</v>
      </c>
      <c r="M46" s="7">
        <v>43386.622564467594</v>
      </c>
      <c r="N46" s="6">
        <f t="shared" si="1"/>
        <v>0.62256446759420214</v>
      </c>
      <c r="O46" s="6">
        <f t="shared" si="2"/>
        <v>1.0577083332464099E-2</v>
      </c>
      <c r="P46" s="1">
        <v>12100</v>
      </c>
      <c r="Q46" s="26">
        <v>7</v>
      </c>
      <c r="R46" s="26">
        <v>15</v>
      </c>
      <c r="S46" s="28">
        <f t="shared" si="11"/>
        <v>28</v>
      </c>
      <c r="T46" s="26" t="s">
        <v>58</v>
      </c>
      <c r="U46">
        <v>7.2</v>
      </c>
      <c r="V46">
        <v>16</v>
      </c>
      <c r="W46" s="8">
        <f t="shared" si="12"/>
        <v>27</v>
      </c>
      <c r="X46" t="s">
        <v>20</v>
      </c>
      <c r="Y46">
        <v>7.6</v>
      </c>
      <c r="Z46">
        <v>16</v>
      </c>
      <c r="AA46" s="8">
        <f t="shared" si="13"/>
        <v>28.5</v>
      </c>
      <c r="AB46" t="s">
        <v>20</v>
      </c>
      <c r="AC46" s="8">
        <v>7.0967413080582293</v>
      </c>
      <c r="AD46" s="8">
        <v>15.230999998251598</v>
      </c>
      <c r="AE46" s="40">
        <v>31.883514285738638</v>
      </c>
      <c r="AF46" s="40">
        <v>27.956436119254999</v>
      </c>
      <c r="AG46">
        <v>12100</v>
      </c>
      <c r="AH46" s="23">
        <v>1</v>
      </c>
      <c r="AI46" s="23">
        <v>0</v>
      </c>
      <c r="AJ46" s="23">
        <v>0</v>
      </c>
      <c r="AK46" s="23">
        <v>0</v>
      </c>
      <c r="AL46" s="38">
        <f t="shared" si="6"/>
        <v>1</v>
      </c>
      <c r="AM46" s="8"/>
      <c r="AN46" s="40"/>
      <c r="AO46" s="40"/>
    </row>
    <row r="47" spans="1:41" x14ac:dyDescent="0.25">
      <c r="A47" s="3" t="s">
        <v>182</v>
      </c>
      <c r="B47" s="30" t="s">
        <v>183</v>
      </c>
      <c r="C47" s="1" t="s">
        <v>138</v>
      </c>
      <c r="D47" s="1" t="str">
        <f>+VLOOKUP($C47,[1]Ubicacion!$A:$C,2,0)</f>
        <v>Ub32</v>
      </c>
      <c r="E47" s="1" t="str">
        <f>+VLOOKUP($C47,[1]Ubicacion!$A:$C,3,0)</f>
        <v>Parque Explora - Planetario Zona Oriental</v>
      </c>
      <c r="F47" s="1" t="s">
        <v>105</v>
      </c>
      <c r="G47" s="1" t="str">
        <f>+VLOOKUP($F47,[1]Ubicacion!$A:$C,2,0)</f>
        <v>Ub16</v>
      </c>
      <c r="H47" s="1" t="str">
        <f>+VLOOKUP($F47,[1]Ubicacion!$A:$C,3,0)</f>
        <v>Estadio Atanasio Girardot Obelisco - Zona Occidental</v>
      </c>
      <c r="I47" s="4">
        <v>2</v>
      </c>
      <c r="J47" s="4">
        <v>2</v>
      </c>
      <c r="K47" s="5">
        <v>43370.668079201387</v>
      </c>
      <c r="L47" s="6">
        <f t="shared" si="0"/>
        <v>0.66807920138671761</v>
      </c>
      <c r="M47" s="7">
        <v>43370.678242210648</v>
      </c>
      <c r="N47" s="6">
        <f t="shared" si="1"/>
        <v>0.67824221064802259</v>
      </c>
      <c r="O47" s="6">
        <f t="shared" si="2"/>
        <v>1.0163009261304978E-2</v>
      </c>
      <c r="P47" s="1">
        <v>10000</v>
      </c>
      <c r="Q47" s="26">
        <v>4.8</v>
      </c>
      <c r="R47" s="26">
        <v>14</v>
      </c>
      <c r="S47" s="28">
        <f t="shared" si="11"/>
        <v>20.571428571428573</v>
      </c>
      <c r="T47" s="26" t="s">
        <v>27</v>
      </c>
      <c r="U47">
        <v>4.7</v>
      </c>
      <c r="V47">
        <v>17</v>
      </c>
      <c r="W47" s="8">
        <f t="shared" si="12"/>
        <v>16.588235294117649</v>
      </c>
      <c r="X47" t="s">
        <v>32</v>
      </c>
      <c r="Y47">
        <v>5.3</v>
      </c>
      <c r="Z47">
        <v>18</v>
      </c>
      <c r="AA47" s="8">
        <f t="shared" si="13"/>
        <v>17.666666666666668</v>
      </c>
      <c r="AB47" t="s">
        <v>32</v>
      </c>
      <c r="AC47" s="8">
        <v>4.6130956407692008</v>
      </c>
      <c r="AD47" s="8">
        <v>14.634733335177105</v>
      </c>
      <c r="AE47" s="40">
        <v>24.542975326587491</v>
      </c>
      <c r="AF47" s="40">
        <v>18.912933505993568</v>
      </c>
      <c r="AG47">
        <v>10000</v>
      </c>
      <c r="AH47" s="23">
        <v>1</v>
      </c>
      <c r="AI47" s="23">
        <v>0</v>
      </c>
      <c r="AJ47" s="23">
        <v>0</v>
      </c>
      <c r="AK47" s="23">
        <v>0</v>
      </c>
      <c r="AL47" s="38">
        <f t="shared" si="6"/>
        <v>1</v>
      </c>
      <c r="AM47" s="8"/>
      <c r="AN47" s="40"/>
      <c r="AO47" s="40"/>
    </row>
    <row r="48" spans="1:41" x14ac:dyDescent="0.25">
      <c r="A48" s="3" t="s">
        <v>280</v>
      </c>
      <c r="B48" s="30" t="s">
        <v>281</v>
      </c>
      <c r="C48" s="1" t="s">
        <v>160</v>
      </c>
      <c r="D48" s="1" t="str">
        <f>+VLOOKUP($C48,[1]Ubicacion!$A:$C,2,0)</f>
        <v>Ub30</v>
      </c>
      <c r="E48" s="1" t="str">
        <f>+VLOOKUP($C48,[1]Ubicacion!$A:$C,3,0)</f>
        <v>Parque de los pies descalsos  - Zona Oriental</v>
      </c>
      <c r="F48" s="1" t="s">
        <v>282</v>
      </c>
      <c r="G48" s="1" t="str">
        <f>+VLOOKUP($F48,[1]Ubicacion!$A:$C,2,0)</f>
        <v>Ub40</v>
      </c>
      <c r="H48" s="1" t="str">
        <f>+VLOOKUP($F48,[1]Ubicacion!$A:$C,3,0)</f>
        <v>Unidad Deportiva de Belen - Zona Occidental</v>
      </c>
      <c r="I48" s="4">
        <v>2</v>
      </c>
      <c r="J48" s="4">
        <v>2</v>
      </c>
      <c r="K48" s="5">
        <v>43379.546972141201</v>
      </c>
      <c r="L48" s="6">
        <f t="shared" si="0"/>
        <v>0.5469721412009676</v>
      </c>
      <c r="M48" s="7">
        <v>43379.551509988429</v>
      </c>
      <c r="N48" s="6">
        <f t="shared" si="1"/>
        <v>0.55150998842873378</v>
      </c>
      <c r="O48" s="6">
        <f t="shared" si="2"/>
        <v>4.5378472277661785E-3</v>
      </c>
      <c r="P48" s="1">
        <v>6500</v>
      </c>
      <c r="Q48" s="26">
        <v>3</v>
      </c>
      <c r="R48" s="26">
        <v>8</v>
      </c>
      <c r="S48" s="28">
        <f t="shared" si="11"/>
        <v>22.5</v>
      </c>
      <c r="T48" s="26" t="s">
        <v>20</v>
      </c>
      <c r="U48">
        <v>2.9</v>
      </c>
      <c r="V48">
        <v>10</v>
      </c>
      <c r="W48" s="8">
        <f t="shared" si="12"/>
        <v>17.399999999999999</v>
      </c>
      <c r="X48" t="s">
        <v>32</v>
      </c>
      <c r="Y48">
        <v>3.2</v>
      </c>
      <c r="Z48">
        <v>14</v>
      </c>
      <c r="AA48" s="8">
        <f t="shared" si="13"/>
        <v>13.714285714285714</v>
      </c>
      <c r="AB48" t="s">
        <v>32</v>
      </c>
      <c r="AC48" s="8">
        <v>2.5326202120320573</v>
      </c>
      <c r="AD48" s="8">
        <v>6.5345000028610229</v>
      </c>
      <c r="AE48" s="40">
        <v>28.002595469508897</v>
      </c>
      <c r="AF48" s="40">
        <v>23.254604431156398</v>
      </c>
      <c r="AG48">
        <v>6500</v>
      </c>
      <c r="AH48" s="23">
        <v>1</v>
      </c>
      <c r="AI48" s="23">
        <v>0</v>
      </c>
      <c r="AJ48" s="23">
        <v>0</v>
      </c>
      <c r="AK48" s="23">
        <v>0</v>
      </c>
      <c r="AL48" s="38">
        <f t="shared" si="6"/>
        <v>1</v>
      </c>
      <c r="AM48" s="8"/>
      <c r="AN48" s="40"/>
      <c r="AO48" s="40"/>
    </row>
    <row r="49" spans="1:41" x14ac:dyDescent="0.25">
      <c r="A49" s="3" t="s">
        <v>657</v>
      </c>
      <c r="B49" s="30" t="s">
        <v>658</v>
      </c>
      <c r="C49" s="1" t="s">
        <v>143</v>
      </c>
      <c r="D49" s="1" t="str">
        <f>+VLOOKUP($C49,[1]Ubicacion!$A:$C,2,0)</f>
        <v>Ub15</v>
      </c>
      <c r="E49" s="1" t="str">
        <f>+VLOOKUP($C49,[1]Ubicacion!$A:$C,3,0)</f>
        <v>Clinica Sagrado Corazón - Zona Oriental</v>
      </c>
      <c r="F49" s="1" t="s">
        <v>146</v>
      </c>
      <c r="G49" s="1" t="str">
        <f>+VLOOKUP($F49,[1]Ubicacion!$A:$C,2,0)</f>
        <v>Ub29</v>
      </c>
      <c r="H49" s="1" t="str">
        <f>+VLOOKUP($F49,[1]Ubicacion!$A:$C,3,0)</f>
        <v>Parque de la Floresta - Zona Occidental</v>
      </c>
      <c r="I49" s="4">
        <v>2</v>
      </c>
      <c r="J49" s="4">
        <v>2</v>
      </c>
      <c r="K49" s="5">
        <v>43406.598030474539</v>
      </c>
      <c r="L49" s="6">
        <f t="shared" si="0"/>
        <v>0.59803047453897307</v>
      </c>
      <c r="M49" s="7">
        <v>43406.616550578707</v>
      </c>
      <c r="N49" s="6">
        <f t="shared" si="1"/>
        <v>0.61655057870666496</v>
      </c>
      <c r="O49" s="6">
        <f t="shared" si="2"/>
        <v>1.8520104167691898E-2</v>
      </c>
      <c r="P49" s="1">
        <v>13000</v>
      </c>
      <c r="Q49" s="26">
        <v>6.3</v>
      </c>
      <c r="R49" s="26">
        <v>22</v>
      </c>
      <c r="S49" s="28">
        <f t="shared" si="11"/>
        <v>17.181818181818183</v>
      </c>
      <c r="T49" s="26" t="s">
        <v>27</v>
      </c>
      <c r="U49">
        <v>6.6</v>
      </c>
      <c r="V49">
        <v>25</v>
      </c>
      <c r="W49" s="8">
        <f t="shared" si="12"/>
        <v>15.84</v>
      </c>
      <c r="X49" t="s">
        <v>32</v>
      </c>
      <c r="Y49">
        <v>7.6</v>
      </c>
      <c r="Z49">
        <v>26</v>
      </c>
      <c r="AA49" s="8">
        <f t="shared" si="13"/>
        <v>17.53846153846154</v>
      </c>
      <c r="AB49" t="s">
        <v>32</v>
      </c>
      <c r="AC49" s="8">
        <v>6.3363865579818244</v>
      </c>
      <c r="AD49" s="8">
        <v>26.668950001398724</v>
      </c>
      <c r="AE49" s="40">
        <v>22.751386203164312</v>
      </c>
      <c r="AF49" s="40">
        <v>14.255649114755915</v>
      </c>
      <c r="AG49">
        <v>13000</v>
      </c>
      <c r="AH49" s="23">
        <v>1</v>
      </c>
      <c r="AI49" s="23">
        <v>0</v>
      </c>
      <c r="AJ49" s="23">
        <v>0</v>
      </c>
      <c r="AK49" s="23">
        <v>0</v>
      </c>
      <c r="AL49" s="38">
        <f t="shared" si="6"/>
        <v>1</v>
      </c>
      <c r="AM49" s="8"/>
      <c r="AN49" s="40"/>
      <c r="AO49" s="40"/>
    </row>
    <row r="50" spans="1:41" x14ac:dyDescent="0.25">
      <c r="A50" s="3" t="s">
        <v>697</v>
      </c>
      <c r="B50" s="30" t="s">
        <v>698</v>
      </c>
      <c r="C50" s="1" t="s">
        <v>106</v>
      </c>
      <c r="D50" s="1" t="str">
        <f>+VLOOKUP($C50,[1]Ubicacion!$A:$C,2,0)</f>
        <v>Ub21</v>
      </c>
      <c r="E50" s="1" t="str">
        <f>+VLOOKUP($C50,[1]Ubicacion!$A:$C,3,0)</f>
        <v>Hotel Intercontinental - Zona Oriental</v>
      </c>
      <c r="F50" s="1" t="s">
        <v>282</v>
      </c>
      <c r="G50" s="1" t="str">
        <f>+VLOOKUP($F50,[1]Ubicacion!$A:$C,2,0)</f>
        <v>Ub40</v>
      </c>
      <c r="H50" s="1" t="str">
        <f>+VLOOKUP($F50,[1]Ubicacion!$A:$C,3,0)</f>
        <v>Unidad Deportiva de Belen - Zona Occidental</v>
      </c>
      <c r="I50" s="4">
        <v>2</v>
      </c>
      <c r="J50" s="4">
        <v>1</v>
      </c>
      <c r="K50" s="5">
        <v>43411.382098379632</v>
      </c>
      <c r="L50" s="6">
        <f t="shared" si="0"/>
        <v>0.38209837963222526</v>
      </c>
      <c r="M50" s="7">
        <v>43411.396453240741</v>
      </c>
      <c r="N50" s="6">
        <f t="shared" si="1"/>
        <v>0.39645324074081145</v>
      </c>
      <c r="O50" s="6">
        <f t="shared" si="2"/>
        <v>1.4354861108586192E-2</v>
      </c>
      <c r="P50" s="1">
        <v>12500</v>
      </c>
      <c r="Q50">
        <v>6.7</v>
      </c>
      <c r="R50">
        <v>17</v>
      </c>
      <c r="S50" s="8">
        <f t="shared" si="11"/>
        <v>23.647058823529413</v>
      </c>
      <c r="T50" t="s">
        <v>20</v>
      </c>
      <c r="U50">
        <v>6.9</v>
      </c>
      <c r="V50">
        <v>20</v>
      </c>
      <c r="W50" s="8">
        <f t="shared" si="12"/>
        <v>20.7</v>
      </c>
      <c r="X50" t="s">
        <v>32</v>
      </c>
      <c r="Y50">
        <v>7.3</v>
      </c>
      <c r="Z50">
        <v>21</v>
      </c>
      <c r="AA50" s="8">
        <f t="shared" si="13"/>
        <v>20.857142857142858</v>
      </c>
      <c r="AB50" t="s">
        <v>32</v>
      </c>
      <c r="AC50" s="8">
        <v>7.0851435686706612</v>
      </c>
      <c r="AD50" s="8">
        <v>20.670999999841055</v>
      </c>
      <c r="AE50" s="40">
        <v>27.850219989103362</v>
      </c>
      <c r="AF50" s="40">
        <v>20.565459538653592</v>
      </c>
      <c r="AG50">
        <v>12500</v>
      </c>
      <c r="AH50" s="23">
        <v>0</v>
      </c>
      <c r="AI50" s="23">
        <v>0</v>
      </c>
      <c r="AJ50" s="23">
        <v>0</v>
      </c>
      <c r="AK50" s="23">
        <v>1</v>
      </c>
      <c r="AL50" s="38">
        <f t="shared" si="6"/>
        <v>4</v>
      </c>
      <c r="AM50" s="8"/>
      <c r="AN50" s="40"/>
      <c r="AO50" s="40"/>
    </row>
    <row r="51" spans="1:41" x14ac:dyDescent="0.25">
      <c r="A51" s="3" t="s">
        <v>328</v>
      </c>
      <c r="B51" s="30" t="s">
        <v>329</v>
      </c>
      <c r="C51" s="1" t="s">
        <v>49</v>
      </c>
      <c r="D51" s="1" t="str">
        <f>+VLOOKUP($C51,[1]Ubicacion!$A:$C,2,0)</f>
        <v>Ub8</v>
      </c>
      <c r="E51" s="1" t="str">
        <f>+VLOOKUP($C51,[1]Ubicacion!$A:$C,3,0)</f>
        <v>C.C. San Diego - Zona Oriental</v>
      </c>
      <c r="F51" s="1" t="s">
        <v>239</v>
      </c>
      <c r="G51" s="1" t="str">
        <f>+VLOOKUP($F51,[1]Ubicacion!$A:$C,2,0)</f>
        <v>Ub3</v>
      </c>
      <c r="H51" s="1" t="str">
        <f>+VLOOKUP($F51,[1]Ubicacion!$A:$C,3,0)</f>
        <v>C.C La Mota - Zona Occidental</v>
      </c>
      <c r="I51" s="4">
        <v>2</v>
      </c>
      <c r="J51" s="4">
        <v>2</v>
      </c>
      <c r="K51" s="5">
        <v>43382.715106053241</v>
      </c>
      <c r="L51" s="6">
        <f t="shared" si="0"/>
        <v>0.71510605324147036</v>
      </c>
      <c r="M51" s="7">
        <v>43382.73576570602</v>
      </c>
      <c r="N51" s="6">
        <f t="shared" si="1"/>
        <v>0.73576570602017455</v>
      </c>
      <c r="O51" s="6">
        <f t="shared" si="2"/>
        <v>2.0659652778704185E-2</v>
      </c>
      <c r="P51" s="1">
        <v>12600</v>
      </c>
      <c r="Q51">
        <v>6.7</v>
      </c>
      <c r="R51">
        <v>25</v>
      </c>
      <c r="S51" s="8">
        <f t="shared" si="11"/>
        <v>16.079999999999998</v>
      </c>
      <c r="T51" t="s">
        <v>27</v>
      </c>
      <c r="U51">
        <v>6.9</v>
      </c>
      <c r="V51">
        <v>28</v>
      </c>
      <c r="W51" s="8">
        <f t="shared" si="12"/>
        <v>14.785714285714286</v>
      </c>
      <c r="X51" t="s">
        <v>32</v>
      </c>
      <c r="Y51">
        <v>6.2</v>
      </c>
      <c r="Z51">
        <v>26</v>
      </c>
      <c r="AA51" s="8">
        <f t="shared" si="13"/>
        <v>14.307692307692308</v>
      </c>
      <c r="AB51" t="s">
        <v>32</v>
      </c>
      <c r="AC51" s="8">
        <v>6.473205239240448</v>
      </c>
      <c r="AD51" s="8">
        <v>29.749899999300638</v>
      </c>
      <c r="AE51" s="40">
        <v>21.594963682928132</v>
      </c>
      <c r="AF51" s="40">
        <v>13.055247727338822</v>
      </c>
      <c r="AG51">
        <v>12600</v>
      </c>
      <c r="AH51" s="23">
        <v>0</v>
      </c>
      <c r="AI51" s="23">
        <v>0</v>
      </c>
      <c r="AJ51" s="23">
        <v>0</v>
      </c>
      <c r="AK51" s="23">
        <v>1</v>
      </c>
      <c r="AL51" s="38">
        <f t="shared" si="6"/>
        <v>4</v>
      </c>
      <c r="AM51" s="8"/>
      <c r="AN51" s="40"/>
      <c r="AO51" s="40"/>
    </row>
    <row r="52" spans="1:41" x14ac:dyDescent="0.25">
      <c r="A52" s="3" t="s">
        <v>52</v>
      </c>
      <c r="B52" s="30" t="s">
        <v>53</v>
      </c>
      <c r="C52" s="1" t="s">
        <v>23</v>
      </c>
      <c r="D52" s="1" t="str">
        <f>+VLOOKUP($C52,[1]Ubicacion!$A:$C,2,0)</f>
        <v>Ub13</v>
      </c>
      <c r="E52" s="1" t="str">
        <f>+VLOOKUP($C52,[1]Ubicacion!$A:$C,3,0)</f>
        <v>Clinica León XIII - Zona Oriental</v>
      </c>
      <c r="F52" s="1" t="s">
        <v>18</v>
      </c>
      <c r="G52" s="1" t="str">
        <f>+VLOOKUP($F52,[1]Ubicacion!$A:$C,2,0)</f>
        <v>Ub17</v>
      </c>
      <c r="H52" s="1" t="str">
        <f>+VLOOKUP($F52,[1]Ubicacion!$A:$C,3,0)</f>
        <v>Facultad de Minas Unal - Zona Occidental</v>
      </c>
      <c r="I52" s="4">
        <v>2</v>
      </c>
      <c r="J52" s="4">
        <v>2</v>
      </c>
      <c r="K52" s="5">
        <v>43257.591447488427</v>
      </c>
      <c r="L52" s="6">
        <f t="shared" si="0"/>
        <v>0.5914474884266383</v>
      </c>
      <c r="M52" s="7">
        <v>43257.599677164355</v>
      </c>
      <c r="N52" s="6">
        <f t="shared" si="1"/>
        <v>0.59967716435494367</v>
      </c>
      <c r="O52" s="6">
        <f t="shared" si="2"/>
        <v>8.2296759283053689E-3</v>
      </c>
      <c r="P52" s="1">
        <v>8800</v>
      </c>
      <c r="Q52">
        <v>4.5</v>
      </c>
      <c r="R52">
        <v>18</v>
      </c>
      <c r="S52" s="8">
        <f t="shared" si="11"/>
        <v>15</v>
      </c>
      <c r="T52" t="s">
        <v>27</v>
      </c>
      <c r="U52">
        <v>6</v>
      </c>
      <c r="V52">
        <v>19</v>
      </c>
      <c r="W52" s="8">
        <f t="shared" si="12"/>
        <v>18.94736842105263</v>
      </c>
      <c r="X52" t="s">
        <v>20</v>
      </c>
      <c r="Y52">
        <v>5.7</v>
      </c>
      <c r="Z52">
        <v>19</v>
      </c>
      <c r="AA52" s="8">
        <f t="shared" si="13"/>
        <v>18</v>
      </c>
      <c r="AB52" t="s">
        <v>20</v>
      </c>
      <c r="AC52" s="8">
        <v>4.6415973238263666</v>
      </c>
      <c r="AD52" s="8">
        <v>11.850733335812887</v>
      </c>
      <c r="AE52" s="40">
        <v>66.14280277336978</v>
      </c>
      <c r="AF52" s="40">
        <v>23.500304288171623</v>
      </c>
      <c r="AG52">
        <v>8800</v>
      </c>
      <c r="AH52" s="37">
        <v>0</v>
      </c>
      <c r="AI52" s="37">
        <v>0</v>
      </c>
      <c r="AJ52" s="37">
        <v>0</v>
      </c>
      <c r="AK52" s="37">
        <v>1</v>
      </c>
      <c r="AL52" s="38">
        <f t="shared" si="6"/>
        <v>4</v>
      </c>
      <c r="AM52" s="8"/>
      <c r="AN52" s="40"/>
      <c r="AO52" s="40"/>
    </row>
    <row r="53" spans="1:41" x14ac:dyDescent="0.25">
      <c r="A53" s="3" t="s">
        <v>111</v>
      </c>
      <c r="B53" s="30" t="s">
        <v>112</v>
      </c>
      <c r="C53" s="1" t="s">
        <v>91</v>
      </c>
      <c r="D53" s="1" t="str">
        <f>+VLOOKUP($C53,[1]Ubicacion!$A:$C,2,0)</f>
        <v>Ub41</v>
      </c>
      <c r="E53" s="1" t="str">
        <f>+VLOOKUP($C53,[1]Ubicacion!$A:$C,3,0)</f>
        <v>Universidad de Antioquia - Zona Oriental</v>
      </c>
      <c r="F53" s="1" t="s">
        <v>113</v>
      </c>
      <c r="G53" s="1" t="str">
        <f>+VLOOKUP($F53,[1]Ubicacion!$A:$C,2,0)</f>
        <v>Ub31</v>
      </c>
      <c r="H53" s="1" t="str">
        <f>+VLOOKUP($F53,[1]Ubicacion!$A:$C,3,0)</f>
        <v>Parque de Robledo - Zona Occidental</v>
      </c>
      <c r="I53" s="4">
        <v>2</v>
      </c>
      <c r="J53" s="4">
        <v>2</v>
      </c>
      <c r="K53" s="5">
        <v>43365.564803587964</v>
      </c>
      <c r="L53" s="6">
        <f t="shared" si="0"/>
        <v>0.56480358796397923</v>
      </c>
      <c r="M53" s="7">
        <v>43365.571853437497</v>
      </c>
      <c r="N53" s="6">
        <f t="shared" si="1"/>
        <v>0.57185343749733875</v>
      </c>
      <c r="O53" s="6">
        <f t="shared" si="2"/>
        <v>7.0498495333595201E-3</v>
      </c>
      <c r="P53" s="1">
        <v>8500</v>
      </c>
      <c r="Q53" s="26">
        <v>4.5</v>
      </c>
      <c r="R53" s="26">
        <v>16</v>
      </c>
      <c r="S53" s="28">
        <f t="shared" si="11"/>
        <v>16.875</v>
      </c>
      <c r="T53" s="26" t="s">
        <v>20</v>
      </c>
      <c r="U53">
        <v>4.5999999999999996</v>
      </c>
      <c r="V53">
        <v>15</v>
      </c>
      <c r="W53" s="8">
        <f t="shared" si="12"/>
        <v>18.399999999999999</v>
      </c>
      <c r="X53" s="3" t="s">
        <v>20</v>
      </c>
      <c r="Y53">
        <v>5.3</v>
      </c>
      <c r="Z53">
        <v>15</v>
      </c>
      <c r="AA53" s="8">
        <f t="shared" si="13"/>
        <v>21.2</v>
      </c>
      <c r="AB53" s="3" t="s">
        <v>20</v>
      </c>
      <c r="AC53" s="8">
        <v>2.6303312886369969</v>
      </c>
      <c r="AD53" s="8">
        <v>10.151783335208894</v>
      </c>
      <c r="AE53" s="40">
        <v>25.556674751574754</v>
      </c>
      <c r="AF53" s="40">
        <v>15.546024979755181</v>
      </c>
      <c r="AG53">
        <v>8500</v>
      </c>
      <c r="AH53" s="23">
        <v>1</v>
      </c>
      <c r="AI53" s="23">
        <v>0</v>
      </c>
      <c r="AJ53" s="23">
        <v>0</v>
      </c>
      <c r="AK53" s="23">
        <v>0</v>
      </c>
      <c r="AL53" s="38">
        <f t="shared" si="6"/>
        <v>1</v>
      </c>
      <c r="AM53" s="8"/>
      <c r="AN53" s="40"/>
      <c r="AO53" s="40"/>
    </row>
    <row r="54" spans="1:41" x14ac:dyDescent="0.25">
      <c r="A54" s="3" t="s">
        <v>546</v>
      </c>
      <c r="B54" s="30" t="s">
        <v>547</v>
      </c>
      <c r="C54" s="1" t="s">
        <v>23</v>
      </c>
      <c r="D54" s="1" t="str">
        <f>+VLOOKUP($C54,[1]Ubicacion!$A:$C,2,0)</f>
        <v>Ub13</v>
      </c>
      <c r="E54" s="1" t="str">
        <f>+VLOOKUP($C54,[1]Ubicacion!$A:$C,3,0)</f>
        <v>Clinica León XIII - Zona Oriental</v>
      </c>
      <c r="F54" s="1" t="s">
        <v>113</v>
      </c>
      <c r="G54" s="1" t="str">
        <f>+VLOOKUP($F54,[1]Ubicacion!$A:$C,2,0)</f>
        <v>Ub31</v>
      </c>
      <c r="H54" s="1" t="str">
        <f>+VLOOKUP($F54,[1]Ubicacion!$A:$C,3,0)</f>
        <v>Parque de Robledo - Zona Occidental</v>
      </c>
      <c r="I54" s="4">
        <v>2</v>
      </c>
      <c r="J54" s="4">
        <v>2</v>
      </c>
      <c r="K54" s="5">
        <v>43396.795495636572</v>
      </c>
      <c r="L54" s="6">
        <f t="shared" si="0"/>
        <v>0.79549563657201361</v>
      </c>
      <c r="M54" s="7">
        <v>43396.807116747688</v>
      </c>
      <c r="N54" s="6">
        <f t="shared" si="1"/>
        <v>0.80711674768826924</v>
      </c>
      <c r="O54" s="6">
        <f t="shared" si="2"/>
        <v>1.1621111116255634E-2</v>
      </c>
      <c r="P54" s="1">
        <v>10500</v>
      </c>
      <c r="Q54">
        <v>5.5</v>
      </c>
      <c r="R54">
        <v>17</v>
      </c>
      <c r="S54" s="8">
        <f t="shared" si="11"/>
        <v>19.411764705882351</v>
      </c>
      <c r="T54" t="s">
        <v>27</v>
      </c>
      <c r="U54" s="26">
        <v>4.7</v>
      </c>
      <c r="V54" s="26">
        <v>20</v>
      </c>
      <c r="W54" s="28">
        <f t="shared" si="12"/>
        <v>14.1</v>
      </c>
      <c r="X54" s="26" t="s">
        <v>32</v>
      </c>
      <c r="Y54">
        <v>5.9</v>
      </c>
      <c r="Z54">
        <v>21</v>
      </c>
      <c r="AA54" s="8">
        <f t="shared" si="13"/>
        <v>16.857142857142858</v>
      </c>
      <c r="AB54" t="s">
        <v>32</v>
      </c>
      <c r="AC54" s="8">
        <v>4.3874973053084885</v>
      </c>
      <c r="AD54" s="8">
        <v>16.73440000216166</v>
      </c>
      <c r="AE54" s="40">
        <v>30.681118315761807</v>
      </c>
      <c r="AF54" s="40">
        <v>15.731059272188073</v>
      </c>
      <c r="AG54">
        <v>10500</v>
      </c>
      <c r="AH54" s="23">
        <v>0</v>
      </c>
      <c r="AI54" s="23">
        <v>1</v>
      </c>
      <c r="AJ54" s="23">
        <v>0</v>
      </c>
      <c r="AK54" s="23">
        <v>0</v>
      </c>
      <c r="AL54" s="38">
        <f t="shared" si="6"/>
        <v>2</v>
      </c>
      <c r="AM54" s="8"/>
      <c r="AN54" s="40"/>
      <c r="AO54" s="40"/>
    </row>
    <row r="55" spans="1:41" x14ac:dyDescent="0.25">
      <c r="A55" s="3" t="s">
        <v>122</v>
      </c>
      <c r="B55" s="30" t="s">
        <v>123</v>
      </c>
      <c r="C55" s="1" t="s">
        <v>49</v>
      </c>
      <c r="D55" s="1" t="str">
        <f>+VLOOKUP($C55,[1]Ubicacion!$A:$C,2,0)</f>
        <v>Ub8</v>
      </c>
      <c r="E55" s="1" t="str">
        <f>+VLOOKUP($C55,[1]Ubicacion!$A:$C,3,0)</f>
        <v>C.C. San Diego - Zona Oriental</v>
      </c>
      <c r="F55" s="1" t="s">
        <v>124</v>
      </c>
      <c r="G55" s="1" t="str">
        <f>+VLOOKUP($F55,[1]Ubicacion!$A:$C,2,0)</f>
        <v>Ub43</v>
      </c>
      <c r="H55" s="1" t="str">
        <f>+VLOOKUP($F55,[1]Ubicacion!$A:$C,3,0)</f>
        <v>Universidad Pontificia Bolivariana - Zona Occidental</v>
      </c>
      <c r="I55" s="4">
        <v>2</v>
      </c>
      <c r="J55" s="4">
        <v>2</v>
      </c>
      <c r="K55" s="5">
        <v>43367.64393445602</v>
      </c>
      <c r="L55" s="6">
        <f t="shared" si="0"/>
        <v>0.64393445602036081</v>
      </c>
      <c r="M55" s="7">
        <v>43367.649648576386</v>
      </c>
      <c r="N55" s="6">
        <f t="shared" si="1"/>
        <v>0.64964857638551621</v>
      </c>
      <c r="O55" s="6">
        <f t="shared" si="2"/>
        <v>5.7141203651553951E-3</v>
      </c>
      <c r="P55" s="1">
        <v>6000</v>
      </c>
      <c r="Q55" s="26">
        <v>3.4</v>
      </c>
      <c r="R55" s="26">
        <v>11</v>
      </c>
      <c r="S55" s="28">
        <f t="shared" si="11"/>
        <v>18.545454545454547</v>
      </c>
      <c r="T55" s="26" t="s">
        <v>27</v>
      </c>
      <c r="U55">
        <v>3.3</v>
      </c>
      <c r="V55">
        <v>15</v>
      </c>
      <c r="W55" s="8">
        <f t="shared" si="12"/>
        <v>13.2</v>
      </c>
      <c r="X55" t="s">
        <v>32</v>
      </c>
      <c r="Y55">
        <v>3.9</v>
      </c>
      <c r="Z55">
        <v>16</v>
      </c>
      <c r="AA55" s="8">
        <f t="shared" si="13"/>
        <v>14.625</v>
      </c>
      <c r="AB55" t="s">
        <v>32</v>
      </c>
      <c r="AC55" s="8">
        <v>2.2579297835237337</v>
      </c>
      <c r="AD55" s="8">
        <v>8.2283333341280613</v>
      </c>
      <c r="AE55" s="40">
        <v>20.558786737862086</v>
      </c>
      <c r="AF55" s="40">
        <v>16.464547741341605</v>
      </c>
      <c r="AG55">
        <v>6000</v>
      </c>
      <c r="AH55" s="23">
        <v>1</v>
      </c>
      <c r="AI55" s="23">
        <v>0</v>
      </c>
      <c r="AJ55" s="23">
        <v>0</v>
      </c>
      <c r="AK55" s="23">
        <v>0</v>
      </c>
      <c r="AL55" s="38">
        <f t="shared" si="6"/>
        <v>1</v>
      </c>
      <c r="AM55" s="8"/>
      <c r="AN55" s="40"/>
      <c r="AO55" s="40"/>
    </row>
    <row r="56" spans="1:41" x14ac:dyDescent="0.25">
      <c r="A56" s="3" t="s">
        <v>184</v>
      </c>
      <c r="B56" s="30" t="s">
        <v>185</v>
      </c>
      <c r="C56" s="1" t="s">
        <v>18</v>
      </c>
      <c r="D56" s="1" t="str">
        <f>+VLOOKUP($C56,[1]Ubicacion!$A:$C,2,0)</f>
        <v>Ub17</v>
      </c>
      <c r="E56" s="1" t="str">
        <f>+VLOOKUP($C56,[1]Ubicacion!$A:$C,3,0)</f>
        <v>Facultad de Minas Unal - Zona Occidental</v>
      </c>
      <c r="F56" s="1" t="s">
        <v>177</v>
      </c>
      <c r="G56" s="1" t="str">
        <f>+VLOOKUP($F56,[1]Ubicacion!$A:$C,2,0)</f>
        <v>Ub26</v>
      </c>
      <c r="H56" s="1" t="str">
        <f>+VLOOKUP($F56,[1]Ubicacion!$A:$C,3,0)</f>
        <v>Palacio de Exposiciones - Zona Oriental</v>
      </c>
      <c r="I56" s="4">
        <v>2</v>
      </c>
      <c r="J56" s="4">
        <v>2</v>
      </c>
      <c r="K56" s="5">
        <v>43371.565546493053</v>
      </c>
      <c r="L56" s="6">
        <f t="shared" si="0"/>
        <v>0.56554649305326166</v>
      </c>
      <c r="M56" s="7">
        <v>43371.577956516201</v>
      </c>
      <c r="N56" s="6">
        <f t="shared" si="1"/>
        <v>0.57795651620108401</v>
      </c>
      <c r="O56" s="6">
        <f t="shared" si="2"/>
        <v>1.2410023147822358E-2</v>
      </c>
      <c r="P56" s="1">
        <v>10300</v>
      </c>
      <c r="Q56" s="3">
        <v>5.8</v>
      </c>
      <c r="R56" s="3">
        <v>18</v>
      </c>
      <c r="S56" s="8">
        <f t="shared" si="11"/>
        <v>19.333333333333332</v>
      </c>
      <c r="T56" t="s">
        <v>27</v>
      </c>
      <c r="W56" s="8"/>
      <c r="X56" t="s">
        <v>28</v>
      </c>
      <c r="AA56" s="8"/>
      <c r="AB56" t="s">
        <v>28</v>
      </c>
      <c r="AC56" s="8">
        <v>4.798549979034278</v>
      </c>
      <c r="AD56" s="8">
        <v>17.870433334509531</v>
      </c>
      <c r="AE56" s="40">
        <v>22.596815289022921</v>
      </c>
      <c r="AF56" s="40">
        <v>16.111136946302747</v>
      </c>
      <c r="AG56">
        <v>10300</v>
      </c>
      <c r="AH56" s="38">
        <v>0</v>
      </c>
      <c r="AI56" s="38">
        <v>0</v>
      </c>
      <c r="AJ56" s="38">
        <v>0</v>
      </c>
      <c r="AK56" s="38">
        <v>1</v>
      </c>
      <c r="AL56" s="38">
        <f t="shared" si="6"/>
        <v>4</v>
      </c>
      <c r="AM56" s="8"/>
      <c r="AN56" s="40"/>
      <c r="AO56" s="40"/>
    </row>
    <row r="57" spans="1:41" x14ac:dyDescent="0.25">
      <c r="A57" s="3" t="s">
        <v>231</v>
      </c>
      <c r="B57" s="30" t="s">
        <v>232</v>
      </c>
      <c r="C57" s="1" t="s">
        <v>78</v>
      </c>
      <c r="D57" s="1" t="str">
        <f>+VLOOKUP($C57,[1]Ubicacion!$A:$C,2,0)</f>
        <v>Ub37</v>
      </c>
      <c r="E57" s="1" t="str">
        <f>+VLOOKUP($C57,[1]Ubicacion!$A:$C,3,0)</f>
        <v>Segundo Parque de Laureles - Zona Occidental</v>
      </c>
      <c r="F57" s="1" t="s">
        <v>133</v>
      </c>
      <c r="G57" s="1" t="str">
        <f>+VLOOKUP($F57,[1]Ubicacion!$A:$C,2,0)</f>
        <v>Ub6</v>
      </c>
      <c r="H57" s="1" t="str">
        <f>+VLOOKUP($F57,[1]Ubicacion!$A:$C,3,0)</f>
        <v>C.C Premium Plaza - Zona Oriental</v>
      </c>
      <c r="I57" s="4">
        <v>1</v>
      </c>
      <c r="J57" s="4">
        <v>2</v>
      </c>
      <c r="K57" s="5">
        <v>43375.77903391204</v>
      </c>
      <c r="L57" s="6">
        <f t="shared" si="0"/>
        <v>0.7790339120401768</v>
      </c>
      <c r="M57" s="7">
        <v>43375.789914930552</v>
      </c>
      <c r="N57" s="6">
        <f t="shared" si="1"/>
        <v>0.78991493055218598</v>
      </c>
      <c r="O57" s="6">
        <f t="shared" si="2"/>
        <v>1.0881018512009177E-2</v>
      </c>
      <c r="P57" s="1">
        <v>9300</v>
      </c>
      <c r="Q57" s="3">
        <v>5.7</v>
      </c>
      <c r="R57" s="3">
        <v>15</v>
      </c>
      <c r="S57" s="8">
        <f t="shared" si="11"/>
        <v>22.8</v>
      </c>
      <c r="T57" t="s">
        <v>27</v>
      </c>
      <c r="U57" s="26">
        <v>4.3</v>
      </c>
      <c r="V57" s="26">
        <v>16</v>
      </c>
      <c r="W57" s="28">
        <f t="shared" ref="W57:W62" si="14">+U57*60/V57</f>
        <v>16.125</v>
      </c>
      <c r="X57" s="26" t="s">
        <v>32</v>
      </c>
      <c r="Y57">
        <v>5.5</v>
      </c>
      <c r="Z57">
        <v>14</v>
      </c>
      <c r="AA57" s="8">
        <f t="shared" ref="AA57:AA62" si="15">+Y57*60/Z57</f>
        <v>23.571428571428573</v>
      </c>
      <c r="AB57" t="s">
        <v>20</v>
      </c>
      <c r="AC57" s="8">
        <v>4.1460945348817759</v>
      </c>
      <c r="AD57" s="8">
        <v>15.668666668732961</v>
      </c>
      <c r="AE57" s="40">
        <v>28.271725491722389</v>
      </c>
      <c r="AF57" s="40">
        <v>15.876633114502454</v>
      </c>
      <c r="AG57">
        <v>9300</v>
      </c>
      <c r="AH57" s="23">
        <v>0</v>
      </c>
      <c r="AI57" s="23">
        <v>1</v>
      </c>
      <c r="AJ57" s="23">
        <v>0</v>
      </c>
      <c r="AK57" s="23">
        <v>0</v>
      </c>
      <c r="AL57" s="38">
        <f t="shared" si="6"/>
        <v>2</v>
      </c>
      <c r="AM57" s="8"/>
      <c r="AN57" s="40"/>
      <c r="AO57" s="40"/>
    </row>
    <row r="58" spans="1:41" x14ac:dyDescent="0.25">
      <c r="A58" s="3" t="s">
        <v>83</v>
      </c>
      <c r="B58" s="30" t="s">
        <v>84</v>
      </c>
      <c r="C58" s="1" t="s">
        <v>18</v>
      </c>
      <c r="D58" s="1" t="str">
        <f>+VLOOKUP($C58,[1]Ubicacion!$A:$C,2,0)</f>
        <v>Ub17</v>
      </c>
      <c r="E58" s="1" t="str">
        <f>+VLOOKUP($C58,[1]Ubicacion!$A:$C,3,0)</f>
        <v>Facultad de Minas Unal - Zona Occidental</v>
      </c>
      <c r="F58" s="1" t="s">
        <v>42</v>
      </c>
      <c r="G58" s="1" t="str">
        <f>+VLOOKUP($F58,[1]Ubicacion!$A:$C,2,0)</f>
        <v>Ub24</v>
      </c>
      <c r="H58" s="1" t="str">
        <f>+VLOOKUP($F58,[1]Ubicacion!$A:$C,3,0)</f>
        <v xml:space="preserve">Museo Cementerio San Pedro - Zona Oriental </v>
      </c>
      <c r="I58" s="4">
        <v>2</v>
      </c>
      <c r="J58" s="4">
        <v>2</v>
      </c>
      <c r="K58" s="5">
        <v>43307.675936458334</v>
      </c>
      <c r="L58" s="6">
        <f t="shared" si="0"/>
        <v>0.67593645833403571</v>
      </c>
      <c r="M58" s="7">
        <v>43307.690350428238</v>
      </c>
      <c r="N58" s="6">
        <f t="shared" si="1"/>
        <v>0.69035042823816184</v>
      </c>
      <c r="O58" s="6">
        <f t="shared" si="2"/>
        <v>1.4413969904126134E-2</v>
      </c>
      <c r="P58" s="1">
        <v>10000</v>
      </c>
      <c r="Q58" s="26">
        <v>5.7</v>
      </c>
      <c r="R58" s="26">
        <v>18</v>
      </c>
      <c r="S58" s="28">
        <f t="shared" si="11"/>
        <v>19</v>
      </c>
      <c r="T58" s="26" t="s">
        <v>27</v>
      </c>
      <c r="U58" s="3">
        <v>6.6</v>
      </c>
      <c r="V58" s="3">
        <v>22</v>
      </c>
      <c r="W58" s="8">
        <f t="shared" si="14"/>
        <v>18</v>
      </c>
      <c r="X58" s="3" t="s">
        <v>32</v>
      </c>
      <c r="Y58" s="3">
        <v>7.5</v>
      </c>
      <c r="Z58" s="3">
        <v>32</v>
      </c>
      <c r="AA58" s="8">
        <f t="shared" si="15"/>
        <v>14.0625</v>
      </c>
      <c r="AB58" s="3" t="s">
        <v>32</v>
      </c>
      <c r="AC58" s="8">
        <v>6.2498555379369218</v>
      </c>
      <c r="AD58" s="8">
        <v>20.756116664409639</v>
      </c>
      <c r="AE58" s="40">
        <v>123.41670173579767</v>
      </c>
      <c r="AF58" s="40">
        <v>18.066545796555971</v>
      </c>
      <c r="AG58">
        <v>10000</v>
      </c>
      <c r="AH58" s="23">
        <v>1</v>
      </c>
      <c r="AI58" s="23">
        <v>0</v>
      </c>
      <c r="AJ58" s="23">
        <v>0</v>
      </c>
      <c r="AK58" s="23">
        <v>0</v>
      </c>
      <c r="AL58" s="38">
        <f t="shared" si="6"/>
        <v>1</v>
      </c>
      <c r="AM58" s="8"/>
      <c r="AN58" s="40"/>
      <c r="AO58" s="40"/>
    </row>
    <row r="59" spans="1:41" x14ac:dyDescent="0.25">
      <c r="A59" s="3" t="s">
        <v>368</v>
      </c>
      <c r="B59" s="30" t="s">
        <v>369</v>
      </c>
      <c r="C59" s="1" t="s">
        <v>78</v>
      </c>
      <c r="D59" s="1" t="str">
        <f>+VLOOKUP($C59,[1]Ubicacion!$A:$C,2,0)</f>
        <v>Ub37</v>
      </c>
      <c r="E59" s="1" t="str">
        <f>+VLOOKUP($C59,[1]Ubicacion!$A:$C,3,0)</f>
        <v>Segundo Parque de Laureles - Zona Occidental</v>
      </c>
      <c r="F59" s="1" t="s">
        <v>133</v>
      </c>
      <c r="G59" s="1" t="str">
        <f>+VLOOKUP($F59,[1]Ubicacion!$A:$C,2,0)</f>
        <v>Ub6</v>
      </c>
      <c r="H59" s="1" t="str">
        <f>+VLOOKUP($F59,[1]Ubicacion!$A:$C,3,0)</f>
        <v>C.C Premium Plaza - Zona Oriental</v>
      </c>
      <c r="I59" s="4">
        <v>2</v>
      </c>
      <c r="J59" s="4">
        <v>1</v>
      </c>
      <c r="K59" s="5">
        <v>43384.493512696761</v>
      </c>
      <c r="L59" s="6">
        <f t="shared" si="0"/>
        <v>0.49351269676117226</v>
      </c>
      <c r="M59" s="7">
        <v>43384.515727314814</v>
      </c>
      <c r="N59" s="6">
        <f t="shared" si="1"/>
        <v>0.51572731481428491</v>
      </c>
      <c r="O59" s="6">
        <f t="shared" si="2"/>
        <v>2.2214618053112645E-2</v>
      </c>
      <c r="P59" s="1">
        <v>9500</v>
      </c>
      <c r="Q59" s="26">
        <v>4.3</v>
      </c>
      <c r="R59" s="26">
        <v>15</v>
      </c>
      <c r="S59" s="28">
        <f t="shared" si="11"/>
        <v>17.2</v>
      </c>
      <c r="T59" s="26" t="s">
        <v>27</v>
      </c>
      <c r="U59">
        <v>5.7</v>
      </c>
      <c r="V59">
        <v>17</v>
      </c>
      <c r="W59" s="8">
        <f t="shared" si="14"/>
        <v>20.117647058823529</v>
      </c>
      <c r="X59" t="s">
        <v>32</v>
      </c>
      <c r="Y59">
        <v>5.5</v>
      </c>
      <c r="Z59">
        <v>18</v>
      </c>
      <c r="AA59" s="8">
        <f t="shared" si="15"/>
        <v>18.333333333333332</v>
      </c>
      <c r="AB59" t="s">
        <v>32</v>
      </c>
      <c r="AC59" s="8">
        <v>4.3887189941186362</v>
      </c>
      <c r="AD59" s="8">
        <v>31.989049998919167</v>
      </c>
      <c r="AE59" s="40">
        <v>48.035792336560064</v>
      </c>
      <c r="AF59" s="40">
        <v>8.2316648870790239</v>
      </c>
      <c r="AG59">
        <v>9500</v>
      </c>
      <c r="AH59" s="38">
        <v>1</v>
      </c>
      <c r="AI59" s="38">
        <v>0</v>
      </c>
      <c r="AJ59" s="38">
        <v>0</v>
      </c>
      <c r="AK59" s="38">
        <v>0</v>
      </c>
      <c r="AL59" s="38">
        <f t="shared" si="6"/>
        <v>1</v>
      </c>
      <c r="AM59" s="8"/>
      <c r="AN59" s="40"/>
      <c r="AO59" s="40"/>
    </row>
    <row r="60" spans="1:41" x14ac:dyDescent="0.25">
      <c r="A60" s="3" t="s">
        <v>675</v>
      </c>
      <c r="B60" s="30" t="s">
        <v>676</v>
      </c>
      <c r="C60" s="1" t="s">
        <v>31</v>
      </c>
      <c r="D60" s="1" t="str">
        <f>+VLOOKUP($C60,[1]Ubicacion!$A:$C,2,0)</f>
        <v>Ub2</v>
      </c>
      <c r="E60" s="1" t="str">
        <f>+VLOOKUP($C60,[1]Ubicacion!$A:$C,3,0)</f>
        <v>Aeropuerto Olaya Herrera - Zona Occidental</v>
      </c>
      <c r="F60" s="1" t="s">
        <v>49</v>
      </c>
      <c r="G60" s="1" t="str">
        <f>+VLOOKUP($F60,[1]Ubicacion!$A:$C,2,0)</f>
        <v>Ub8</v>
      </c>
      <c r="H60" s="1" t="str">
        <f>+VLOOKUP($F60,[1]Ubicacion!$A:$C,3,0)</f>
        <v>C.C. San Diego - Zona Oriental</v>
      </c>
      <c r="I60" s="4">
        <v>2</v>
      </c>
      <c r="J60" s="4">
        <v>1</v>
      </c>
      <c r="K60" s="5">
        <v>43407.372144293979</v>
      </c>
      <c r="L60" s="6">
        <f t="shared" si="0"/>
        <v>0.37214429397863569</v>
      </c>
      <c r="M60" s="7">
        <v>43407.380167858799</v>
      </c>
      <c r="N60" s="6">
        <f t="shared" si="1"/>
        <v>0.38016785879881354</v>
      </c>
      <c r="O60" s="6">
        <f t="shared" si="2"/>
        <v>8.0235648201778531E-3</v>
      </c>
      <c r="P60" s="1">
        <v>9000</v>
      </c>
      <c r="Q60">
        <v>4.3</v>
      </c>
      <c r="R60">
        <v>13</v>
      </c>
      <c r="S60" s="8">
        <f t="shared" si="11"/>
        <v>19.846153846153847</v>
      </c>
      <c r="T60" t="s">
        <v>20</v>
      </c>
      <c r="U60">
        <v>5.2</v>
      </c>
      <c r="V60">
        <v>14</v>
      </c>
      <c r="W60" s="8">
        <f t="shared" si="14"/>
        <v>22.285714285714285</v>
      </c>
      <c r="X60" t="s">
        <v>20</v>
      </c>
      <c r="Y60">
        <v>4.5</v>
      </c>
      <c r="Z60">
        <v>15</v>
      </c>
      <c r="AA60" s="8">
        <f t="shared" si="15"/>
        <v>18</v>
      </c>
      <c r="AB60" t="s">
        <v>32</v>
      </c>
      <c r="AC60" s="8">
        <v>4.0907376033063203</v>
      </c>
      <c r="AD60" s="8">
        <v>11.553933334350585</v>
      </c>
      <c r="AE60" s="40">
        <v>59.245687591839754</v>
      </c>
      <c r="AF60" s="40">
        <v>21.243350562587867</v>
      </c>
      <c r="AG60">
        <v>9000</v>
      </c>
      <c r="AH60" s="23">
        <v>0</v>
      </c>
      <c r="AI60" s="23">
        <v>0</v>
      </c>
      <c r="AJ60" s="23">
        <v>0</v>
      </c>
      <c r="AK60" s="23">
        <v>1</v>
      </c>
      <c r="AL60" s="38">
        <f t="shared" si="6"/>
        <v>4</v>
      </c>
      <c r="AM60" s="8"/>
      <c r="AN60" s="40"/>
      <c r="AO60" s="40"/>
    </row>
    <row r="61" spans="1:41" x14ac:dyDescent="0.25">
      <c r="A61" s="3" t="s">
        <v>154</v>
      </c>
      <c r="B61" s="30" t="s">
        <v>155</v>
      </c>
      <c r="C61" s="1" t="s">
        <v>156</v>
      </c>
      <c r="D61" s="1" t="str">
        <f>+VLOOKUP($C61,[1]Ubicacion!$A:$C,2,0)</f>
        <v>Ub19</v>
      </c>
      <c r="E61" s="1" t="str">
        <f>+VLOOKUP($C61,[1]Ubicacion!$A:$C,3,0)</f>
        <v>Hospital Pablo Tobon Uribe - Zona Occidental</v>
      </c>
      <c r="F61" s="1" t="s">
        <v>157</v>
      </c>
      <c r="G61" s="1" t="str">
        <f>+VLOOKUP($F61,[1]Ubicacion!$A:$C,2,0)</f>
        <v>Ub23</v>
      </c>
      <c r="H61" s="1" t="str">
        <f>+VLOOKUP($F61,[1]Ubicacion!$A:$C,3,0)</f>
        <v>Museo Casa Gardeliana - Zona Oriental</v>
      </c>
      <c r="I61" s="4">
        <v>2</v>
      </c>
      <c r="J61" s="4">
        <v>2</v>
      </c>
      <c r="K61" s="5">
        <v>43368.708125613426</v>
      </c>
      <c r="L61" s="6">
        <f t="shared" si="0"/>
        <v>0.70812561342609115</v>
      </c>
      <c r="M61" s="7">
        <v>43368.720395983793</v>
      </c>
      <c r="N61" s="6">
        <f t="shared" si="1"/>
        <v>0.72039598379342351</v>
      </c>
      <c r="O61" s="6">
        <f t="shared" si="2"/>
        <v>1.2270370367332362E-2</v>
      </c>
      <c r="P61" s="1">
        <v>9300</v>
      </c>
      <c r="Q61" s="26">
        <v>4.2</v>
      </c>
      <c r="R61" s="26">
        <v>16</v>
      </c>
      <c r="S61" s="28">
        <f t="shared" si="11"/>
        <v>15.75</v>
      </c>
      <c r="T61" s="26" t="s">
        <v>20</v>
      </c>
      <c r="U61">
        <v>6</v>
      </c>
      <c r="V61">
        <v>17</v>
      </c>
      <c r="W61" s="8">
        <f t="shared" si="14"/>
        <v>21.176470588235293</v>
      </c>
      <c r="X61" t="s">
        <v>20</v>
      </c>
      <c r="Y61">
        <v>5.0999999999999996</v>
      </c>
      <c r="Z61">
        <v>18</v>
      </c>
      <c r="AA61" s="8">
        <f t="shared" si="15"/>
        <v>17</v>
      </c>
      <c r="AB61" t="s">
        <v>20</v>
      </c>
      <c r="AC61" s="8">
        <v>4.1660452692525825</v>
      </c>
      <c r="AD61" s="8">
        <v>17.669333334763845</v>
      </c>
      <c r="AE61" s="40">
        <v>17.011716305161421</v>
      </c>
      <c r="AF61" s="40">
        <v>14.146697638182044</v>
      </c>
      <c r="AG61">
        <v>9300</v>
      </c>
      <c r="AH61" s="23">
        <v>1</v>
      </c>
      <c r="AI61" s="23">
        <v>0</v>
      </c>
      <c r="AJ61" s="23">
        <v>0</v>
      </c>
      <c r="AK61" s="23">
        <v>0</v>
      </c>
      <c r="AL61" s="38">
        <f t="shared" si="6"/>
        <v>1</v>
      </c>
      <c r="AM61" s="8"/>
      <c r="AN61" s="40"/>
      <c r="AO61" s="40"/>
    </row>
    <row r="62" spans="1:41" x14ac:dyDescent="0.25">
      <c r="A62" s="3" t="s">
        <v>440</v>
      </c>
      <c r="B62" s="30" t="s">
        <v>441</v>
      </c>
      <c r="C62" s="1" t="s">
        <v>91</v>
      </c>
      <c r="D62" s="1" t="str">
        <f>+VLOOKUP($C62,[1]Ubicacion!$A:$C,2,0)</f>
        <v>Ub41</v>
      </c>
      <c r="E62" s="1" t="str">
        <f>+VLOOKUP($C62,[1]Ubicacion!$A:$C,3,0)</f>
        <v>Universidad de Antioquia - Zona Oriental</v>
      </c>
      <c r="F62" s="1" t="s">
        <v>156</v>
      </c>
      <c r="G62" s="1" t="str">
        <f>+VLOOKUP($F62,[1]Ubicacion!$A:$C,2,0)</f>
        <v>Ub19</v>
      </c>
      <c r="H62" s="1" t="str">
        <f>+VLOOKUP($F62,[1]Ubicacion!$A:$C,3,0)</f>
        <v>Hospital Pablo Tobon Uribe - Zona Occidental</v>
      </c>
      <c r="I62" s="4">
        <v>1</v>
      </c>
      <c r="J62" s="4">
        <v>1</v>
      </c>
      <c r="K62" s="5">
        <v>43391.302512037037</v>
      </c>
      <c r="L62" s="6">
        <f t="shared" si="0"/>
        <v>0.30251203703664942</v>
      </c>
      <c r="M62" s="7">
        <v>43391.311691238428</v>
      </c>
      <c r="N62" s="6">
        <f t="shared" si="1"/>
        <v>0.31169123842846602</v>
      </c>
      <c r="O62" s="6">
        <f t="shared" si="2"/>
        <v>9.1792013918166049E-3</v>
      </c>
      <c r="P62" s="1">
        <v>8300</v>
      </c>
      <c r="Q62" s="26">
        <v>3</v>
      </c>
      <c r="R62" s="26">
        <v>8</v>
      </c>
      <c r="S62" s="28">
        <f t="shared" si="11"/>
        <v>22.5</v>
      </c>
      <c r="T62" s="26" t="s">
        <v>58</v>
      </c>
      <c r="U62">
        <v>3</v>
      </c>
      <c r="V62">
        <v>8</v>
      </c>
      <c r="W62" s="8">
        <f t="shared" si="14"/>
        <v>22.5</v>
      </c>
      <c r="X62" t="s">
        <v>58</v>
      </c>
      <c r="Y62">
        <v>4.5999999999999996</v>
      </c>
      <c r="Z62">
        <v>10</v>
      </c>
      <c r="AA62" s="8">
        <f t="shared" si="15"/>
        <v>27.6</v>
      </c>
      <c r="AB62" t="s">
        <v>58</v>
      </c>
      <c r="AC62" s="8">
        <v>3.9348030196557802</v>
      </c>
      <c r="AD62" s="8">
        <v>13.218049999078115</v>
      </c>
      <c r="AE62" s="40">
        <v>27.297711540108974</v>
      </c>
      <c r="AF62" s="40">
        <v>17.861044646964768</v>
      </c>
      <c r="AG62">
        <v>8300</v>
      </c>
      <c r="AH62" s="23">
        <v>1</v>
      </c>
      <c r="AI62" s="23">
        <v>0</v>
      </c>
      <c r="AJ62" s="23">
        <v>0</v>
      </c>
      <c r="AK62" s="23">
        <v>0</v>
      </c>
      <c r="AL62" s="38">
        <f t="shared" si="6"/>
        <v>1</v>
      </c>
      <c r="AM62" s="8"/>
      <c r="AN62" s="40"/>
      <c r="AO62" s="40"/>
    </row>
    <row r="63" spans="1:41" x14ac:dyDescent="0.25">
      <c r="A63" s="3" t="s">
        <v>278</v>
      </c>
      <c r="B63" s="30" t="s">
        <v>279</v>
      </c>
      <c r="C63" s="1" t="s">
        <v>37</v>
      </c>
      <c r="D63" s="1" t="str">
        <f>+VLOOKUP($C63,[1]Ubicacion!$A:$C,2,0)</f>
        <v>Ub7</v>
      </c>
      <c r="E63" s="1" t="str">
        <f>+VLOOKUP($C63,[1]Ubicacion!$A:$C,3,0)</f>
        <v>C.C Unicentro - Zona Occidental</v>
      </c>
      <c r="F63" s="1" t="s">
        <v>160</v>
      </c>
      <c r="G63" s="1" t="str">
        <f>+VLOOKUP($F63,[1]Ubicacion!$A:$C,2,0)</f>
        <v>Ub30</v>
      </c>
      <c r="H63" s="1" t="str">
        <f>+VLOOKUP($F63,[1]Ubicacion!$A:$C,3,0)</f>
        <v>Parque de los pies descalsos  - Zona Oriental</v>
      </c>
      <c r="I63" s="4">
        <v>2</v>
      </c>
      <c r="J63" s="4">
        <v>2</v>
      </c>
      <c r="K63" s="5">
        <v>43379.540090625</v>
      </c>
      <c r="L63" s="6">
        <f t="shared" si="0"/>
        <v>0.5400906249997206</v>
      </c>
      <c r="M63" s="7">
        <v>43379.543682372685</v>
      </c>
      <c r="N63" s="6">
        <f t="shared" si="1"/>
        <v>0.54368237268499797</v>
      </c>
      <c r="O63" s="6">
        <f t="shared" si="2"/>
        <v>3.5917476852773689E-3</v>
      </c>
      <c r="P63" s="1">
        <v>6000</v>
      </c>
      <c r="Q63" s="26">
        <v>2.2999999999999998</v>
      </c>
      <c r="R63" s="26">
        <v>6</v>
      </c>
      <c r="S63" s="28">
        <f t="shared" si="11"/>
        <v>23</v>
      </c>
      <c r="T63" s="26" t="s">
        <v>27</v>
      </c>
      <c r="W63" s="8"/>
      <c r="X63" t="s">
        <v>28</v>
      </c>
      <c r="AA63" s="8"/>
      <c r="AB63" t="s">
        <v>28</v>
      </c>
      <c r="AC63" s="8">
        <v>1.6788941266382915</v>
      </c>
      <c r="AD63" s="8">
        <v>5.1721166690190632</v>
      </c>
      <c r="AE63" s="40">
        <v>20.23603538773482</v>
      </c>
      <c r="AF63" s="40">
        <v>19.476290664843511</v>
      </c>
      <c r="AG63">
        <v>6000</v>
      </c>
      <c r="AH63" s="23">
        <v>1</v>
      </c>
      <c r="AI63" s="23">
        <v>0</v>
      </c>
      <c r="AJ63" s="23">
        <v>0</v>
      </c>
      <c r="AK63" s="23">
        <v>0</v>
      </c>
      <c r="AL63" s="38">
        <f t="shared" si="6"/>
        <v>1</v>
      </c>
      <c r="AM63" s="8"/>
      <c r="AN63" s="40"/>
      <c r="AO63" s="40"/>
    </row>
    <row r="64" spans="1:41" x14ac:dyDescent="0.25">
      <c r="A64" s="3" t="s">
        <v>320</v>
      </c>
      <c r="B64" s="30" t="s">
        <v>321</v>
      </c>
      <c r="C64" s="1" t="s">
        <v>66</v>
      </c>
      <c r="D64" s="1" t="str">
        <f>+VLOOKUP($C64,[1]Ubicacion!$A:$C,2,0)</f>
        <v>Ub10</v>
      </c>
      <c r="E64" s="1" t="str">
        <f>+VLOOKUP($C64,[1]Ubicacion!$A:$C,3,0)</f>
        <v>Catedral Basílica Metropolitana - Zona Oriental</v>
      </c>
      <c r="F64" s="1" t="s">
        <v>37</v>
      </c>
      <c r="G64" s="1" t="str">
        <f>+VLOOKUP($F64,[1]Ubicacion!$A:$C,2,0)</f>
        <v>Ub7</v>
      </c>
      <c r="H64" s="1" t="str">
        <f>+VLOOKUP($F64,[1]Ubicacion!$A:$C,3,0)</f>
        <v>C.C Unicentro - Zona Occidental</v>
      </c>
      <c r="I64" s="4">
        <v>2</v>
      </c>
      <c r="J64" s="4">
        <v>2</v>
      </c>
      <c r="K64" s="5">
        <v>43382.668205289352</v>
      </c>
      <c r="L64" s="6">
        <f t="shared" si="0"/>
        <v>0.66820528935204493</v>
      </c>
      <c r="M64" s="7">
        <v>43382.684055057871</v>
      </c>
      <c r="N64" s="6">
        <f t="shared" si="1"/>
        <v>0.6840550578708644</v>
      </c>
      <c r="O64" s="6">
        <f t="shared" si="2"/>
        <v>1.5849768518819474E-2</v>
      </c>
      <c r="P64" s="1">
        <v>10000</v>
      </c>
      <c r="Q64">
        <v>4.5</v>
      </c>
      <c r="R64">
        <v>20</v>
      </c>
      <c r="S64" s="8">
        <f t="shared" si="11"/>
        <v>13.5</v>
      </c>
      <c r="T64" t="s">
        <v>27</v>
      </c>
      <c r="U64">
        <v>4.5999999999999996</v>
      </c>
      <c r="V64">
        <v>22</v>
      </c>
      <c r="W64" s="8">
        <f t="shared" ref="W64:W78" si="16">+U64*60/V64</f>
        <v>12.545454545454545</v>
      </c>
      <c r="X64" t="s">
        <v>32</v>
      </c>
      <c r="Y64">
        <v>4.7</v>
      </c>
      <c r="Z64">
        <v>24</v>
      </c>
      <c r="AA64" s="8">
        <f t="shared" ref="AA64:AA73" si="17">+Y64*60/Z64</f>
        <v>11.75</v>
      </c>
      <c r="AB64" t="s">
        <v>32</v>
      </c>
      <c r="AC64" s="8">
        <v>4.4831296472821718</v>
      </c>
      <c r="AD64" s="8">
        <v>22.823666667938234</v>
      </c>
      <c r="AE64" s="40">
        <v>20.366057842862855</v>
      </c>
      <c r="AF64" s="40">
        <v>11.785476135383343</v>
      </c>
      <c r="AG64">
        <v>10000</v>
      </c>
      <c r="AH64" s="23">
        <v>0</v>
      </c>
      <c r="AI64" s="23">
        <v>0</v>
      </c>
      <c r="AJ64" s="23">
        <v>0</v>
      </c>
      <c r="AK64" s="23">
        <v>1</v>
      </c>
      <c r="AL64" s="38">
        <f t="shared" si="6"/>
        <v>4</v>
      </c>
      <c r="AM64" s="8"/>
      <c r="AN64" s="40"/>
      <c r="AO64" s="40"/>
    </row>
    <row r="65" spans="1:41" x14ac:dyDescent="0.25">
      <c r="A65" s="3" t="s">
        <v>510</v>
      </c>
      <c r="B65" s="30" t="s">
        <v>511</v>
      </c>
      <c r="C65" s="1" t="s">
        <v>239</v>
      </c>
      <c r="D65" s="1" t="str">
        <f>+VLOOKUP($C65,[1]Ubicacion!$A:$C,2,0)</f>
        <v>Ub3</v>
      </c>
      <c r="E65" s="1" t="str">
        <f>+VLOOKUP($C65,[1]Ubicacion!$A:$C,3,0)</f>
        <v>C.C La Mota - Zona Occidental</v>
      </c>
      <c r="F65" s="1" t="s">
        <v>133</v>
      </c>
      <c r="G65" s="1" t="str">
        <f>+VLOOKUP($F65,[1]Ubicacion!$A:$C,2,0)</f>
        <v>Ub6</v>
      </c>
      <c r="H65" s="1" t="str">
        <f>+VLOOKUP($F65,[1]Ubicacion!$A:$C,3,0)</f>
        <v>C.C Premium Plaza - Zona Oriental</v>
      </c>
      <c r="I65" s="4">
        <v>2</v>
      </c>
      <c r="J65" s="4">
        <v>1</v>
      </c>
      <c r="K65" s="5">
        <v>43395.360677349534</v>
      </c>
      <c r="L65" s="6">
        <f t="shared" si="0"/>
        <v>0.36067734953394393</v>
      </c>
      <c r="M65" s="7">
        <v>43395.370821377313</v>
      </c>
      <c r="N65" s="6">
        <f t="shared" si="1"/>
        <v>0.37082137731340481</v>
      </c>
      <c r="O65" s="6">
        <f t="shared" si="2"/>
        <v>1.0144027779460885E-2</v>
      </c>
      <c r="P65" s="1">
        <v>10000</v>
      </c>
      <c r="Q65" s="26">
        <v>6.1</v>
      </c>
      <c r="R65" s="26">
        <v>15</v>
      </c>
      <c r="S65" s="28">
        <f t="shared" si="11"/>
        <v>24.4</v>
      </c>
      <c r="T65" s="26" t="s">
        <v>20</v>
      </c>
      <c r="U65">
        <v>6.9</v>
      </c>
      <c r="V65">
        <v>17</v>
      </c>
      <c r="W65" s="8">
        <f t="shared" si="16"/>
        <v>24.352941176470587</v>
      </c>
      <c r="X65" t="s">
        <v>20</v>
      </c>
      <c r="Y65">
        <v>7.2</v>
      </c>
      <c r="Z65">
        <v>18</v>
      </c>
      <c r="AA65" s="8">
        <f t="shared" si="17"/>
        <v>24</v>
      </c>
      <c r="AB65" t="s">
        <v>32</v>
      </c>
      <c r="AC65" s="8">
        <v>4.8422803352281338</v>
      </c>
      <c r="AD65" s="8">
        <v>14.607400000095367</v>
      </c>
      <c r="AE65" s="40">
        <v>37.539025364549254</v>
      </c>
      <c r="AF65" s="40">
        <v>19.889701118049153</v>
      </c>
      <c r="AG65">
        <v>10000</v>
      </c>
      <c r="AH65" s="23">
        <v>1</v>
      </c>
      <c r="AI65" s="23">
        <v>0</v>
      </c>
      <c r="AJ65" s="23">
        <v>0</v>
      </c>
      <c r="AK65" s="23">
        <v>0</v>
      </c>
      <c r="AL65" s="38">
        <f t="shared" si="6"/>
        <v>1</v>
      </c>
      <c r="AM65" s="8"/>
      <c r="AN65" s="40"/>
      <c r="AO65" s="40"/>
    </row>
    <row r="66" spans="1:41" x14ac:dyDescent="0.25">
      <c r="A66" s="3" t="s">
        <v>506</v>
      </c>
      <c r="B66" s="30" t="s">
        <v>507</v>
      </c>
      <c r="C66" s="1" t="s">
        <v>301</v>
      </c>
      <c r="D66" s="1" t="str">
        <f>+VLOOKUP($C66,[1]Ubicacion!$A:$C,2,0)</f>
        <v>Ub14</v>
      </c>
      <c r="E66" s="1" t="str">
        <f>+VLOOKUP($C66,[1]Ubicacion!$A:$C,3,0)</f>
        <v>Clinica Medellin  El Poblado - Zona Oriental</v>
      </c>
      <c r="F66" s="1" t="s">
        <v>239</v>
      </c>
      <c r="G66" s="1" t="str">
        <f>+VLOOKUP($F66,[1]Ubicacion!$A:$C,2,0)</f>
        <v>Ub3</v>
      </c>
      <c r="H66" s="1" t="str">
        <f>+VLOOKUP($F66,[1]Ubicacion!$A:$C,3,0)</f>
        <v>C.C La Mota - Zona Occidental</v>
      </c>
      <c r="I66" s="4">
        <v>1</v>
      </c>
      <c r="J66" s="4">
        <v>1</v>
      </c>
      <c r="K66" s="5">
        <v>43395.343389699075</v>
      </c>
      <c r="L66" s="6">
        <f t="shared" ref="L66:L129" si="18">+MOD(K66,1)</f>
        <v>0.34338969907548744</v>
      </c>
      <c r="M66" s="7">
        <v>43395.354778391207</v>
      </c>
      <c r="N66" s="6">
        <f t="shared" ref="N66:N129" si="19">+MOD(M66,1)</f>
        <v>0.3547783912072191</v>
      </c>
      <c r="O66" s="6">
        <f t="shared" ref="O66:O129" si="20">+N66-L66</f>
        <v>1.1388692131731659E-2</v>
      </c>
      <c r="P66" s="1">
        <v>13000</v>
      </c>
      <c r="Q66">
        <v>6.4</v>
      </c>
      <c r="R66">
        <v>15</v>
      </c>
      <c r="S66" s="8">
        <f t="shared" si="11"/>
        <v>25.6</v>
      </c>
      <c r="T66" t="s">
        <v>20</v>
      </c>
      <c r="U66">
        <v>5.6</v>
      </c>
      <c r="V66">
        <v>16</v>
      </c>
      <c r="W66" s="8">
        <f t="shared" si="16"/>
        <v>21</v>
      </c>
      <c r="X66" t="s">
        <v>20</v>
      </c>
      <c r="Y66">
        <v>6.5</v>
      </c>
      <c r="Z66">
        <v>18</v>
      </c>
      <c r="AA66" s="8">
        <f t="shared" si="17"/>
        <v>21.666666666666668</v>
      </c>
      <c r="AB66" t="s">
        <v>32</v>
      </c>
      <c r="AC66" s="8">
        <v>7.6710397827605989</v>
      </c>
      <c r="AD66" s="8">
        <v>16.399716667334239</v>
      </c>
      <c r="AE66" s="40">
        <v>46.028419778572264</v>
      </c>
      <c r="AF66" s="40">
        <v>28.065264559259681</v>
      </c>
      <c r="AG66">
        <v>13000</v>
      </c>
      <c r="AH66" s="23">
        <v>0</v>
      </c>
      <c r="AI66" s="23">
        <v>0</v>
      </c>
      <c r="AJ66" s="23">
        <v>0</v>
      </c>
      <c r="AK66" s="23">
        <v>1</v>
      </c>
      <c r="AL66" s="38">
        <f t="shared" si="6"/>
        <v>4</v>
      </c>
      <c r="AM66" s="8"/>
      <c r="AN66" s="40"/>
      <c r="AO66" s="40"/>
    </row>
    <row r="67" spans="1:41" x14ac:dyDescent="0.25">
      <c r="A67" s="3" t="s">
        <v>233</v>
      </c>
      <c r="B67" s="30" t="s">
        <v>234</v>
      </c>
      <c r="C67" s="1" t="s">
        <v>133</v>
      </c>
      <c r="D67" s="1" t="str">
        <f>+VLOOKUP($C67,[1]Ubicacion!$A:$C,2,0)</f>
        <v>Ub6</v>
      </c>
      <c r="E67" s="1" t="str">
        <f>+VLOOKUP($C67,[1]Ubicacion!$A:$C,3,0)</f>
        <v>C.C Premium Plaza - Zona Oriental</v>
      </c>
      <c r="F67" s="1" t="s">
        <v>113</v>
      </c>
      <c r="G67" s="1" t="str">
        <f>+VLOOKUP($F67,[1]Ubicacion!$A:$C,2,0)</f>
        <v>Ub31</v>
      </c>
      <c r="H67" s="1" t="str">
        <f>+VLOOKUP($F67,[1]Ubicacion!$A:$C,3,0)</f>
        <v>Parque de Robledo - Zona Occidental</v>
      </c>
      <c r="I67" s="4">
        <v>1</v>
      </c>
      <c r="J67" s="4">
        <v>2</v>
      </c>
      <c r="K67" s="5">
        <v>43375.795849305556</v>
      </c>
      <c r="L67" s="6">
        <f t="shared" si="18"/>
        <v>0.79584930555574829</v>
      </c>
      <c r="M67" s="7">
        <v>43375.812091782405</v>
      </c>
      <c r="N67" s="6">
        <f t="shared" si="19"/>
        <v>0.8120917824053322</v>
      </c>
      <c r="O67" s="6">
        <f t="shared" si="20"/>
        <v>1.6242476849583909E-2</v>
      </c>
      <c r="P67" s="1">
        <v>13000</v>
      </c>
      <c r="Q67" s="3">
        <v>7.1</v>
      </c>
      <c r="R67" s="3">
        <v>20</v>
      </c>
      <c r="S67" s="8">
        <f t="shared" si="11"/>
        <v>21.3</v>
      </c>
      <c r="T67" t="s">
        <v>27</v>
      </c>
      <c r="U67">
        <v>8.5</v>
      </c>
      <c r="V67">
        <v>22</v>
      </c>
      <c r="W67" s="8">
        <f t="shared" si="16"/>
        <v>23.181818181818183</v>
      </c>
      <c r="X67" t="s">
        <v>32</v>
      </c>
      <c r="Y67" s="26">
        <v>7.3</v>
      </c>
      <c r="Z67" s="26">
        <v>25</v>
      </c>
      <c r="AA67" s="28">
        <f t="shared" si="17"/>
        <v>17.52</v>
      </c>
      <c r="AB67" s="26" t="s">
        <v>32</v>
      </c>
      <c r="AC67" s="8">
        <v>7.4679540937687943</v>
      </c>
      <c r="AD67" s="8">
        <v>23.389166665077209</v>
      </c>
      <c r="AE67" s="40">
        <v>24.197973900399038</v>
      </c>
      <c r="AF67" s="40">
        <v>19.157469440549157</v>
      </c>
      <c r="AG67">
        <v>13000</v>
      </c>
      <c r="AH67" s="23">
        <v>0</v>
      </c>
      <c r="AI67" s="23">
        <v>0</v>
      </c>
      <c r="AJ67" s="23">
        <v>1</v>
      </c>
      <c r="AK67" s="23">
        <v>0</v>
      </c>
      <c r="AL67" s="38">
        <f t="shared" ref="AL67:AL130" si="21">+IF(AH67=1,1,IF(AI67=1,2,IF(AJ67=1,3,IF(AK67=1,4,0))))</f>
        <v>3</v>
      </c>
      <c r="AM67" s="8"/>
      <c r="AN67" s="40"/>
      <c r="AO67" s="40"/>
    </row>
    <row r="68" spans="1:41" x14ac:dyDescent="0.25">
      <c r="A68" s="3" t="s">
        <v>707</v>
      </c>
      <c r="B68" s="30" t="s">
        <v>708</v>
      </c>
      <c r="C68" s="1" t="s">
        <v>221</v>
      </c>
      <c r="D68" s="1" t="str">
        <f>+VLOOKUP($C68,[1]Ubicacion!$A:$C,2,0)</f>
        <v>Ub18</v>
      </c>
      <c r="E68" s="1" t="str">
        <f>+VLOOKUP($C68,[1]Ubicacion!$A:$C,3,0)</f>
        <v>Hospital La Maria - Zona Occidental</v>
      </c>
      <c r="F68" s="1" t="s">
        <v>100</v>
      </c>
      <c r="G68" s="1" t="str">
        <f>+VLOOKUP($F68,[1]Ubicacion!$A:$C,2,0)</f>
        <v>Ub20</v>
      </c>
      <c r="H68" s="1" t="str">
        <f>+VLOOKUP($F68,[1]Ubicacion!$A:$C,3,0)</f>
        <v>Hospital San Vicente Fundación - Zona Oriental</v>
      </c>
      <c r="I68" s="4">
        <v>1</v>
      </c>
      <c r="J68" s="4">
        <v>2</v>
      </c>
      <c r="K68" s="5">
        <v>43411.779605011572</v>
      </c>
      <c r="L68" s="6">
        <f t="shared" si="18"/>
        <v>0.77960501157213002</v>
      </c>
      <c r="M68" s="7">
        <v>43411.786953854164</v>
      </c>
      <c r="N68" s="6">
        <f t="shared" si="19"/>
        <v>0.78695385416358477</v>
      </c>
      <c r="O68" s="6">
        <f t="shared" si="20"/>
        <v>7.3488425914547406E-3</v>
      </c>
      <c r="P68" s="1">
        <v>8500</v>
      </c>
      <c r="Q68">
        <v>4</v>
      </c>
      <c r="R68">
        <v>11</v>
      </c>
      <c r="S68" s="8">
        <f t="shared" si="11"/>
        <v>21.818181818181817</v>
      </c>
      <c r="T68" t="s">
        <v>20</v>
      </c>
      <c r="U68" s="26">
        <v>3.9</v>
      </c>
      <c r="V68" s="26">
        <v>11</v>
      </c>
      <c r="W68" s="28">
        <f t="shared" si="16"/>
        <v>21.272727272727273</v>
      </c>
      <c r="X68" s="26" t="s">
        <v>20</v>
      </c>
      <c r="Y68">
        <v>4.5999999999999996</v>
      </c>
      <c r="Z68">
        <v>13</v>
      </c>
      <c r="AA68" s="8">
        <f t="shared" si="17"/>
        <v>21.23076923076923</v>
      </c>
      <c r="AB68" t="s">
        <v>32</v>
      </c>
      <c r="AC68" s="8">
        <v>3.8906797923914129</v>
      </c>
      <c r="AD68" s="8">
        <v>10.582333334287007</v>
      </c>
      <c r="AE68" s="40">
        <v>29.714486880461756</v>
      </c>
      <c r="AF68" s="40">
        <v>22.059481606682258</v>
      </c>
      <c r="AG68">
        <v>8500</v>
      </c>
      <c r="AH68" s="38">
        <v>0</v>
      </c>
      <c r="AI68" s="38">
        <v>1</v>
      </c>
      <c r="AJ68" s="38">
        <v>0</v>
      </c>
      <c r="AK68" s="38">
        <v>0</v>
      </c>
      <c r="AL68" s="38">
        <f t="shared" si="21"/>
        <v>2</v>
      </c>
      <c r="AM68" s="8"/>
      <c r="AN68" s="40"/>
      <c r="AO68" s="40"/>
    </row>
    <row r="69" spans="1:41" x14ac:dyDescent="0.25">
      <c r="A69" s="3" t="s">
        <v>637</v>
      </c>
      <c r="B69" s="30" t="s">
        <v>638</v>
      </c>
      <c r="C69" s="1" t="s">
        <v>163</v>
      </c>
      <c r="D69" s="1" t="str">
        <f>+VLOOKUP($C69,[1]Ubicacion!$A:$C,2,0)</f>
        <v>Ub25</v>
      </c>
      <c r="E69" s="1" t="str">
        <f>+VLOOKUP($C69,[1]Ubicacion!$A:$C,3,0)</f>
        <v>Museo de Arte Moderno - Zona Oriental</v>
      </c>
      <c r="F69" s="1" t="s">
        <v>105</v>
      </c>
      <c r="G69" s="1" t="str">
        <f>+VLOOKUP($F69,[1]Ubicacion!$A:$C,2,0)</f>
        <v>Ub16</v>
      </c>
      <c r="H69" s="1" t="str">
        <f>+VLOOKUP($F69,[1]Ubicacion!$A:$C,3,0)</f>
        <v>Estadio Atanasio Girardot Obelisco - Zona Occidental</v>
      </c>
      <c r="I69" s="4">
        <v>2</v>
      </c>
      <c r="J69" s="4">
        <v>1</v>
      </c>
      <c r="K69" s="5">
        <v>43405.385017743058</v>
      </c>
      <c r="L69" s="6">
        <f t="shared" si="18"/>
        <v>0.38501774305768777</v>
      </c>
      <c r="M69" s="7">
        <v>43405.393194328703</v>
      </c>
      <c r="N69" s="6">
        <f t="shared" si="19"/>
        <v>0.39319432870252058</v>
      </c>
      <c r="O69" s="6">
        <f t="shared" si="20"/>
        <v>8.1765856448328122E-3</v>
      </c>
      <c r="P69" s="1">
        <v>12700</v>
      </c>
      <c r="Q69" s="26">
        <v>6.6</v>
      </c>
      <c r="R69" s="26">
        <v>17</v>
      </c>
      <c r="S69" s="28">
        <f t="shared" si="11"/>
        <v>23.294117647058822</v>
      </c>
      <c r="T69" s="26" t="s">
        <v>20</v>
      </c>
      <c r="U69">
        <v>6.2</v>
      </c>
      <c r="V69">
        <v>19</v>
      </c>
      <c r="W69" s="8">
        <f t="shared" si="16"/>
        <v>19.578947368421051</v>
      </c>
      <c r="X69" t="s">
        <v>32</v>
      </c>
      <c r="Y69">
        <v>6.4</v>
      </c>
      <c r="Z69">
        <v>23</v>
      </c>
      <c r="AA69" s="8">
        <f t="shared" si="17"/>
        <v>16.695652173913043</v>
      </c>
      <c r="AB69" t="s">
        <v>32</v>
      </c>
      <c r="AC69" s="8">
        <v>5.4971169440119763</v>
      </c>
      <c r="AD69" s="8">
        <v>11.774283333619435</v>
      </c>
      <c r="AE69" s="40">
        <v>38.32958920849098</v>
      </c>
      <c r="AF69" s="40">
        <v>28.012491910989979</v>
      </c>
      <c r="AG69">
        <v>12700</v>
      </c>
      <c r="AH69" s="38">
        <v>1</v>
      </c>
      <c r="AI69" s="38">
        <v>0</v>
      </c>
      <c r="AJ69" s="38">
        <v>0</v>
      </c>
      <c r="AK69" s="38">
        <v>0</v>
      </c>
      <c r="AL69" s="38">
        <f t="shared" si="21"/>
        <v>1</v>
      </c>
      <c r="AM69" s="8"/>
      <c r="AN69" s="40"/>
      <c r="AO69" s="40"/>
    </row>
    <row r="70" spans="1:41" x14ac:dyDescent="0.25">
      <c r="A70" s="3" t="s">
        <v>50</v>
      </c>
      <c r="B70" s="30" t="s">
        <v>51</v>
      </c>
      <c r="C70" s="1" t="s">
        <v>23</v>
      </c>
      <c r="D70" s="1" t="str">
        <f>+VLOOKUP($C70,[1]Ubicacion!$A:$C,2,0)</f>
        <v>Ub13</v>
      </c>
      <c r="E70" s="1" t="str">
        <f>+VLOOKUP($C70,[1]Ubicacion!$A:$C,3,0)</f>
        <v>Clinica León XIII - Zona Oriental</v>
      </c>
      <c r="F70" s="1" t="s">
        <v>49</v>
      </c>
      <c r="G70" s="1" t="str">
        <f>+VLOOKUP($F70,[1]Ubicacion!$A:$C,2,0)</f>
        <v>Ub8</v>
      </c>
      <c r="H70" s="1" t="str">
        <f>+VLOOKUP($F70,[1]Ubicacion!$A:$C,3,0)</f>
        <v>C.C. San Diego - Zona Oriental</v>
      </c>
      <c r="I70" s="4">
        <v>2</v>
      </c>
      <c r="J70" s="4">
        <v>1</v>
      </c>
      <c r="K70" s="5">
        <v>43253.484987268515</v>
      </c>
      <c r="L70" s="6">
        <f t="shared" si="18"/>
        <v>0.48498726851539686</v>
      </c>
      <c r="M70" s="7">
        <v>43253.493833101849</v>
      </c>
      <c r="N70" s="6">
        <f t="shared" si="19"/>
        <v>0.49383310184930451</v>
      </c>
      <c r="O70" s="6">
        <f t="shared" si="20"/>
        <v>8.8458333339076489E-3</v>
      </c>
      <c r="P70" s="1">
        <v>9900</v>
      </c>
      <c r="Q70" s="26">
        <v>6</v>
      </c>
      <c r="R70" s="26">
        <v>17</v>
      </c>
      <c r="S70" s="28">
        <f t="shared" si="11"/>
        <v>21.176470588235293</v>
      </c>
      <c r="T70" s="26" t="s">
        <v>27</v>
      </c>
      <c r="U70">
        <v>4.5</v>
      </c>
      <c r="V70">
        <v>20</v>
      </c>
      <c r="W70" s="8">
        <f t="shared" si="16"/>
        <v>13.5</v>
      </c>
      <c r="X70" t="s">
        <v>32</v>
      </c>
      <c r="Y70">
        <v>4.9000000000000004</v>
      </c>
      <c r="Z70">
        <v>22</v>
      </c>
      <c r="AA70" s="8">
        <f t="shared" si="17"/>
        <v>13.363636363636363</v>
      </c>
      <c r="AB70" t="s">
        <v>32</v>
      </c>
      <c r="AC70" s="8">
        <v>5.4273094322208095</v>
      </c>
      <c r="AD70" s="8">
        <v>12.737999999523163</v>
      </c>
      <c r="AE70" s="40">
        <v>31.151752707561297</v>
      </c>
      <c r="AF70" s="40">
        <v>25.564340237512841</v>
      </c>
      <c r="AG70">
        <v>9900</v>
      </c>
      <c r="AH70" s="38">
        <v>1</v>
      </c>
      <c r="AI70" s="38">
        <v>0</v>
      </c>
      <c r="AJ70" s="38">
        <v>0</v>
      </c>
      <c r="AK70" s="38">
        <v>0</v>
      </c>
      <c r="AL70" s="38">
        <f t="shared" si="21"/>
        <v>1</v>
      </c>
      <c r="AM70" s="8"/>
      <c r="AN70" s="40"/>
      <c r="AO70" s="40"/>
    </row>
    <row r="71" spans="1:41" x14ac:dyDescent="0.25">
      <c r="A71" s="3" t="s">
        <v>208</v>
      </c>
      <c r="B71" s="30" t="s">
        <v>209</v>
      </c>
      <c r="C71" s="1" t="s">
        <v>46</v>
      </c>
      <c r="D71" s="1" t="str">
        <f>+VLOOKUP($C71,[1]Ubicacion!$A:$C,2,0)</f>
        <v>Ub4</v>
      </c>
      <c r="E71" s="1" t="str">
        <f>+VLOOKUP($C71,[1]Ubicacion!$A:$C,3,0)</f>
        <v>C.C Los Molinos - Zona Occidental</v>
      </c>
      <c r="F71" s="1" t="s">
        <v>163</v>
      </c>
      <c r="G71" s="1" t="str">
        <f>+VLOOKUP($F71,[1]Ubicacion!$A:$C,2,0)</f>
        <v>Ub25</v>
      </c>
      <c r="H71" s="1" t="str">
        <f>+VLOOKUP($F71,[1]Ubicacion!$A:$C,3,0)</f>
        <v>Museo de Arte Moderno - Zona Oriental</v>
      </c>
      <c r="I71" s="4">
        <v>1</v>
      </c>
      <c r="J71" s="4">
        <v>2</v>
      </c>
      <c r="K71" s="5">
        <v>43374.817474618052</v>
      </c>
      <c r="L71" s="6">
        <f t="shared" si="18"/>
        <v>0.81747461805207422</v>
      </c>
      <c r="M71" s="7">
        <v>43374.829778969906</v>
      </c>
      <c r="N71" s="6">
        <f t="shared" si="19"/>
        <v>0.82977896990632871</v>
      </c>
      <c r="O71" s="6">
        <f t="shared" si="20"/>
        <v>1.2304351854254492E-2</v>
      </c>
      <c r="P71" s="1">
        <v>9500</v>
      </c>
      <c r="Q71" s="26">
        <v>5.0999999999999996</v>
      </c>
      <c r="R71" s="26">
        <v>15</v>
      </c>
      <c r="S71" s="28">
        <f t="shared" si="11"/>
        <v>20.399999999999999</v>
      </c>
      <c r="T71" s="26" t="s">
        <v>20</v>
      </c>
      <c r="U71">
        <v>7.3</v>
      </c>
      <c r="V71">
        <v>16</v>
      </c>
      <c r="W71" s="8">
        <f t="shared" si="16"/>
        <v>27.375</v>
      </c>
      <c r="X71" t="s">
        <v>20</v>
      </c>
      <c r="Y71">
        <v>6.7</v>
      </c>
      <c r="Z71">
        <v>18</v>
      </c>
      <c r="AA71" s="8">
        <f t="shared" si="17"/>
        <v>22.333333333333332</v>
      </c>
      <c r="AB71" t="s">
        <v>20</v>
      </c>
      <c r="AC71" s="8">
        <v>4.7373606419091132</v>
      </c>
      <c r="AD71" s="8">
        <v>17.718266669909159</v>
      </c>
      <c r="AE71" s="40">
        <v>30.188217556594683</v>
      </c>
      <c r="AF71" s="40">
        <v>16.042293741818035</v>
      </c>
      <c r="AG71">
        <v>9500</v>
      </c>
      <c r="AH71" s="23">
        <v>1</v>
      </c>
      <c r="AI71" s="23">
        <v>0</v>
      </c>
      <c r="AJ71" s="23">
        <v>0</v>
      </c>
      <c r="AK71" s="23">
        <v>0</v>
      </c>
      <c r="AL71" s="38">
        <f t="shared" si="21"/>
        <v>1</v>
      </c>
      <c r="AM71" s="8"/>
      <c r="AN71" s="40"/>
      <c r="AO71" s="40"/>
    </row>
    <row r="72" spans="1:41" x14ac:dyDescent="0.25">
      <c r="A72" s="3" t="s">
        <v>240</v>
      </c>
      <c r="B72" s="30" t="s">
        <v>241</v>
      </c>
      <c r="C72" s="1" t="s">
        <v>239</v>
      </c>
      <c r="D72" s="1" t="str">
        <f>+VLOOKUP($C72,[1]Ubicacion!$A:$C,2,0)</f>
        <v>Ub3</v>
      </c>
      <c r="E72" s="1" t="str">
        <f>+VLOOKUP($C72,[1]Ubicacion!$A:$C,3,0)</f>
        <v>C.C La Mota - Zona Occidental</v>
      </c>
      <c r="F72" s="1" t="s">
        <v>170</v>
      </c>
      <c r="G72" s="1" t="str">
        <f>+VLOOKUP($F72,[1]Ubicacion!$A:$C,2,0)</f>
        <v>Ub33</v>
      </c>
      <c r="H72" s="1" t="str">
        <f>+VLOOKUP($F72,[1]Ubicacion!$A:$C,3,0)</f>
        <v>Parque Lleras - Zona Oriental</v>
      </c>
      <c r="I72" s="4">
        <v>2</v>
      </c>
      <c r="J72" s="4">
        <v>2</v>
      </c>
      <c r="K72" s="5">
        <v>43376.517022604166</v>
      </c>
      <c r="L72" s="6">
        <f t="shared" si="18"/>
        <v>0.51702260416641366</v>
      </c>
      <c r="M72" s="7">
        <v>43376.535296377318</v>
      </c>
      <c r="N72" s="6">
        <f t="shared" si="19"/>
        <v>0.53529637731844559</v>
      </c>
      <c r="O72" s="6">
        <f t="shared" si="20"/>
        <v>1.8273773152031936E-2</v>
      </c>
      <c r="P72" s="1">
        <v>12200</v>
      </c>
      <c r="Q72" s="26">
        <v>5.5</v>
      </c>
      <c r="R72" s="26">
        <v>22</v>
      </c>
      <c r="S72" s="28">
        <f t="shared" si="11"/>
        <v>15</v>
      </c>
      <c r="T72" s="26" t="s">
        <v>27</v>
      </c>
      <c r="U72">
        <v>6.7</v>
      </c>
      <c r="V72">
        <v>22</v>
      </c>
      <c r="W72" s="8">
        <f t="shared" si="16"/>
        <v>18.272727272727273</v>
      </c>
      <c r="X72" t="s">
        <v>32</v>
      </c>
      <c r="Y72">
        <v>5.8</v>
      </c>
      <c r="Z72">
        <v>23</v>
      </c>
      <c r="AA72" s="8">
        <f t="shared" si="17"/>
        <v>15.130434782608695</v>
      </c>
      <c r="AB72" t="s">
        <v>32</v>
      </c>
      <c r="AC72" s="8">
        <v>5.5086216206059433</v>
      </c>
      <c r="AD72" s="8">
        <v>26.314233334859214</v>
      </c>
      <c r="AE72" s="40">
        <v>19.08444118509453</v>
      </c>
      <c r="AF72" s="40">
        <v>12.560400032575181</v>
      </c>
      <c r="AG72">
        <v>12200</v>
      </c>
      <c r="AH72" s="38">
        <v>1</v>
      </c>
      <c r="AI72" s="38">
        <v>0</v>
      </c>
      <c r="AJ72" s="38">
        <v>0</v>
      </c>
      <c r="AK72" s="38">
        <v>0</v>
      </c>
      <c r="AL72" s="38">
        <f t="shared" si="21"/>
        <v>1</v>
      </c>
      <c r="AM72" s="8"/>
      <c r="AN72" s="40"/>
      <c r="AO72" s="40"/>
    </row>
    <row r="73" spans="1:41" x14ac:dyDescent="0.25">
      <c r="A73" s="3" t="s">
        <v>621</v>
      </c>
      <c r="B73" s="30" t="s">
        <v>622</v>
      </c>
      <c r="C73" s="1" t="s">
        <v>49</v>
      </c>
      <c r="D73" s="1" t="str">
        <f>+VLOOKUP($C73,[1]Ubicacion!$A:$C,2,0)</f>
        <v>Ub8</v>
      </c>
      <c r="E73" s="1" t="str">
        <f>+VLOOKUP($C73,[1]Ubicacion!$A:$C,3,0)</f>
        <v>C.C. San Diego - Zona Oriental</v>
      </c>
      <c r="F73" s="1" t="s">
        <v>63</v>
      </c>
      <c r="G73" s="1" t="str">
        <f>+VLOOKUP($F73,[1]Ubicacion!$A:$C,2,0)</f>
        <v>Ub12</v>
      </c>
      <c r="H73" s="1" t="str">
        <f>+VLOOKUP($F73,[1]Ubicacion!$A:$C,3,0)</f>
        <v>Centro de Salud Santa Rosa de Lima - Zona Occidental</v>
      </c>
      <c r="I73" s="4">
        <v>2</v>
      </c>
      <c r="J73" s="4">
        <v>2</v>
      </c>
      <c r="K73" s="5">
        <v>43403.802336956018</v>
      </c>
      <c r="L73" s="6">
        <f t="shared" si="18"/>
        <v>0.80233695601782529</v>
      </c>
      <c r="M73" s="7">
        <v>43403.825683414354</v>
      </c>
      <c r="N73" s="6">
        <f t="shared" si="19"/>
        <v>0.82568341435398906</v>
      </c>
      <c r="O73" s="6">
        <f t="shared" si="20"/>
        <v>2.3346458336163778E-2</v>
      </c>
      <c r="P73" s="1">
        <v>14000</v>
      </c>
      <c r="Q73">
        <v>6.6</v>
      </c>
      <c r="R73">
        <v>23</v>
      </c>
      <c r="S73" s="8">
        <f t="shared" si="11"/>
        <v>17.217391304347824</v>
      </c>
      <c r="T73" t="s">
        <v>27</v>
      </c>
      <c r="U73">
        <v>6.7</v>
      </c>
      <c r="V73">
        <v>27</v>
      </c>
      <c r="W73" s="8">
        <f t="shared" si="16"/>
        <v>14.888888888888889</v>
      </c>
      <c r="X73" t="s">
        <v>32</v>
      </c>
      <c r="Y73">
        <v>6.5</v>
      </c>
      <c r="Z73">
        <v>26</v>
      </c>
      <c r="AA73" s="8">
        <f t="shared" si="17"/>
        <v>15</v>
      </c>
      <c r="AB73" t="s">
        <v>32</v>
      </c>
      <c r="AC73" s="8">
        <v>5.9113007109337339</v>
      </c>
      <c r="AD73" s="8">
        <v>33.618899997075395</v>
      </c>
      <c r="AE73" s="40">
        <v>20.143818309064983</v>
      </c>
      <c r="AF73" s="40">
        <v>10.549959775212113</v>
      </c>
      <c r="AG73">
        <v>14000</v>
      </c>
      <c r="AH73" s="23">
        <v>0</v>
      </c>
      <c r="AI73" s="23">
        <v>0</v>
      </c>
      <c r="AJ73" s="23">
        <v>0</v>
      </c>
      <c r="AK73" s="23">
        <v>1</v>
      </c>
      <c r="AL73" s="38">
        <f t="shared" si="21"/>
        <v>4</v>
      </c>
      <c r="AM73" s="8"/>
      <c r="AN73" s="40"/>
      <c r="AO73" s="40"/>
    </row>
    <row r="74" spans="1:41" x14ac:dyDescent="0.25">
      <c r="A74" s="3" t="s">
        <v>229</v>
      </c>
      <c r="B74" s="30" t="s">
        <v>230</v>
      </c>
      <c r="C74" s="1" t="s">
        <v>177</v>
      </c>
      <c r="D74" s="1" t="str">
        <f>+VLOOKUP($C74,[1]Ubicacion!$A:$C,2,0)</f>
        <v>Ub26</v>
      </c>
      <c r="E74" s="1" t="str">
        <f>+VLOOKUP($C74,[1]Ubicacion!$A:$C,3,0)</f>
        <v>Palacio de Exposiciones - Zona Oriental</v>
      </c>
      <c r="F74" s="1" t="s">
        <v>78</v>
      </c>
      <c r="G74" s="1" t="str">
        <f>+VLOOKUP($F74,[1]Ubicacion!$A:$C,2,0)</f>
        <v>Ub37</v>
      </c>
      <c r="H74" s="1" t="str">
        <f>+VLOOKUP($F74,[1]Ubicacion!$A:$C,3,0)</f>
        <v>Segundo Parque de Laureles - Zona Occidental</v>
      </c>
      <c r="I74" s="4">
        <v>1</v>
      </c>
      <c r="J74" s="4">
        <v>2</v>
      </c>
      <c r="K74" s="5">
        <v>43375.764795567127</v>
      </c>
      <c r="L74" s="6">
        <f t="shared" si="18"/>
        <v>0.76479556712729391</v>
      </c>
      <c r="M74" s="7">
        <v>43375.775752974536</v>
      </c>
      <c r="N74" s="6">
        <f t="shared" si="19"/>
        <v>0.77575297453586245</v>
      </c>
      <c r="O74" s="6">
        <f t="shared" si="20"/>
        <v>1.0957407408568542E-2</v>
      </c>
      <c r="P74" s="1">
        <v>8600</v>
      </c>
      <c r="Q74" s="3">
        <v>3.7</v>
      </c>
      <c r="R74" s="3">
        <v>10</v>
      </c>
      <c r="S74" s="8">
        <f t="shared" si="11"/>
        <v>22.2</v>
      </c>
      <c r="T74" t="s">
        <v>27</v>
      </c>
      <c r="U74">
        <v>4.0999999999999996</v>
      </c>
      <c r="V74">
        <v>14</v>
      </c>
      <c r="W74" s="8">
        <f t="shared" si="16"/>
        <v>17.571428571428569</v>
      </c>
      <c r="X74" t="s">
        <v>32</v>
      </c>
      <c r="AA74" s="8"/>
      <c r="AB74" t="s">
        <v>28</v>
      </c>
      <c r="AC74" s="8">
        <v>3.6347126708080295</v>
      </c>
      <c r="AD74" s="8">
        <v>15.778666667143504</v>
      </c>
      <c r="AE74" s="40">
        <v>27.371074163767677</v>
      </c>
      <c r="AF74" s="40">
        <v>13.821368107268752</v>
      </c>
      <c r="AG74">
        <v>8600</v>
      </c>
      <c r="AH74" s="23">
        <v>0</v>
      </c>
      <c r="AI74" s="23">
        <v>0</v>
      </c>
      <c r="AJ74" s="23">
        <v>0</v>
      </c>
      <c r="AK74" s="23">
        <v>1</v>
      </c>
      <c r="AL74" s="38">
        <f t="shared" si="21"/>
        <v>4</v>
      </c>
      <c r="AM74" s="8"/>
      <c r="AN74" s="40"/>
      <c r="AO74" s="40"/>
    </row>
    <row r="75" spans="1:41" x14ac:dyDescent="0.25">
      <c r="A75" s="3" t="s">
        <v>265</v>
      </c>
      <c r="B75" s="30" t="s">
        <v>266</v>
      </c>
      <c r="C75" s="1" t="s">
        <v>31</v>
      </c>
      <c r="D75" s="1" t="str">
        <f>+VLOOKUP($C75,[1]Ubicacion!$A:$C,2,0)</f>
        <v>Ub2</v>
      </c>
      <c r="E75" s="1" t="str">
        <f>+VLOOKUP($C75,[1]Ubicacion!$A:$C,3,0)</f>
        <v>Aeropuerto Olaya Herrera - Zona Occidental</v>
      </c>
      <c r="F75" s="1" t="s">
        <v>100</v>
      </c>
      <c r="G75" s="1" t="str">
        <f>+VLOOKUP($F75,[1]Ubicacion!$A:$C,2,0)</f>
        <v>Ub20</v>
      </c>
      <c r="H75" s="1" t="str">
        <f>+VLOOKUP($F75,[1]Ubicacion!$A:$C,3,0)</f>
        <v>Hospital San Vicente Fundación - Zona Oriental</v>
      </c>
      <c r="I75" s="4">
        <v>2</v>
      </c>
      <c r="J75" s="4">
        <v>2</v>
      </c>
      <c r="K75" s="5">
        <v>43378.684638622683</v>
      </c>
      <c r="L75" s="6">
        <f t="shared" si="18"/>
        <v>0.68463862268254161</v>
      </c>
      <c r="M75" s="7">
        <v>43378.699755868052</v>
      </c>
      <c r="N75" s="6">
        <f t="shared" si="19"/>
        <v>0.69975586805230705</v>
      </c>
      <c r="O75" s="6">
        <f t="shared" si="20"/>
        <v>1.5117245369765442E-2</v>
      </c>
      <c r="P75" s="1">
        <v>13500</v>
      </c>
      <c r="Q75" s="26">
        <v>7.4</v>
      </c>
      <c r="R75" s="26">
        <v>21</v>
      </c>
      <c r="S75" s="28">
        <f t="shared" si="11"/>
        <v>21.142857142857142</v>
      </c>
      <c r="T75" s="26" t="s">
        <v>27</v>
      </c>
      <c r="U75">
        <v>7.1</v>
      </c>
      <c r="V75">
        <v>24</v>
      </c>
      <c r="W75" s="8">
        <f t="shared" si="16"/>
        <v>17.75</v>
      </c>
      <c r="X75" t="s">
        <v>32</v>
      </c>
      <c r="Y75">
        <v>8.1</v>
      </c>
      <c r="Z75">
        <v>25</v>
      </c>
      <c r="AA75" s="8">
        <f>+Y75*60/Z75</f>
        <v>19.440000000000001</v>
      </c>
      <c r="AB75" t="s">
        <v>32</v>
      </c>
      <c r="AC75" s="8">
        <v>7.5638166221739098</v>
      </c>
      <c r="AD75" s="8">
        <v>21.768833335240682</v>
      </c>
      <c r="AE75" s="40">
        <v>125.79984553039947</v>
      </c>
      <c r="AF75" s="40">
        <v>20.847649037569195</v>
      </c>
      <c r="AG75">
        <v>13500</v>
      </c>
      <c r="AH75" s="23">
        <v>1</v>
      </c>
      <c r="AI75" s="23">
        <v>0</v>
      </c>
      <c r="AJ75" s="23">
        <v>0</v>
      </c>
      <c r="AK75" s="23">
        <v>0</v>
      </c>
      <c r="AL75" s="38">
        <f t="shared" si="21"/>
        <v>1</v>
      </c>
      <c r="AM75" s="8"/>
      <c r="AN75" s="40"/>
      <c r="AO75" s="40"/>
    </row>
    <row r="76" spans="1:41" x14ac:dyDescent="0.25">
      <c r="A76" s="3" t="s">
        <v>81</v>
      </c>
      <c r="B76" s="30" t="s">
        <v>82</v>
      </c>
      <c r="C76" s="1" t="s">
        <v>23</v>
      </c>
      <c r="D76" s="1" t="str">
        <f>+VLOOKUP($C76,[1]Ubicacion!$A:$C,2,0)</f>
        <v>Ub13</v>
      </c>
      <c r="E76" s="1" t="str">
        <f>+VLOOKUP($C76,[1]Ubicacion!$A:$C,3,0)</f>
        <v>Clinica León XIII - Zona Oriental</v>
      </c>
      <c r="F76" s="1" t="s">
        <v>18</v>
      </c>
      <c r="G76" s="1" t="str">
        <f>+VLOOKUP($F76,[1]Ubicacion!$A:$C,2,0)</f>
        <v>Ub17</v>
      </c>
      <c r="H76" s="1" t="str">
        <f>+VLOOKUP($F76,[1]Ubicacion!$A:$C,3,0)</f>
        <v>Facultad de Minas Unal - Zona Occidental</v>
      </c>
      <c r="I76" s="4">
        <v>2</v>
      </c>
      <c r="J76" s="4">
        <v>2</v>
      </c>
      <c r="K76" s="5">
        <v>43307.604365856481</v>
      </c>
      <c r="L76" s="6">
        <f t="shared" si="18"/>
        <v>0.60436585648130858</v>
      </c>
      <c r="M76" s="7">
        <v>43307.614161111109</v>
      </c>
      <c r="N76" s="6">
        <f t="shared" si="19"/>
        <v>0.61416111110884231</v>
      </c>
      <c r="O76" s="6">
        <f t="shared" si="20"/>
        <v>9.7952546275337227E-3</v>
      </c>
      <c r="P76" s="1">
        <v>8700</v>
      </c>
      <c r="Q76" s="26">
        <v>4.5</v>
      </c>
      <c r="R76" s="26">
        <v>16</v>
      </c>
      <c r="S76" s="28">
        <f t="shared" si="11"/>
        <v>16.875</v>
      </c>
      <c r="T76" s="26" t="s">
        <v>20</v>
      </c>
      <c r="U76" s="3">
        <v>5.3</v>
      </c>
      <c r="V76" s="3">
        <v>16</v>
      </c>
      <c r="W76" s="8">
        <f t="shared" si="16"/>
        <v>19.875</v>
      </c>
      <c r="X76" s="3" t="s">
        <v>20</v>
      </c>
      <c r="Y76" s="3">
        <v>5.7</v>
      </c>
      <c r="Z76" s="3">
        <v>17</v>
      </c>
      <c r="AA76" s="8">
        <f>+Y76*60/Z76</f>
        <v>20.117647058823529</v>
      </c>
      <c r="AB76" s="3" t="s">
        <v>20</v>
      </c>
      <c r="AC76" s="8">
        <v>4.2377134572826831</v>
      </c>
      <c r="AD76" s="8">
        <v>14.105166665712993</v>
      </c>
      <c r="AE76" s="40">
        <v>27.371073191237492</v>
      </c>
      <c r="AF76" s="40">
        <v>18.026217871996227</v>
      </c>
      <c r="AG76">
        <v>8700</v>
      </c>
      <c r="AH76" s="23">
        <v>1</v>
      </c>
      <c r="AI76" s="23">
        <v>0</v>
      </c>
      <c r="AJ76" s="23">
        <v>0</v>
      </c>
      <c r="AK76" s="23">
        <v>0</v>
      </c>
      <c r="AL76" s="38">
        <f t="shared" si="21"/>
        <v>1</v>
      </c>
      <c r="AM76" s="8"/>
      <c r="AN76" s="40"/>
      <c r="AO76" s="40"/>
    </row>
    <row r="77" spans="1:41" x14ac:dyDescent="0.25">
      <c r="A77" s="3" t="s">
        <v>502</v>
      </c>
      <c r="B77" s="30" t="s">
        <v>503</v>
      </c>
      <c r="C77" s="1" t="s">
        <v>100</v>
      </c>
      <c r="D77" s="1" t="str">
        <f>+VLOOKUP($C77,[1]Ubicacion!$A:$C,2,0)</f>
        <v>Ub20</v>
      </c>
      <c r="E77" s="1" t="str">
        <f>+VLOOKUP($C77,[1]Ubicacion!$A:$C,3,0)</f>
        <v>Hospital San Vicente Fundación - Zona Oriental</v>
      </c>
      <c r="F77" s="1" t="s">
        <v>124</v>
      </c>
      <c r="G77" s="1" t="str">
        <f>+VLOOKUP($F77,[1]Ubicacion!$A:$C,2,0)</f>
        <v>Ub43</v>
      </c>
      <c r="H77" s="1" t="str">
        <f>+VLOOKUP($F77,[1]Ubicacion!$A:$C,3,0)</f>
        <v>Universidad Pontificia Bolivariana - Zona Occidental</v>
      </c>
      <c r="I77" s="4">
        <v>1</v>
      </c>
      <c r="J77" s="4">
        <v>1</v>
      </c>
      <c r="K77" s="5">
        <v>43395.322022650464</v>
      </c>
      <c r="L77" s="6">
        <f t="shared" si="18"/>
        <v>0.32202265046362299</v>
      </c>
      <c r="M77" s="7">
        <v>43395.329083761571</v>
      </c>
      <c r="N77" s="6">
        <f t="shared" si="19"/>
        <v>0.32908376157138264</v>
      </c>
      <c r="O77" s="6">
        <f t="shared" si="20"/>
        <v>7.0611111077596433E-3</v>
      </c>
      <c r="P77" s="1">
        <v>9300</v>
      </c>
      <c r="Q77">
        <v>5.4</v>
      </c>
      <c r="R77">
        <v>15</v>
      </c>
      <c r="S77" s="8">
        <f t="shared" si="11"/>
        <v>21.6</v>
      </c>
      <c r="T77" t="s">
        <v>27</v>
      </c>
      <c r="U77">
        <v>5</v>
      </c>
      <c r="V77">
        <v>15</v>
      </c>
      <c r="W77" s="8">
        <f t="shared" si="16"/>
        <v>20</v>
      </c>
      <c r="X77" t="s">
        <v>32</v>
      </c>
      <c r="Y77">
        <v>4.8</v>
      </c>
      <c r="Z77">
        <v>18</v>
      </c>
      <c r="AA77" s="8">
        <f>+Y77*60/Z77</f>
        <v>16</v>
      </c>
      <c r="AB77" t="s">
        <v>32</v>
      </c>
      <c r="AC77" s="8">
        <v>4.4062257299438423</v>
      </c>
      <c r="AD77" s="8">
        <v>10.167999998728435</v>
      </c>
      <c r="AE77" s="40">
        <v>30.85435502832506</v>
      </c>
      <c r="AF77" s="40">
        <v>26.00054522321911</v>
      </c>
      <c r="AG77">
        <v>9300</v>
      </c>
      <c r="AH77" s="23">
        <v>0</v>
      </c>
      <c r="AI77" s="23">
        <v>0</v>
      </c>
      <c r="AJ77" s="23">
        <v>0</v>
      </c>
      <c r="AK77" s="23">
        <v>1</v>
      </c>
      <c r="AL77" s="38">
        <f t="shared" si="21"/>
        <v>4</v>
      </c>
      <c r="AM77" s="8"/>
      <c r="AN77" s="40"/>
      <c r="AO77" s="40"/>
    </row>
    <row r="78" spans="1:41" x14ac:dyDescent="0.25">
      <c r="A78" s="9" t="s">
        <v>21</v>
      </c>
      <c r="B78" s="10" t="s">
        <v>22</v>
      </c>
      <c r="C78" s="10" t="s">
        <v>23</v>
      </c>
      <c r="D78" s="10" t="str">
        <f>+VLOOKUP($C78,[1]Ubicacion!$A:$C,2,0)</f>
        <v>Ub13</v>
      </c>
      <c r="E78" s="10" t="str">
        <f>+VLOOKUP($C78,[1]Ubicacion!$A:$C,3,0)</f>
        <v>Clinica León XIII - Zona Oriental</v>
      </c>
      <c r="F78" s="10" t="s">
        <v>18</v>
      </c>
      <c r="G78" s="10" t="str">
        <f>+VLOOKUP($F78,[1]Ubicacion!$A:$C,2,0)</f>
        <v>Ub17</v>
      </c>
      <c r="H78" s="10" t="str">
        <f>+VLOOKUP($F78,[1]Ubicacion!$A:$C,3,0)</f>
        <v>Facultad de Minas Unal - Zona Occidental</v>
      </c>
      <c r="I78" s="11">
        <v>2</v>
      </c>
      <c r="J78" s="11">
        <v>2</v>
      </c>
      <c r="K78" s="12">
        <v>43201.604554745369</v>
      </c>
      <c r="L78" s="13">
        <f t="shared" si="18"/>
        <v>0.6045547453686595</v>
      </c>
      <c r="M78" s="14">
        <v>43201.613683831019</v>
      </c>
      <c r="N78" s="13">
        <f t="shared" si="19"/>
        <v>0.61368383101944346</v>
      </c>
      <c r="O78" s="13">
        <f t="shared" si="20"/>
        <v>9.1290856507839635E-3</v>
      </c>
      <c r="P78" s="10">
        <v>9300</v>
      </c>
      <c r="Q78" s="9">
        <v>4.5</v>
      </c>
      <c r="R78" s="9">
        <v>16</v>
      </c>
      <c r="S78" s="15">
        <f t="shared" si="11"/>
        <v>16.875</v>
      </c>
      <c r="T78" s="9" t="s">
        <v>20</v>
      </c>
      <c r="U78" s="9">
        <v>5.7</v>
      </c>
      <c r="V78" s="9">
        <v>17</v>
      </c>
      <c r="W78" s="15">
        <f t="shared" si="16"/>
        <v>20.117647058823529</v>
      </c>
      <c r="X78" s="9" t="s">
        <v>20</v>
      </c>
      <c r="Y78" s="9">
        <v>5.8</v>
      </c>
      <c r="Z78" s="9">
        <v>16</v>
      </c>
      <c r="AA78" s="15">
        <f>+Y78*60/Z78</f>
        <v>21.75</v>
      </c>
      <c r="AB78" s="9" t="s">
        <v>20</v>
      </c>
      <c r="AC78" s="15"/>
      <c r="AD78" s="15"/>
      <c r="AE78" s="41"/>
      <c r="AF78" s="41"/>
      <c r="AG78" s="9"/>
      <c r="AH78" s="35"/>
      <c r="AI78" s="35"/>
      <c r="AJ78" s="35"/>
      <c r="AK78" s="35"/>
      <c r="AL78" s="38">
        <f t="shared" si="21"/>
        <v>0</v>
      </c>
      <c r="AM78" s="8"/>
      <c r="AN78" s="40"/>
      <c r="AO78" s="40"/>
    </row>
    <row r="79" spans="1:41" x14ac:dyDescent="0.25">
      <c r="A79" s="9" t="s">
        <v>567</v>
      </c>
      <c r="B79" s="10" t="s">
        <v>568</v>
      </c>
      <c r="C79" s="10" t="s">
        <v>239</v>
      </c>
      <c r="D79" s="10" t="str">
        <f>+VLOOKUP($C79,[1]Ubicacion!$A:$C,2,0)</f>
        <v>Ub3</v>
      </c>
      <c r="E79" s="10" t="str">
        <f>+VLOOKUP($C79,[1]Ubicacion!$A:$C,3,0)</f>
        <v>C.C La Mota - Zona Occidental</v>
      </c>
      <c r="F79" s="10" t="s">
        <v>170</v>
      </c>
      <c r="G79" s="10" t="str">
        <f>+VLOOKUP($F79,[1]Ubicacion!$A:$C,2,0)</f>
        <v>Ub33</v>
      </c>
      <c r="H79" s="10" t="str">
        <f>+VLOOKUP($F79,[1]Ubicacion!$A:$C,3,0)</f>
        <v>Parque Lleras - Zona Oriental</v>
      </c>
      <c r="I79" s="11">
        <v>2</v>
      </c>
      <c r="J79" s="11">
        <v>2</v>
      </c>
      <c r="K79" s="12">
        <v>43398.710470717589</v>
      </c>
      <c r="L79" s="13">
        <f t="shared" si="18"/>
        <v>0.71047071758948732</v>
      </c>
      <c r="M79" s="14">
        <v>43398.729404016201</v>
      </c>
      <c r="N79" s="13">
        <f t="shared" si="19"/>
        <v>0.72940401620144257</v>
      </c>
      <c r="O79" s="13">
        <f t="shared" si="20"/>
        <v>1.8933298611955252E-2</v>
      </c>
      <c r="P79" s="10">
        <v>10300</v>
      </c>
      <c r="Q79" s="9"/>
      <c r="R79" s="9"/>
      <c r="S79" s="15"/>
      <c r="T79" s="9"/>
      <c r="U79" s="9"/>
      <c r="V79" s="9"/>
      <c r="W79" s="15"/>
      <c r="X79" s="9"/>
      <c r="Y79" s="9"/>
      <c r="Z79" s="9"/>
      <c r="AA79" s="15"/>
      <c r="AB79" s="9"/>
      <c r="AC79" s="15"/>
      <c r="AD79" s="15"/>
      <c r="AE79" s="41"/>
      <c r="AF79" s="41"/>
      <c r="AG79" s="9"/>
      <c r="AH79" s="35"/>
      <c r="AI79" s="35"/>
      <c r="AJ79" s="35"/>
      <c r="AK79" s="35"/>
      <c r="AL79" s="38">
        <f t="shared" si="21"/>
        <v>0</v>
      </c>
      <c r="AM79" s="8"/>
      <c r="AN79" s="40"/>
      <c r="AO79" s="40"/>
    </row>
    <row r="80" spans="1:41" x14ac:dyDescent="0.25">
      <c r="A80" s="3" t="s">
        <v>103</v>
      </c>
      <c r="B80" s="30" t="s">
        <v>104</v>
      </c>
      <c r="C80" s="1" t="s">
        <v>105</v>
      </c>
      <c r="D80" s="1" t="str">
        <f>+VLOOKUP($C80,[1]Ubicacion!$A:$C,2,0)</f>
        <v>Ub16</v>
      </c>
      <c r="E80" s="1" t="str">
        <f>+VLOOKUP($C80,[1]Ubicacion!$A:$C,3,0)</f>
        <v>Estadio Atanasio Girardot Obelisco - Zona Occidental</v>
      </c>
      <c r="F80" s="1" t="s">
        <v>106</v>
      </c>
      <c r="G80" s="1" t="str">
        <f>+VLOOKUP($F80,[1]Ubicacion!$A:$C,2,0)</f>
        <v>Ub21</v>
      </c>
      <c r="H80" s="1" t="str">
        <f>+VLOOKUP($F80,[1]Ubicacion!$A:$C,3,0)</f>
        <v>Hotel Intercontinental - Zona Oriental</v>
      </c>
      <c r="I80" s="4">
        <v>1</v>
      </c>
      <c r="J80" s="4">
        <v>1</v>
      </c>
      <c r="K80" s="5">
        <v>43365.346401817129</v>
      </c>
      <c r="L80" s="6">
        <f t="shared" si="18"/>
        <v>0.34640181712893536</v>
      </c>
      <c r="M80" s="7">
        <v>43365.357268136577</v>
      </c>
      <c r="N80" s="6">
        <f t="shared" si="19"/>
        <v>0.35726813657674938</v>
      </c>
      <c r="O80" s="6">
        <f t="shared" si="20"/>
        <v>1.0866319447814021E-2</v>
      </c>
      <c r="P80" s="1">
        <v>14300</v>
      </c>
      <c r="Q80" s="26">
        <v>8.8000000000000007</v>
      </c>
      <c r="R80" s="26">
        <v>19</v>
      </c>
      <c r="S80" s="28">
        <f t="shared" ref="S80:S111" si="22">+Q80*60/R80</f>
        <v>27.789473684210527</v>
      </c>
      <c r="T80" s="26" t="s">
        <v>20</v>
      </c>
      <c r="U80" s="3">
        <v>9</v>
      </c>
      <c r="V80" s="3">
        <v>19</v>
      </c>
      <c r="W80" s="8">
        <f t="shared" ref="W80:W100" si="23">+U80*60/V80</f>
        <v>28.421052631578949</v>
      </c>
      <c r="X80" s="3" t="s">
        <v>58</v>
      </c>
      <c r="Y80" s="3">
        <v>9</v>
      </c>
      <c r="Z80" s="3">
        <v>21</v>
      </c>
      <c r="AA80" s="8">
        <f t="shared" ref="AA80:AA100" si="24">+Y80*60/Z80</f>
        <v>25.714285714285715</v>
      </c>
      <c r="AB80" s="3" t="s">
        <v>20</v>
      </c>
      <c r="AC80" s="8">
        <v>7.3294699855350673</v>
      </c>
      <c r="AD80" s="8">
        <v>15.647499998410543</v>
      </c>
      <c r="AE80" s="40">
        <v>50.927995336506804</v>
      </c>
      <c r="AF80" s="40">
        <v>28.104693987970936</v>
      </c>
      <c r="AG80">
        <v>14300</v>
      </c>
      <c r="AH80" s="23">
        <v>1</v>
      </c>
      <c r="AI80" s="23">
        <v>0</v>
      </c>
      <c r="AJ80" s="23">
        <v>0</v>
      </c>
      <c r="AK80" s="23">
        <v>0</v>
      </c>
      <c r="AL80" s="38">
        <f t="shared" si="21"/>
        <v>1</v>
      </c>
      <c r="AM80" s="8"/>
      <c r="AN80" s="40"/>
      <c r="AO80" s="40"/>
    </row>
    <row r="81" spans="1:41" x14ac:dyDescent="0.25">
      <c r="A81" s="3" t="s">
        <v>446</v>
      </c>
      <c r="B81" s="30" t="s">
        <v>447</v>
      </c>
      <c r="C81" s="1" t="s">
        <v>156</v>
      </c>
      <c r="D81" s="1" t="str">
        <f>+VLOOKUP($C81,[1]Ubicacion!$A:$C,2,0)</f>
        <v>Ub19</v>
      </c>
      <c r="E81" s="1" t="str">
        <f>+VLOOKUP($C81,[1]Ubicacion!$A:$C,3,0)</f>
        <v>Hospital Pablo Tobon Uribe - Zona Occidental</v>
      </c>
      <c r="F81" s="1" t="s">
        <v>273</v>
      </c>
      <c r="G81" s="1" t="str">
        <f>+VLOOKUP($F81,[1]Ubicacion!$A:$C,2,0)</f>
        <v>Ub35</v>
      </c>
      <c r="H81" s="1" t="str">
        <f>+VLOOKUP($F81,[1]Ubicacion!$A:$C,3,0)</f>
        <v>Parroquia San Cayetano - Zona Oriental</v>
      </c>
      <c r="I81" s="4">
        <v>1</v>
      </c>
      <c r="J81" s="4">
        <v>1</v>
      </c>
      <c r="K81" s="5">
        <v>43391.338602743053</v>
      </c>
      <c r="L81" s="6">
        <f t="shared" si="18"/>
        <v>0.33860274305334315</v>
      </c>
      <c r="M81" s="7">
        <v>43391.347908715281</v>
      </c>
      <c r="N81" s="6">
        <f t="shared" si="19"/>
        <v>0.34790871528093703</v>
      </c>
      <c r="O81" s="6">
        <f t="shared" si="20"/>
        <v>9.3059722275938839E-3</v>
      </c>
      <c r="P81" s="1">
        <v>9200</v>
      </c>
      <c r="Q81">
        <v>3.9</v>
      </c>
      <c r="R81">
        <v>10</v>
      </c>
      <c r="S81" s="8">
        <f t="shared" si="22"/>
        <v>23.4</v>
      </c>
      <c r="T81" t="s">
        <v>58</v>
      </c>
      <c r="U81">
        <v>4.4000000000000004</v>
      </c>
      <c r="V81">
        <v>12</v>
      </c>
      <c r="W81" s="8">
        <f t="shared" si="23"/>
        <v>22</v>
      </c>
      <c r="X81" t="s">
        <v>58</v>
      </c>
      <c r="Y81">
        <v>4.2</v>
      </c>
      <c r="Z81">
        <v>12</v>
      </c>
      <c r="AA81" s="8">
        <f t="shared" si="24"/>
        <v>21</v>
      </c>
      <c r="AB81" t="s">
        <v>58</v>
      </c>
      <c r="AC81" s="8">
        <v>4.0752502940892317</v>
      </c>
      <c r="AD81" s="8">
        <v>13.400600000222523</v>
      </c>
      <c r="AE81" s="40">
        <v>23.763849886158759</v>
      </c>
      <c r="AF81" s="40">
        <v>18.246572365513007</v>
      </c>
      <c r="AG81">
        <v>9200</v>
      </c>
      <c r="AH81" s="23">
        <v>0</v>
      </c>
      <c r="AI81" s="23">
        <v>0</v>
      </c>
      <c r="AJ81" s="23">
        <v>0</v>
      </c>
      <c r="AK81" s="23">
        <v>1</v>
      </c>
      <c r="AL81" s="38">
        <f t="shared" si="21"/>
        <v>4</v>
      </c>
      <c r="AM81" s="8"/>
      <c r="AN81" s="40"/>
      <c r="AO81" s="40"/>
    </row>
    <row r="82" spans="1:41" x14ac:dyDescent="0.25">
      <c r="A82" s="3" t="s">
        <v>785</v>
      </c>
      <c r="B82" s="30" t="s">
        <v>786</v>
      </c>
      <c r="C82" s="1" t="s">
        <v>23</v>
      </c>
      <c r="D82" s="1" t="str">
        <f>+VLOOKUP($C82,[1]Ubicacion!$A:$C,2,0)</f>
        <v>Ub13</v>
      </c>
      <c r="E82" s="1" t="str">
        <f>+VLOOKUP($C82,[1]Ubicacion!$A:$C,3,0)</f>
        <v>Clinica León XIII - Zona Oriental</v>
      </c>
      <c r="F82" s="1" t="s">
        <v>63</v>
      </c>
      <c r="G82" s="1" t="str">
        <f>+VLOOKUP($F82,[1]Ubicacion!$A:$C,2,0)</f>
        <v>Ub12</v>
      </c>
      <c r="H82" s="1" t="str">
        <f>+VLOOKUP($F82,[1]Ubicacion!$A:$C,3,0)</f>
        <v>Centro de Salud Santa Rosa de Lima - Zona Occidental</v>
      </c>
      <c r="I82" s="4">
        <v>1</v>
      </c>
      <c r="J82" s="4">
        <v>2</v>
      </c>
      <c r="K82" s="5">
        <v>43418.733209571757</v>
      </c>
      <c r="L82" s="6">
        <f t="shared" si="18"/>
        <v>0.73320957175747026</v>
      </c>
      <c r="M82" s="7">
        <v>43418.760797650466</v>
      </c>
      <c r="N82" s="6">
        <f t="shared" si="19"/>
        <v>0.76079765046597458</v>
      </c>
      <c r="O82" s="6">
        <f t="shared" si="20"/>
        <v>2.7588078708504327E-2</v>
      </c>
      <c r="P82" s="1">
        <v>14400</v>
      </c>
      <c r="Q82">
        <v>6.4</v>
      </c>
      <c r="R82">
        <v>29</v>
      </c>
      <c r="S82" s="8">
        <f t="shared" si="22"/>
        <v>13.241379310344827</v>
      </c>
      <c r="T82" t="s">
        <v>27</v>
      </c>
      <c r="U82">
        <v>6.3</v>
      </c>
      <c r="V82">
        <v>30</v>
      </c>
      <c r="W82" s="8">
        <f t="shared" si="23"/>
        <v>12.6</v>
      </c>
      <c r="X82" t="s">
        <v>32</v>
      </c>
      <c r="Y82">
        <v>6.7</v>
      </c>
      <c r="Z82">
        <v>30</v>
      </c>
      <c r="AA82" s="8">
        <f t="shared" si="24"/>
        <v>13.4</v>
      </c>
      <c r="AB82" t="s">
        <v>32</v>
      </c>
      <c r="AC82" s="8">
        <v>6.0075179222594235</v>
      </c>
      <c r="AD82" s="8">
        <v>39.726833335558574</v>
      </c>
      <c r="AE82" s="40">
        <v>15.76699659038194</v>
      </c>
      <c r="AF82" s="40">
        <v>9.07323954796402</v>
      </c>
      <c r="AG82">
        <v>14400</v>
      </c>
      <c r="AH82" s="23">
        <v>0</v>
      </c>
      <c r="AI82" s="23">
        <v>0</v>
      </c>
      <c r="AJ82" s="23">
        <v>0</v>
      </c>
      <c r="AK82" s="23">
        <v>1</v>
      </c>
      <c r="AL82" s="38">
        <f t="shared" si="21"/>
        <v>4</v>
      </c>
      <c r="AM82" s="8"/>
      <c r="AN82" s="40"/>
      <c r="AO82" s="40"/>
    </row>
    <row r="83" spans="1:41" x14ac:dyDescent="0.25">
      <c r="A83" s="3" t="s">
        <v>799</v>
      </c>
      <c r="B83" s="30" t="s">
        <v>800</v>
      </c>
      <c r="C83" s="1" t="s">
        <v>46</v>
      </c>
      <c r="D83" s="1" t="str">
        <f>+VLOOKUP($C83,[1]Ubicacion!$A:$C,2,0)</f>
        <v>Ub4</v>
      </c>
      <c r="E83" s="1" t="str">
        <f>+VLOOKUP($C83,[1]Ubicacion!$A:$C,3,0)</f>
        <v>C.C Los Molinos - Zona Occidental</v>
      </c>
      <c r="F83" s="1" t="s">
        <v>133</v>
      </c>
      <c r="G83" s="1" t="str">
        <f>+VLOOKUP($F83,[1]Ubicacion!$A:$C,2,0)</f>
        <v>Ub6</v>
      </c>
      <c r="H83" s="1" t="str">
        <f>+VLOOKUP($F83,[1]Ubicacion!$A:$C,3,0)</f>
        <v>C.C Premium Plaza - Zona Oriental</v>
      </c>
      <c r="I83" s="4">
        <v>2</v>
      </c>
      <c r="J83" s="4">
        <v>2</v>
      </c>
      <c r="K83" s="5">
        <v>43419.554411145837</v>
      </c>
      <c r="L83" s="6">
        <f t="shared" si="18"/>
        <v>0.55441114583663875</v>
      </c>
      <c r="M83" s="7">
        <v>43419.571433252313</v>
      </c>
      <c r="N83" s="6">
        <f t="shared" si="19"/>
        <v>0.57143325231299968</v>
      </c>
      <c r="O83" s="6">
        <f t="shared" si="20"/>
        <v>1.7022106476360932E-2</v>
      </c>
      <c r="P83" s="1">
        <v>9400</v>
      </c>
      <c r="Q83">
        <v>6.3</v>
      </c>
      <c r="R83">
        <v>17</v>
      </c>
      <c r="S83" s="8">
        <f t="shared" si="22"/>
        <v>22.235294117647058</v>
      </c>
      <c r="T83" t="s">
        <v>20</v>
      </c>
      <c r="U83" s="26">
        <v>5.2</v>
      </c>
      <c r="V83" s="26">
        <v>20</v>
      </c>
      <c r="W83" s="28">
        <f t="shared" si="23"/>
        <v>15.6</v>
      </c>
      <c r="X83" s="26" t="s">
        <v>32</v>
      </c>
      <c r="Y83">
        <v>5.7</v>
      </c>
      <c r="Z83">
        <v>20</v>
      </c>
      <c r="AA83" s="8">
        <f t="shared" si="24"/>
        <v>17.100000000000001</v>
      </c>
      <c r="AB83" t="s">
        <v>32</v>
      </c>
      <c r="AC83" s="8">
        <v>4.6112181851170195</v>
      </c>
      <c r="AD83" s="8">
        <v>24.511833333969115</v>
      </c>
      <c r="AE83" s="40">
        <v>64.728890021879167</v>
      </c>
      <c r="AF83" s="40">
        <v>11.287327526154506</v>
      </c>
      <c r="AG83">
        <v>9400</v>
      </c>
      <c r="AH83" s="38">
        <v>0</v>
      </c>
      <c r="AI83" s="38">
        <v>1</v>
      </c>
      <c r="AJ83" s="38">
        <v>0</v>
      </c>
      <c r="AK83" s="38">
        <v>0</v>
      </c>
      <c r="AL83" s="38">
        <f t="shared" si="21"/>
        <v>2</v>
      </c>
      <c r="AM83" s="8"/>
      <c r="AN83" s="40"/>
      <c r="AO83" s="40"/>
    </row>
    <row r="84" spans="1:41" x14ac:dyDescent="0.25">
      <c r="A84" s="3" t="s">
        <v>210</v>
      </c>
      <c r="B84" s="30" t="s">
        <v>211</v>
      </c>
      <c r="C84" s="1" t="s">
        <v>163</v>
      </c>
      <c r="D84" s="1" t="str">
        <f>+VLOOKUP($C84,[1]Ubicacion!$A:$C,2,0)</f>
        <v>Ub25</v>
      </c>
      <c r="E84" s="1" t="str">
        <f>+VLOOKUP($C84,[1]Ubicacion!$A:$C,3,0)</f>
        <v>Museo de Arte Moderno - Zona Oriental</v>
      </c>
      <c r="F84" s="1" t="s">
        <v>18</v>
      </c>
      <c r="G84" s="1" t="str">
        <f>+VLOOKUP($F84,[1]Ubicacion!$A:$C,2,0)</f>
        <v>Ub17</v>
      </c>
      <c r="H84" s="1" t="str">
        <f>+VLOOKUP($F84,[1]Ubicacion!$A:$C,3,0)</f>
        <v>Facultad de Minas Unal - Zona Occidental</v>
      </c>
      <c r="I84" s="4">
        <v>2</v>
      </c>
      <c r="J84" s="4">
        <v>2</v>
      </c>
      <c r="K84" s="5">
        <v>43374.833576238423</v>
      </c>
      <c r="L84" s="6">
        <f t="shared" si="18"/>
        <v>0.83357623842312023</v>
      </c>
      <c r="M84" s="7">
        <v>43374.844353703702</v>
      </c>
      <c r="N84" s="6">
        <f t="shared" si="19"/>
        <v>0.84435370370192686</v>
      </c>
      <c r="O84" s="6">
        <f t="shared" si="20"/>
        <v>1.0777465278806631E-2</v>
      </c>
      <c r="P84" s="1">
        <v>12500</v>
      </c>
      <c r="Q84" s="3">
        <v>10.3</v>
      </c>
      <c r="R84" s="3">
        <v>22</v>
      </c>
      <c r="S84" s="8">
        <f t="shared" si="22"/>
        <v>28.09090909090909</v>
      </c>
      <c r="T84" t="s">
        <v>20</v>
      </c>
      <c r="U84">
        <v>9.3000000000000007</v>
      </c>
      <c r="V84">
        <v>23</v>
      </c>
      <c r="W84" s="8">
        <f t="shared" si="23"/>
        <v>24.260869565217391</v>
      </c>
      <c r="X84" t="s">
        <v>20</v>
      </c>
      <c r="Y84" s="26">
        <v>8.3000000000000007</v>
      </c>
      <c r="Z84" s="26">
        <v>21</v>
      </c>
      <c r="AA84" s="28">
        <f t="shared" si="24"/>
        <v>23.714285714285715</v>
      </c>
      <c r="AB84" s="26" t="s">
        <v>20</v>
      </c>
      <c r="AC84" s="8">
        <v>6.8309536102593968</v>
      </c>
      <c r="AD84" s="8">
        <v>15.519550001621246</v>
      </c>
      <c r="AE84" s="40">
        <v>35.16466098994303</v>
      </c>
      <c r="AF84" s="40">
        <v>26.409091537625006</v>
      </c>
      <c r="AG84">
        <v>12500</v>
      </c>
      <c r="AH84" s="23">
        <v>0</v>
      </c>
      <c r="AI84" s="23">
        <v>0</v>
      </c>
      <c r="AJ84" s="23">
        <v>1</v>
      </c>
      <c r="AK84" s="23">
        <v>0</v>
      </c>
      <c r="AL84" s="38">
        <f t="shared" si="21"/>
        <v>3</v>
      </c>
      <c r="AM84" s="8"/>
      <c r="AN84" s="40"/>
      <c r="AO84" s="40"/>
    </row>
    <row r="85" spans="1:41" x14ac:dyDescent="0.25">
      <c r="A85" s="3" t="s">
        <v>488</v>
      </c>
      <c r="B85" s="30" t="s">
        <v>489</v>
      </c>
      <c r="C85" s="1" t="s">
        <v>23</v>
      </c>
      <c r="D85" s="1" t="str">
        <f>+VLOOKUP($C85,[1]Ubicacion!$A:$C,2,0)</f>
        <v>Ub13</v>
      </c>
      <c r="E85" s="1" t="str">
        <f>+VLOOKUP($C85,[1]Ubicacion!$A:$C,3,0)</f>
        <v>Clinica León XIII - Zona Oriental</v>
      </c>
      <c r="F85" s="1" t="s">
        <v>146</v>
      </c>
      <c r="G85" s="1" t="str">
        <f>+VLOOKUP($F85,[1]Ubicacion!$A:$C,2,0)</f>
        <v>Ub29</v>
      </c>
      <c r="H85" s="1" t="str">
        <f>+VLOOKUP($F85,[1]Ubicacion!$A:$C,3,0)</f>
        <v>Parque de la Floresta - Zona Occidental</v>
      </c>
      <c r="I85" s="4">
        <v>1</v>
      </c>
      <c r="J85" s="4">
        <v>1</v>
      </c>
      <c r="K85" s="5">
        <v>43393.306359641203</v>
      </c>
      <c r="L85" s="6">
        <f t="shared" si="18"/>
        <v>0.30635964120301651</v>
      </c>
      <c r="M85" s="7">
        <v>43393.315900196758</v>
      </c>
      <c r="N85" s="6">
        <f t="shared" si="19"/>
        <v>0.31590019675786607</v>
      </c>
      <c r="O85" s="6">
        <f t="shared" si="20"/>
        <v>9.5405555548495613E-3</v>
      </c>
      <c r="P85" s="1">
        <v>11500</v>
      </c>
      <c r="Q85" s="26">
        <v>6.4</v>
      </c>
      <c r="R85" s="26">
        <v>15</v>
      </c>
      <c r="S85" s="28">
        <f t="shared" si="22"/>
        <v>25.6</v>
      </c>
      <c r="T85" s="26" t="s">
        <v>58</v>
      </c>
      <c r="U85">
        <v>6.5</v>
      </c>
      <c r="V85">
        <v>14</v>
      </c>
      <c r="W85" s="8">
        <f t="shared" si="23"/>
        <v>27.857142857142858</v>
      </c>
      <c r="X85" t="s">
        <v>58</v>
      </c>
      <c r="Y85">
        <v>6.8</v>
      </c>
      <c r="Z85">
        <v>16</v>
      </c>
      <c r="AA85" s="8">
        <f t="shared" si="24"/>
        <v>25.5</v>
      </c>
      <c r="AB85" t="s">
        <v>58</v>
      </c>
      <c r="AC85" s="8">
        <v>6.0618003980079003</v>
      </c>
      <c r="AD85" s="8">
        <v>13.738399998346965</v>
      </c>
      <c r="AE85" s="40">
        <v>36.800432043444459</v>
      </c>
      <c r="AF85" s="40">
        <v>26.473826932119909</v>
      </c>
      <c r="AG85">
        <v>11500</v>
      </c>
      <c r="AH85" s="23">
        <v>1</v>
      </c>
      <c r="AI85" s="23">
        <v>0</v>
      </c>
      <c r="AJ85" s="23">
        <v>0</v>
      </c>
      <c r="AK85" s="23">
        <v>0</v>
      </c>
      <c r="AL85" s="38">
        <f t="shared" si="21"/>
        <v>1</v>
      </c>
      <c r="AM85" s="8"/>
      <c r="AN85" s="40"/>
      <c r="AO85" s="40"/>
    </row>
    <row r="86" spans="1:41" x14ac:dyDescent="0.25">
      <c r="A86" s="3" t="s">
        <v>139</v>
      </c>
      <c r="B86" s="30" t="s">
        <v>140</v>
      </c>
      <c r="C86" s="1" t="s">
        <v>138</v>
      </c>
      <c r="D86" s="1" t="str">
        <f>+VLOOKUP($C86,[1]Ubicacion!$A:$C,2,0)</f>
        <v>Ub32</v>
      </c>
      <c r="E86" s="1" t="str">
        <f>+VLOOKUP($C86,[1]Ubicacion!$A:$C,3,0)</f>
        <v>Parque Explora - Planetario Zona Oriental</v>
      </c>
      <c r="F86" s="1" t="s">
        <v>105</v>
      </c>
      <c r="G86" s="1" t="str">
        <f>+VLOOKUP($F86,[1]Ubicacion!$A:$C,2,0)</f>
        <v>Ub16</v>
      </c>
      <c r="H86" s="1" t="str">
        <f>+VLOOKUP($F86,[1]Ubicacion!$A:$C,3,0)</f>
        <v>Estadio Atanasio Girardot Obelisco - Zona Occidental</v>
      </c>
      <c r="I86" s="4">
        <v>1</v>
      </c>
      <c r="J86" s="4">
        <v>1</v>
      </c>
      <c r="K86" s="5">
        <v>43368.307517442132</v>
      </c>
      <c r="L86" s="6">
        <f t="shared" si="18"/>
        <v>0.30751744213193888</v>
      </c>
      <c r="M86" s="7">
        <v>43368.318868946757</v>
      </c>
      <c r="N86" s="6">
        <f t="shared" si="19"/>
        <v>0.31886894675699295</v>
      </c>
      <c r="O86" s="6">
        <f t="shared" si="20"/>
        <v>1.1351504625054076E-2</v>
      </c>
      <c r="P86" s="1">
        <v>10600</v>
      </c>
      <c r="Q86" s="3">
        <v>4.7</v>
      </c>
      <c r="R86" s="3">
        <v>14</v>
      </c>
      <c r="S86" s="8">
        <f t="shared" si="22"/>
        <v>20.142857142857142</v>
      </c>
      <c r="U86">
        <v>6.1</v>
      </c>
      <c r="V86">
        <v>16</v>
      </c>
      <c r="W86" s="8">
        <f t="shared" si="23"/>
        <v>22.875</v>
      </c>
      <c r="Y86">
        <v>4.7</v>
      </c>
      <c r="Z86">
        <v>17</v>
      </c>
      <c r="AA86" s="8">
        <f t="shared" si="24"/>
        <v>16.588235294117649</v>
      </c>
      <c r="AC86" s="8">
        <v>4.8211674251646288</v>
      </c>
      <c r="AD86" s="8">
        <v>16.346166666348775</v>
      </c>
      <c r="AE86" s="40">
        <v>26.285883706911946</v>
      </c>
      <c r="AF86" s="40">
        <v>17.69650655192369</v>
      </c>
      <c r="AG86">
        <v>10600</v>
      </c>
      <c r="AH86" s="23">
        <v>0</v>
      </c>
      <c r="AI86" s="23">
        <v>0</v>
      </c>
      <c r="AJ86" s="23">
        <v>0</v>
      </c>
      <c r="AK86" s="23">
        <v>1</v>
      </c>
      <c r="AL86" s="38">
        <f t="shared" si="21"/>
        <v>4</v>
      </c>
      <c r="AM86" s="8"/>
      <c r="AN86" s="40"/>
      <c r="AO86" s="40"/>
    </row>
    <row r="87" spans="1:41" x14ac:dyDescent="0.25">
      <c r="A87" s="9" t="s">
        <v>649</v>
      </c>
      <c r="B87" s="10" t="s">
        <v>650</v>
      </c>
      <c r="C87" s="10" t="s">
        <v>105</v>
      </c>
      <c r="D87" s="10" t="str">
        <f>+VLOOKUP($C87,[1]Ubicacion!$A:$C,2,0)</f>
        <v>Ub16</v>
      </c>
      <c r="E87" s="10" t="str">
        <f>+VLOOKUP($C87,[1]Ubicacion!$A:$C,3,0)</f>
        <v>Estadio Atanasio Girardot Obelisco - Zona Occidental</v>
      </c>
      <c r="F87" s="10" t="s">
        <v>133</v>
      </c>
      <c r="G87" s="10" t="str">
        <f>+VLOOKUP($F87,[1]Ubicacion!$A:$C,2,0)</f>
        <v>Ub6</v>
      </c>
      <c r="H87" s="10" t="str">
        <f>+VLOOKUP($F87,[1]Ubicacion!$A:$C,3,0)</f>
        <v>C.C Premium Plaza - Zona Oriental</v>
      </c>
      <c r="I87" s="11">
        <v>2</v>
      </c>
      <c r="J87" s="11">
        <v>2</v>
      </c>
      <c r="K87" s="12">
        <v>43406.549654664355</v>
      </c>
      <c r="L87" s="13">
        <f t="shared" si="18"/>
        <v>0.54965466435533017</v>
      </c>
      <c r="M87" s="14">
        <v>43406.561789085645</v>
      </c>
      <c r="N87" s="13">
        <f t="shared" si="19"/>
        <v>0.56178908564470476</v>
      </c>
      <c r="O87" s="13">
        <f t="shared" si="20"/>
        <v>1.2134421289374586E-2</v>
      </c>
      <c r="P87" s="10">
        <v>12100</v>
      </c>
      <c r="Q87" s="9">
        <v>6.4</v>
      </c>
      <c r="R87" s="9">
        <v>17</v>
      </c>
      <c r="S87" s="15">
        <f t="shared" si="22"/>
        <v>22.588235294117649</v>
      </c>
      <c r="T87" s="9" t="s">
        <v>20</v>
      </c>
      <c r="U87" s="9">
        <v>6.1</v>
      </c>
      <c r="V87" s="9">
        <v>17</v>
      </c>
      <c r="W87" s="15">
        <f t="shared" si="23"/>
        <v>21.529411764705884</v>
      </c>
      <c r="X87" s="9" t="s">
        <v>20</v>
      </c>
      <c r="Y87" s="9">
        <v>6.3</v>
      </c>
      <c r="Z87" s="9">
        <v>20</v>
      </c>
      <c r="AA87" s="15">
        <f t="shared" si="24"/>
        <v>18.899999999999999</v>
      </c>
      <c r="AB87" s="9" t="s">
        <v>32</v>
      </c>
      <c r="AC87" s="15"/>
      <c r="AD87" s="15"/>
      <c r="AE87" s="41"/>
      <c r="AF87" s="41"/>
      <c r="AG87" s="9"/>
      <c r="AH87" s="35"/>
      <c r="AI87" s="35"/>
      <c r="AJ87" s="35"/>
      <c r="AK87" s="35"/>
      <c r="AL87" s="38">
        <f t="shared" si="21"/>
        <v>0</v>
      </c>
      <c r="AM87" s="8"/>
      <c r="AN87" s="40"/>
      <c r="AO87" s="40"/>
    </row>
    <row r="88" spans="1:41" x14ac:dyDescent="0.25">
      <c r="A88" s="3" t="s">
        <v>603</v>
      </c>
      <c r="B88" s="30" t="s">
        <v>604</v>
      </c>
      <c r="C88" s="1" t="s">
        <v>91</v>
      </c>
      <c r="D88" s="1" t="str">
        <f>+VLOOKUP($C88,[1]Ubicacion!$A:$C,2,0)</f>
        <v>Ub41</v>
      </c>
      <c r="E88" s="1" t="str">
        <f>+VLOOKUP($C88,[1]Ubicacion!$A:$C,3,0)</f>
        <v>Universidad de Antioquia - Zona Oriental</v>
      </c>
      <c r="F88" s="1" t="s">
        <v>105</v>
      </c>
      <c r="G88" s="1" t="str">
        <f>+VLOOKUP($F88,[1]Ubicacion!$A:$C,2,0)</f>
        <v>Ub16</v>
      </c>
      <c r="H88" s="1" t="str">
        <f>+VLOOKUP($F88,[1]Ubicacion!$A:$C,3,0)</f>
        <v>Estadio Atanasio Girardot Obelisco - Zona Occidental</v>
      </c>
      <c r="I88" s="4">
        <v>1</v>
      </c>
      <c r="J88" s="4">
        <v>1</v>
      </c>
      <c r="K88" s="5">
        <v>43403.311343252317</v>
      </c>
      <c r="L88" s="6">
        <f t="shared" si="18"/>
        <v>0.31134325231687399</v>
      </c>
      <c r="M88" s="7">
        <v>43403.318866898146</v>
      </c>
      <c r="N88" s="6">
        <f t="shared" si="19"/>
        <v>0.31886689814564306</v>
      </c>
      <c r="O88" s="6">
        <f t="shared" si="20"/>
        <v>7.5236458287690766E-3</v>
      </c>
      <c r="P88" s="1">
        <v>10300</v>
      </c>
      <c r="Q88">
        <v>4.5999999999999996</v>
      </c>
      <c r="R88">
        <v>12</v>
      </c>
      <c r="S88" s="8">
        <f t="shared" si="22"/>
        <v>23</v>
      </c>
      <c r="T88" t="s">
        <v>20</v>
      </c>
      <c r="U88">
        <v>5.8</v>
      </c>
      <c r="V88">
        <v>13</v>
      </c>
      <c r="W88" s="8">
        <f t="shared" si="23"/>
        <v>26.76923076923077</v>
      </c>
      <c r="X88" t="s">
        <v>58</v>
      </c>
      <c r="Y88">
        <v>5</v>
      </c>
      <c r="Z88">
        <v>14</v>
      </c>
      <c r="AA88" s="8">
        <f t="shared" si="24"/>
        <v>21.428571428571427</v>
      </c>
      <c r="AB88" t="s">
        <v>20</v>
      </c>
      <c r="AC88" s="8">
        <v>4.748611075743896</v>
      </c>
      <c r="AD88" s="8">
        <v>10.834049999713898</v>
      </c>
      <c r="AE88" s="40">
        <v>42.155903478370327</v>
      </c>
      <c r="AF88" s="40">
        <v>26.298260073763526</v>
      </c>
      <c r="AG88">
        <v>10300</v>
      </c>
      <c r="AH88" s="23">
        <v>0</v>
      </c>
      <c r="AI88" s="23">
        <v>0</v>
      </c>
      <c r="AJ88" s="23">
        <v>0</v>
      </c>
      <c r="AK88" s="23">
        <v>1</v>
      </c>
      <c r="AL88" s="38">
        <f t="shared" si="21"/>
        <v>4</v>
      </c>
      <c r="AM88" s="8"/>
      <c r="AN88" s="40"/>
      <c r="AO88" s="40"/>
    </row>
    <row r="89" spans="1:41" x14ac:dyDescent="0.25">
      <c r="A89" s="3" t="s">
        <v>161</v>
      </c>
      <c r="B89" s="30" t="s">
        <v>162</v>
      </c>
      <c r="C89" s="1" t="s">
        <v>160</v>
      </c>
      <c r="D89" s="1" t="str">
        <f>+VLOOKUP($C89,[1]Ubicacion!$A:$C,2,0)</f>
        <v>Ub30</v>
      </c>
      <c r="E89" s="1" t="str">
        <f>+VLOOKUP($C89,[1]Ubicacion!$A:$C,3,0)</f>
        <v>Parque de los pies descalsos  - Zona Oriental</v>
      </c>
      <c r="F89" s="1" t="s">
        <v>163</v>
      </c>
      <c r="G89" s="1" t="str">
        <f>+VLOOKUP($F89,[1]Ubicacion!$A:$C,2,0)</f>
        <v>Ub25</v>
      </c>
      <c r="H89" s="1" t="str">
        <f>+VLOOKUP($F89,[1]Ubicacion!$A:$C,3,0)</f>
        <v>Museo de Arte Moderno - Zona Oriental</v>
      </c>
      <c r="I89" s="4">
        <v>1</v>
      </c>
      <c r="J89" s="4">
        <v>2</v>
      </c>
      <c r="K89" s="5">
        <v>43368.758791168984</v>
      </c>
      <c r="L89" s="6">
        <f t="shared" si="18"/>
        <v>0.75879116898431676</v>
      </c>
      <c r="M89" s="7">
        <v>43368.765503206021</v>
      </c>
      <c r="N89" s="6">
        <f t="shared" si="19"/>
        <v>0.76550320602109423</v>
      </c>
      <c r="O89" s="6">
        <f t="shared" si="20"/>
        <v>6.712037036777474E-3</v>
      </c>
      <c r="P89" s="1">
        <v>7800</v>
      </c>
      <c r="Q89" s="3">
        <v>3.9</v>
      </c>
      <c r="R89" s="3">
        <v>11</v>
      </c>
      <c r="S89" s="8">
        <f t="shared" si="22"/>
        <v>21.272727272727273</v>
      </c>
      <c r="T89" t="s">
        <v>27</v>
      </c>
      <c r="U89" s="26">
        <v>4.2</v>
      </c>
      <c r="V89" s="26">
        <v>11</v>
      </c>
      <c r="W89" s="28">
        <f t="shared" si="23"/>
        <v>22.90909090909091</v>
      </c>
      <c r="X89" s="26" t="s">
        <v>32</v>
      </c>
      <c r="Y89">
        <v>4.2</v>
      </c>
      <c r="Z89">
        <v>14</v>
      </c>
      <c r="AA89" s="8">
        <f t="shared" si="24"/>
        <v>18</v>
      </c>
      <c r="AB89" t="s">
        <v>32</v>
      </c>
      <c r="AC89" s="8">
        <v>3.9024880360404284</v>
      </c>
      <c r="AD89" s="8">
        <v>9.6653333346048989</v>
      </c>
      <c r="AE89" s="40">
        <v>38.724775435709525</v>
      </c>
      <c r="AF89" s="40">
        <v>24.225681004099304</v>
      </c>
      <c r="AG89">
        <v>7800</v>
      </c>
      <c r="AH89" s="23">
        <v>0</v>
      </c>
      <c r="AI89" s="23">
        <v>1</v>
      </c>
      <c r="AJ89" s="23">
        <v>0</v>
      </c>
      <c r="AK89" s="23">
        <v>0</v>
      </c>
      <c r="AL89" s="38">
        <f t="shared" si="21"/>
        <v>2</v>
      </c>
      <c r="AM89" s="8"/>
      <c r="AN89" s="40"/>
      <c r="AO89" s="40"/>
    </row>
    <row r="90" spans="1:41" x14ac:dyDescent="0.25">
      <c r="A90" s="3" t="s">
        <v>225</v>
      </c>
      <c r="B90" s="30" t="s">
        <v>226</v>
      </c>
      <c r="C90" s="1" t="s">
        <v>224</v>
      </c>
      <c r="D90" s="1" t="str">
        <f>+VLOOKUP($C90,[1]Ubicacion!$A:$C,2,0)</f>
        <v>Ub22</v>
      </c>
      <c r="E90" s="1" t="str">
        <f>+VLOOKUP($C90,[1]Ubicacion!$A:$C,3,0)</f>
        <v>Hotel Nutibara - Zona Oriental</v>
      </c>
      <c r="F90" s="1" t="s">
        <v>113</v>
      </c>
      <c r="G90" s="1" t="str">
        <f>+VLOOKUP($F90,[1]Ubicacion!$A:$C,2,0)</f>
        <v>Ub31</v>
      </c>
      <c r="H90" s="1" t="str">
        <f>+VLOOKUP($F90,[1]Ubicacion!$A:$C,3,0)</f>
        <v>Parque de Robledo - Zona Occidental</v>
      </c>
      <c r="I90" s="4">
        <v>1</v>
      </c>
      <c r="J90" s="4">
        <v>2</v>
      </c>
      <c r="K90" s="5">
        <v>43375.751017905095</v>
      </c>
      <c r="L90" s="6">
        <f t="shared" si="18"/>
        <v>0.75101790509506827</v>
      </c>
      <c r="M90" s="7">
        <v>43375.781887962963</v>
      </c>
      <c r="N90" s="6">
        <f t="shared" si="19"/>
        <v>0.78188796296308283</v>
      </c>
      <c r="O90" s="6">
        <f t="shared" si="20"/>
        <v>3.0870057868014555E-2</v>
      </c>
      <c r="P90" s="1">
        <v>10800</v>
      </c>
      <c r="Q90" s="26">
        <v>4.8</v>
      </c>
      <c r="R90" s="26">
        <v>21</v>
      </c>
      <c r="S90" s="28">
        <f t="shared" si="22"/>
        <v>13.714285714285714</v>
      </c>
      <c r="T90" s="26" t="s">
        <v>27</v>
      </c>
      <c r="U90">
        <v>6</v>
      </c>
      <c r="V90">
        <v>28</v>
      </c>
      <c r="W90" s="8">
        <f t="shared" si="23"/>
        <v>12.857142857142858</v>
      </c>
      <c r="X90" t="s">
        <v>32</v>
      </c>
      <c r="Y90">
        <v>5.4</v>
      </c>
      <c r="Z90">
        <v>27</v>
      </c>
      <c r="AA90" s="8">
        <f t="shared" si="24"/>
        <v>12</v>
      </c>
      <c r="AB90" t="s">
        <v>32</v>
      </c>
      <c r="AC90" s="8">
        <v>5.2286278407886426</v>
      </c>
      <c r="AD90" s="8">
        <v>44.452883330980939</v>
      </c>
      <c r="AE90" s="40">
        <v>48.680353649462383</v>
      </c>
      <c r="AF90" s="40">
        <v>7.05730757916161</v>
      </c>
      <c r="AG90">
        <v>10800</v>
      </c>
      <c r="AH90" s="23">
        <v>1</v>
      </c>
      <c r="AI90" s="23">
        <v>0</v>
      </c>
      <c r="AJ90" s="23">
        <v>0</v>
      </c>
      <c r="AK90" s="23">
        <v>0</v>
      </c>
      <c r="AL90" s="38">
        <f t="shared" si="21"/>
        <v>1</v>
      </c>
      <c r="AM90" s="8"/>
      <c r="AN90" s="40"/>
      <c r="AO90" s="40"/>
    </row>
    <row r="91" spans="1:41" x14ac:dyDescent="0.25">
      <c r="A91" s="3" t="s">
        <v>71</v>
      </c>
      <c r="B91" s="30" t="s">
        <v>72</v>
      </c>
      <c r="C91" s="1" t="s">
        <v>18</v>
      </c>
      <c r="D91" s="1" t="str">
        <f>+VLOOKUP($C91,[1]Ubicacion!$A:$C,2,0)</f>
        <v>Ub17</v>
      </c>
      <c r="E91" s="1" t="str">
        <f>+VLOOKUP($C91,[1]Ubicacion!$A:$C,3,0)</f>
        <v>Facultad de Minas Unal - Zona Occidental</v>
      </c>
      <c r="F91" s="1" t="s">
        <v>73</v>
      </c>
      <c r="G91" s="1" t="str">
        <f>+VLOOKUP($F91,[1]Ubicacion!$A:$C,2,0)</f>
        <v>Ub28</v>
      </c>
      <c r="H91" s="1" t="str">
        <f>+VLOOKUP($F91,[1]Ubicacion!$A:$C,3,0)</f>
        <v>Parque de Boston - Zona Oriental</v>
      </c>
      <c r="I91" s="4">
        <v>2</v>
      </c>
      <c r="J91" s="4">
        <v>2</v>
      </c>
      <c r="K91" s="5">
        <v>43278.718042708337</v>
      </c>
      <c r="L91" s="6">
        <f t="shared" si="18"/>
        <v>0.7180427083367249</v>
      </c>
      <c r="M91" s="7">
        <v>43278.73297665509</v>
      </c>
      <c r="N91" s="6">
        <f t="shared" si="19"/>
        <v>0.73297665509016952</v>
      </c>
      <c r="O91" s="6">
        <f t="shared" si="20"/>
        <v>1.4933946753444616E-2</v>
      </c>
      <c r="P91" s="1">
        <v>11500</v>
      </c>
      <c r="Q91" s="3">
        <v>6.4</v>
      </c>
      <c r="R91" s="3">
        <v>18</v>
      </c>
      <c r="S91" s="8">
        <f t="shared" si="22"/>
        <v>21.333333333333332</v>
      </c>
      <c r="T91" s="3" t="s">
        <v>20</v>
      </c>
      <c r="U91" s="3">
        <v>7.7</v>
      </c>
      <c r="V91" s="3">
        <v>25</v>
      </c>
      <c r="W91" s="8">
        <f t="shared" si="23"/>
        <v>18.48</v>
      </c>
      <c r="X91" s="3" t="s">
        <v>20</v>
      </c>
      <c r="Y91" s="3">
        <v>7.4</v>
      </c>
      <c r="Z91" s="3">
        <v>25</v>
      </c>
      <c r="AA91" s="8">
        <f t="shared" si="24"/>
        <v>17.760000000000002</v>
      </c>
      <c r="AB91" s="3" t="s">
        <v>32</v>
      </c>
      <c r="AC91" s="8">
        <v>5.8608586744661508</v>
      </c>
      <c r="AD91" s="8">
        <v>21.504883333047232</v>
      </c>
      <c r="AE91" s="40">
        <v>30.870217997673979</v>
      </c>
      <c r="AF91" s="40">
        <v>16.352170575488547</v>
      </c>
      <c r="AG91">
        <v>11500</v>
      </c>
      <c r="AH91" s="23">
        <v>0</v>
      </c>
      <c r="AI91" s="23">
        <v>0</v>
      </c>
      <c r="AJ91" s="23">
        <v>0</v>
      </c>
      <c r="AK91" s="23">
        <v>1</v>
      </c>
      <c r="AL91" s="38">
        <f t="shared" si="21"/>
        <v>4</v>
      </c>
      <c r="AM91" s="8"/>
      <c r="AN91" s="40"/>
      <c r="AO91" s="40"/>
    </row>
    <row r="92" spans="1:41" x14ac:dyDescent="0.25">
      <c r="A92" s="3" t="s">
        <v>715</v>
      </c>
      <c r="B92" s="30" t="s">
        <v>716</v>
      </c>
      <c r="C92" s="1" t="s">
        <v>124</v>
      </c>
      <c r="D92" s="1" t="str">
        <f>+VLOOKUP($C92,[1]Ubicacion!$A:$C,2,0)</f>
        <v>Ub43</v>
      </c>
      <c r="E92" s="1" t="str">
        <f>+VLOOKUP($C92,[1]Ubicacion!$A:$C,3,0)</f>
        <v>Universidad Pontificia Bolivariana - Zona Occidental</v>
      </c>
      <c r="F92" s="1" t="s">
        <v>163</v>
      </c>
      <c r="G92" s="1" t="str">
        <f>+VLOOKUP($F92,[1]Ubicacion!$A:$C,2,0)</f>
        <v>Ub25</v>
      </c>
      <c r="H92" s="1" t="str">
        <f>+VLOOKUP($F92,[1]Ubicacion!$A:$C,3,0)</f>
        <v>Museo de Arte Moderno - Zona Oriental</v>
      </c>
      <c r="I92" s="4">
        <v>2</v>
      </c>
      <c r="J92" s="4">
        <v>2</v>
      </c>
      <c r="K92" s="5">
        <v>43412.525653854165</v>
      </c>
      <c r="L92" s="6">
        <f t="shared" si="18"/>
        <v>0.52565385416528443</v>
      </c>
      <c r="M92" s="7">
        <v>43412.536040393519</v>
      </c>
      <c r="N92" s="6">
        <f t="shared" si="19"/>
        <v>0.53604039351921529</v>
      </c>
      <c r="O92" s="6">
        <f t="shared" si="20"/>
        <v>1.0386539353930857E-2</v>
      </c>
      <c r="P92" s="1">
        <v>9900</v>
      </c>
      <c r="Q92">
        <v>5</v>
      </c>
      <c r="R92">
        <v>17</v>
      </c>
      <c r="S92" s="8">
        <f t="shared" si="22"/>
        <v>17.647058823529413</v>
      </c>
      <c r="T92" t="s">
        <v>27</v>
      </c>
      <c r="U92">
        <v>5.9</v>
      </c>
      <c r="V92">
        <v>20</v>
      </c>
      <c r="W92" s="8">
        <f t="shared" si="23"/>
        <v>17.7</v>
      </c>
      <c r="X92" t="s">
        <v>32</v>
      </c>
      <c r="Y92">
        <v>5.5</v>
      </c>
      <c r="Z92">
        <v>20</v>
      </c>
      <c r="AA92" s="8">
        <f t="shared" si="24"/>
        <v>16.5</v>
      </c>
      <c r="AB92" t="s">
        <v>32</v>
      </c>
      <c r="AC92" s="8">
        <v>4.6377931474111369</v>
      </c>
      <c r="AD92" s="8">
        <v>14.956616667906443</v>
      </c>
      <c r="AE92" s="40">
        <v>32.562081995311139</v>
      </c>
      <c r="AF92" s="40">
        <v>18.604982331449882</v>
      </c>
      <c r="AG92">
        <v>9900</v>
      </c>
      <c r="AH92" s="23">
        <v>0</v>
      </c>
      <c r="AI92" s="23">
        <v>0</v>
      </c>
      <c r="AJ92" s="23">
        <v>0</v>
      </c>
      <c r="AK92" s="23">
        <v>1</v>
      </c>
      <c r="AL92" s="38">
        <f t="shared" si="21"/>
        <v>4</v>
      </c>
      <c r="AM92" s="8"/>
      <c r="AN92" s="40"/>
      <c r="AO92" s="40"/>
    </row>
    <row r="93" spans="1:41" x14ac:dyDescent="0.25">
      <c r="A93" s="3" t="s">
        <v>200</v>
      </c>
      <c r="B93" s="30" t="s">
        <v>201</v>
      </c>
      <c r="C93" s="1" t="s">
        <v>163</v>
      </c>
      <c r="D93" s="1" t="str">
        <f>+VLOOKUP($C93,[1]Ubicacion!$A:$C,2,0)</f>
        <v>Ub25</v>
      </c>
      <c r="E93" s="1" t="str">
        <f>+VLOOKUP($C93,[1]Ubicacion!$A:$C,3,0)</f>
        <v>Museo de Arte Moderno - Zona Oriental</v>
      </c>
      <c r="F93" s="1" t="s">
        <v>18</v>
      </c>
      <c r="G93" s="1" t="str">
        <f>+VLOOKUP($F93,[1]Ubicacion!$A:$C,2,0)</f>
        <v>Ub17</v>
      </c>
      <c r="H93" s="1" t="str">
        <f>+VLOOKUP($F93,[1]Ubicacion!$A:$C,3,0)</f>
        <v>Facultad de Minas Unal - Zona Occidental</v>
      </c>
      <c r="I93" s="4">
        <v>1</v>
      </c>
      <c r="J93" s="4">
        <v>2</v>
      </c>
      <c r="K93" s="5">
        <v>43374.738018750002</v>
      </c>
      <c r="L93" s="6">
        <f t="shared" si="18"/>
        <v>0.73801875000208383</v>
      </c>
      <c r="M93" s="7">
        <v>43374.765331909723</v>
      </c>
      <c r="N93" s="6">
        <f t="shared" si="19"/>
        <v>0.76533190972259035</v>
      </c>
      <c r="O93" s="6">
        <f t="shared" si="20"/>
        <v>2.7313159720506519E-2</v>
      </c>
      <c r="P93" s="1">
        <v>1500</v>
      </c>
      <c r="Q93" s="3">
        <v>8.3000000000000007</v>
      </c>
      <c r="R93" s="3">
        <v>28</v>
      </c>
      <c r="S93" s="8">
        <f t="shared" si="22"/>
        <v>17.785714285714288</v>
      </c>
      <c r="T93" t="s">
        <v>27</v>
      </c>
      <c r="U93">
        <v>9.3000000000000007</v>
      </c>
      <c r="V93">
        <v>32</v>
      </c>
      <c r="W93" s="8">
        <f t="shared" si="23"/>
        <v>17.4375</v>
      </c>
      <c r="X93" t="s">
        <v>32</v>
      </c>
      <c r="Y93">
        <v>8.8000000000000007</v>
      </c>
      <c r="Z93">
        <v>34</v>
      </c>
      <c r="AA93" s="8">
        <f t="shared" si="24"/>
        <v>15.529411764705882</v>
      </c>
      <c r="AB93" t="s">
        <v>32</v>
      </c>
      <c r="AC93" s="8">
        <v>7.4535623411507066</v>
      </c>
      <c r="AD93" s="8">
        <v>39.330950001875557</v>
      </c>
      <c r="AE93" s="40">
        <v>19.153114786794383</v>
      </c>
      <c r="AF93" s="40">
        <v>11.37052983585996</v>
      </c>
      <c r="AG93">
        <v>15000</v>
      </c>
      <c r="AH93" s="23">
        <v>0</v>
      </c>
      <c r="AI93" s="23">
        <v>0</v>
      </c>
      <c r="AJ93" s="23">
        <v>0</v>
      </c>
      <c r="AK93" s="23">
        <v>1</v>
      </c>
      <c r="AL93" s="38">
        <f t="shared" si="21"/>
        <v>4</v>
      </c>
      <c r="AM93" s="8"/>
      <c r="AN93" s="40"/>
      <c r="AO93" s="40"/>
    </row>
    <row r="94" spans="1:41" x14ac:dyDescent="0.25">
      <c r="A94" s="3" t="s">
        <v>322</v>
      </c>
      <c r="B94" s="30" t="s">
        <v>323</v>
      </c>
      <c r="C94" s="1" t="s">
        <v>105</v>
      </c>
      <c r="D94" s="1" t="str">
        <f>+VLOOKUP($C94,[1]Ubicacion!$A:$C,2,0)</f>
        <v>Ub16</v>
      </c>
      <c r="E94" s="1" t="str">
        <f>+VLOOKUP($C94,[1]Ubicacion!$A:$C,3,0)</f>
        <v>Estadio Atanasio Girardot Obelisco - Zona Occidental</v>
      </c>
      <c r="F94" s="1" t="s">
        <v>143</v>
      </c>
      <c r="G94" s="1" t="str">
        <f>+VLOOKUP($F94,[1]Ubicacion!$A:$C,2,0)</f>
        <v>Ub15</v>
      </c>
      <c r="H94" s="1" t="str">
        <f>+VLOOKUP($F94,[1]Ubicacion!$A:$C,3,0)</f>
        <v>Clinica Sagrado Corazón - Zona Oriental</v>
      </c>
      <c r="I94" s="4">
        <v>2</v>
      </c>
      <c r="J94" s="4">
        <v>2</v>
      </c>
      <c r="K94" s="5">
        <v>43382.682827118057</v>
      </c>
      <c r="L94" s="6">
        <f t="shared" si="18"/>
        <v>0.68282711805659346</v>
      </c>
      <c r="M94" s="7">
        <v>43382.706009374997</v>
      </c>
      <c r="N94" s="6">
        <f t="shared" si="19"/>
        <v>0.70600937499693828</v>
      </c>
      <c r="O94" s="6">
        <f t="shared" si="20"/>
        <v>2.3182256940344814E-2</v>
      </c>
      <c r="P94" s="1">
        <v>12000</v>
      </c>
      <c r="Q94">
        <v>6.2</v>
      </c>
      <c r="R94">
        <v>22</v>
      </c>
      <c r="S94" s="8">
        <f t="shared" si="22"/>
        <v>16.90909090909091</v>
      </c>
      <c r="T94" t="s">
        <v>27</v>
      </c>
      <c r="U94" s="26">
        <v>6.2</v>
      </c>
      <c r="V94" s="26">
        <v>24</v>
      </c>
      <c r="W94" s="28">
        <f t="shared" si="23"/>
        <v>15.5</v>
      </c>
      <c r="X94" s="26" t="s">
        <v>32</v>
      </c>
      <c r="Y94">
        <v>6.6</v>
      </c>
      <c r="Z94">
        <v>24</v>
      </c>
      <c r="AA94" s="8">
        <f t="shared" si="24"/>
        <v>16.5</v>
      </c>
      <c r="AB94" t="s">
        <v>32</v>
      </c>
      <c r="AC94" s="8">
        <v>6.3907045380324909</v>
      </c>
      <c r="AD94" s="8">
        <v>33.382450000445047</v>
      </c>
      <c r="AE94" s="40">
        <v>19.036958704435769</v>
      </c>
      <c r="AF94" s="40">
        <v>11.486343041832983</v>
      </c>
      <c r="AG94">
        <v>12000</v>
      </c>
      <c r="AH94" s="23">
        <v>0</v>
      </c>
      <c r="AI94" s="23">
        <v>1</v>
      </c>
      <c r="AJ94" s="23">
        <v>0</v>
      </c>
      <c r="AK94" s="23">
        <v>0</v>
      </c>
      <c r="AL94" s="38">
        <f t="shared" si="21"/>
        <v>2</v>
      </c>
      <c r="AM94" s="8"/>
      <c r="AN94" s="40"/>
      <c r="AO94" s="40"/>
    </row>
    <row r="95" spans="1:41" x14ac:dyDescent="0.25">
      <c r="A95" s="3" t="s">
        <v>16</v>
      </c>
      <c r="B95" s="30" t="s">
        <v>17</v>
      </c>
      <c r="C95" s="1" t="s">
        <v>18</v>
      </c>
      <c r="D95" s="1" t="str">
        <f>+VLOOKUP($C95,[1]Ubicacion!$A:$C,2,0)</f>
        <v>Ub17</v>
      </c>
      <c r="E95" s="1" t="str">
        <f>+VLOOKUP($C95,[1]Ubicacion!$A:$C,3,0)</f>
        <v>Facultad de Minas Unal - Zona Occidental</v>
      </c>
      <c r="F95" s="1" t="s">
        <v>19</v>
      </c>
      <c r="G95" s="1" t="str">
        <f>+VLOOKUP($F95,[1]Ubicacion!$A:$C,2,0)</f>
        <v>Ub38</v>
      </c>
      <c r="H95" s="1" t="str">
        <f>+VLOOKUP($F95,[1]Ubicacion!$A:$C,3,0)</f>
        <v>Terminal de Transporte Norte - Zona Occidental</v>
      </c>
      <c r="I95" s="4">
        <v>2</v>
      </c>
      <c r="J95" s="4">
        <v>1</v>
      </c>
      <c r="K95" s="5">
        <v>43160.469727743053</v>
      </c>
      <c r="L95" s="6">
        <f t="shared" si="18"/>
        <v>0.46972774305322673</v>
      </c>
      <c r="M95" s="7">
        <v>43160.477652858797</v>
      </c>
      <c r="N95" s="6">
        <f t="shared" si="19"/>
        <v>0.47765285879722796</v>
      </c>
      <c r="O95" s="6">
        <f t="shared" si="20"/>
        <v>7.9251157440012321E-3</v>
      </c>
      <c r="P95" s="1">
        <v>7500</v>
      </c>
      <c r="Q95">
        <v>5.3</v>
      </c>
      <c r="R95" s="2">
        <v>12</v>
      </c>
      <c r="S95" s="8">
        <f t="shared" si="22"/>
        <v>26.5</v>
      </c>
      <c r="T95" t="s">
        <v>20</v>
      </c>
      <c r="U95" s="26">
        <v>4.4000000000000004</v>
      </c>
      <c r="V95" s="27">
        <v>13</v>
      </c>
      <c r="W95" s="28">
        <f t="shared" si="23"/>
        <v>20.307692307692307</v>
      </c>
      <c r="X95" t="s">
        <v>20</v>
      </c>
      <c r="Y95">
        <v>4.3</v>
      </c>
      <c r="Z95">
        <v>14</v>
      </c>
      <c r="AA95" s="8">
        <f t="shared" si="24"/>
        <v>18.428571428571427</v>
      </c>
      <c r="AB95" t="s">
        <v>20</v>
      </c>
      <c r="AC95" s="8">
        <v>4.2303547459860598</v>
      </c>
      <c r="AD95" s="8">
        <v>11.412166666984557</v>
      </c>
      <c r="AE95" s="40">
        <v>33.625056239508076</v>
      </c>
      <c r="AF95" s="40">
        <v>22.24128793119273</v>
      </c>
      <c r="AG95">
        <v>7500</v>
      </c>
      <c r="AH95" s="23">
        <v>0</v>
      </c>
      <c r="AI95" s="23">
        <v>1</v>
      </c>
      <c r="AJ95" s="23">
        <v>0</v>
      </c>
      <c r="AK95" s="23">
        <v>0</v>
      </c>
      <c r="AL95" s="38">
        <f t="shared" si="21"/>
        <v>2</v>
      </c>
      <c r="AM95" s="8"/>
      <c r="AN95" s="40"/>
      <c r="AO95" s="40"/>
    </row>
    <row r="96" spans="1:41" x14ac:dyDescent="0.25">
      <c r="A96" s="3" t="s">
        <v>683</v>
      </c>
      <c r="B96" s="30" t="s">
        <v>684</v>
      </c>
      <c r="C96" s="1" t="s">
        <v>151</v>
      </c>
      <c r="D96" s="1" t="str">
        <f>+VLOOKUP($C96,[1]Ubicacion!$A:$C,2,0)</f>
        <v>Ub1</v>
      </c>
      <c r="E96" s="1" t="str">
        <f>+VLOOKUP($C96,[1]Ubicacion!$A:$C,3,0)</f>
        <v>Aeroparque Juan Pablo II - Zona Occidental</v>
      </c>
      <c r="F96" s="1" t="s">
        <v>133</v>
      </c>
      <c r="G96" s="1" t="str">
        <f>+VLOOKUP($F96,[1]Ubicacion!$A:$C,2,0)</f>
        <v>Ub6</v>
      </c>
      <c r="H96" s="1" t="str">
        <f>+VLOOKUP($F96,[1]Ubicacion!$A:$C,3,0)</f>
        <v>C.C Premium Plaza - Zona Oriental</v>
      </c>
      <c r="I96" s="4">
        <v>2</v>
      </c>
      <c r="J96" s="4">
        <v>2</v>
      </c>
      <c r="K96" s="5">
        <v>43410.706529247684</v>
      </c>
      <c r="L96" s="6">
        <f t="shared" si="18"/>
        <v>0.70652924768364755</v>
      </c>
      <c r="M96" s="7">
        <v>43410.720618865744</v>
      </c>
      <c r="N96" s="6">
        <f t="shared" si="19"/>
        <v>0.72061886574374512</v>
      </c>
      <c r="O96" s="6">
        <f t="shared" si="20"/>
        <v>1.4089618060097564E-2</v>
      </c>
      <c r="P96" s="1">
        <v>10200</v>
      </c>
      <c r="Q96" s="26">
        <v>4.0999999999999996</v>
      </c>
      <c r="R96" s="26">
        <v>15</v>
      </c>
      <c r="S96" s="28">
        <f t="shared" si="22"/>
        <v>16.399999999999999</v>
      </c>
      <c r="T96" s="26" t="s">
        <v>27</v>
      </c>
      <c r="U96">
        <v>5.2</v>
      </c>
      <c r="V96">
        <v>20</v>
      </c>
      <c r="W96" s="8">
        <f t="shared" si="23"/>
        <v>15.6</v>
      </c>
      <c r="X96" t="s">
        <v>32</v>
      </c>
      <c r="Y96">
        <v>5.2</v>
      </c>
      <c r="Z96">
        <v>26</v>
      </c>
      <c r="AA96" s="8">
        <f t="shared" si="24"/>
        <v>12</v>
      </c>
      <c r="AB96" t="s">
        <v>32</v>
      </c>
      <c r="AC96" s="8">
        <v>3.3204192043239931</v>
      </c>
      <c r="AD96" s="8">
        <v>20.289049998919168</v>
      </c>
      <c r="AE96" s="40">
        <v>29.053639468032461</v>
      </c>
      <c r="AF96" s="40">
        <v>9.8193435508341995</v>
      </c>
      <c r="AG96">
        <v>10200</v>
      </c>
      <c r="AH96" s="23">
        <v>1</v>
      </c>
      <c r="AI96" s="23">
        <v>0</v>
      </c>
      <c r="AJ96" s="23">
        <v>0</v>
      </c>
      <c r="AK96" s="23">
        <v>0</v>
      </c>
      <c r="AL96" s="38">
        <f t="shared" si="21"/>
        <v>1</v>
      </c>
      <c r="AM96" s="8"/>
      <c r="AN96" s="40"/>
      <c r="AO96" s="40"/>
    </row>
    <row r="97" spans="1:41" x14ac:dyDescent="0.25">
      <c r="A97" s="3" t="s">
        <v>486</v>
      </c>
      <c r="B97" s="30" t="s">
        <v>487</v>
      </c>
      <c r="C97" s="1" t="s">
        <v>18</v>
      </c>
      <c r="D97" s="1" t="str">
        <f>+VLOOKUP($C97,[1]Ubicacion!$A:$C,2,0)</f>
        <v>Ub17</v>
      </c>
      <c r="E97" s="1" t="str">
        <f>+VLOOKUP($C97,[1]Ubicacion!$A:$C,3,0)</f>
        <v>Facultad de Minas Unal - Zona Occidental</v>
      </c>
      <c r="F97" s="1" t="s">
        <v>23</v>
      </c>
      <c r="G97" s="1" t="str">
        <f>+VLOOKUP($F97,[1]Ubicacion!$A:$C,2,0)</f>
        <v>Ub13</v>
      </c>
      <c r="H97" s="1" t="str">
        <f>+VLOOKUP($F97,[1]Ubicacion!$A:$C,3,0)</f>
        <v>Clinica León XIII - Zona Oriental</v>
      </c>
      <c r="I97" s="4">
        <v>1</v>
      </c>
      <c r="J97" s="4">
        <v>1</v>
      </c>
      <c r="K97" s="5">
        <v>43393.295642673613</v>
      </c>
      <c r="L97" s="6">
        <f t="shared" si="18"/>
        <v>0.29564267361274688</v>
      </c>
      <c r="M97" s="7">
        <v>43393.303732986111</v>
      </c>
      <c r="N97" s="6">
        <f t="shared" si="19"/>
        <v>0.30373298611084465</v>
      </c>
      <c r="O97" s="6">
        <f t="shared" si="20"/>
        <v>8.0903124980977736E-3</v>
      </c>
      <c r="P97" s="1">
        <v>10000</v>
      </c>
      <c r="Q97">
        <v>5.8</v>
      </c>
      <c r="R97">
        <v>14</v>
      </c>
      <c r="S97" s="8">
        <f t="shared" si="22"/>
        <v>24.857142857142858</v>
      </c>
      <c r="T97" t="s">
        <v>58</v>
      </c>
      <c r="U97">
        <v>7.4</v>
      </c>
      <c r="V97">
        <v>15</v>
      </c>
      <c r="W97" s="8">
        <f t="shared" si="23"/>
        <v>29.6</v>
      </c>
      <c r="X97" t="s">
        <v>58</v>
      </c>
      <c r="Y97">
        <v>6.7</v>
      </c>
      <c r="Z97">
        <v>16</v>
      </c>
      <c r="AA97" s="8">
        <f t="shared" si="24"/>
        <v>25.125</v>
      </c>
      <c r="AB97" t="s">
        <v>20</v>
      </c>
      <c r="AC97" s="8">
        <v>4.7612484528719143</v>
      </c>
      <c r="AD97" s="8">
        <v>11.650050000349681</v>
      </c>
      <c r="AE97" s="40">
        <v>32.366658915379872</v>
      </c>
      <c r="AF97" s="40">
        <v>24.521346016861749</v>
      </c>
      <c r="AG97">
        <v>10000</v>
      </c>
      <c r="AH97" s="23">
        <v>0</v>
      </c>
      <c r="AI97" s="23">
        <v>0</v>
      </c>
      <c r="AJ97" s="23">
        <v>0</v>
      </c>
      <c r="AK97" s="23">
        <v>1</v>
      </c>
      <c r="AL97" s="38">
        <f t="shared" si="21"/>
        <v>4</v>
      </c>
      <c r="AM97" s="8"/>
      <c r="AN97" s="40"/>
      <c r="AO97" s="40"/>
    </row>
    <row r="98" spans="1:41" x14ac:dyDescent="0.25">
      <c r="A98" s="9" t="s">
        <v>587</v>
      </c>
      <c r="B98" s="10" t="s">
        <v>588</v>
      </c>
      <c r="C98" s="10" t="s">
        <v>113</v>
      </c>
      <c r="D98" s="10" t="str">
        <f>+VLOOKUP($C98,[1]Ubicacion!$A:$C,2,0)</f>
        <v>Ub31</v>
      </c>
      <c r="E98" s="10" t="str">
        <f>+VLOOKUP($C98,[1]Ubicacion!$A:$C,3,0)</f>
        <v>Parque de Robledo - Zona Occidental</v>
      </c>
      <c r="F98" s="10" t="s">
        <v>224</v>
      </c>
      <c r="G98" s="10" t="str">
        <f>+VLOOKUP($F98,[1]Ubicacion!$A:$C,2,0)</f>
        <v>Ub22</v>
      </c>
      <c r="H98" s="10" t="str">
        <f>+VLOOKUP($F98,[1]Ubicacion!$A:$C,3,0)</f>
        <v>Hotel Nutibara - Zona Oriental</v>
      </c>
      <c r="I98" s="11">
        <v>1</v>
      </c>
      <c r="J98" s="11">
        <v>1</v>
      </c>
      <c r="K98" s="12">
        <v>43402.311345636575</v>
      </c>
      <c r="L98" s="13">
        <f t="shared" si="18"/>
        <v>0.31134563657542458</v>
      </c>
      <c r="M98" s="14">
        <v>43403.627330706018</v>
      </c>
      <c r="N98" s="13">
        <f t="shared" si="19"/>
        <v>0.62733070601825602</v>
      </c>
      <c r="O98" s="13">
        <f t="shared" si="20"/>
        <v>0.31598506944283145</v>
      </c>
      <c r="P98" s="10">
        <v>11000</v>
      </c>
      <c r="Q98" s="9">
        <v>5.8</v>
      </c>
      <c r="R98" s="9">
        <v>20</v>
      </c>
      <c r="S98" s="15">
        <f t="shared" si="22"/>
        <v>17.399999999999999</v>
      </c>
      <c r="T98" s="9" t="s">
        <v>20</v>
      </c>
      <c r="U98" s="9">
        <v>6.4</v>
      </c>
      <c r="V98" s="9">
        <v>24</v>
      </c>
      <c r="W98" s="15">
        <f t="shared" si="23"/>
        <v>16</v>
      </c>
      <c r="X98" s="9" t="s">
        <v>32</v>
      </c>
      <c r="Y98" s="9">
        <v>8.6999999999999993</v>
      </c>
      <c r="Z98" s="9">
        <v>27</v>
      </c>
      <c r="AA98" s="15">
        <f t="shared" si="24"/>
        <v>19.333333333333332</v>
      </c>
      <c r="AB98" s="9" t="s">
        <v>32</v>
      </c>
      <c r="AC98" s="15"/>
      <c r="AD98" s="15"/>
      <c r="AE98" s="41"/>
      <c r="AF98" s="41"/>
      <c r="AG98" s="9"/>
      <c r="AH98" s="35"/>
      <c r="AI98" s="35"/>
      <c r="AJ98" s="35"/>
      <c r="AK98" s="35"/>
      <c r="AL98" s="38">
        <f t="shared" si="21"/>
        <v>0</v>
      </c>
      <c r="AM98" s="8"/>
      <c r="AN98" s="40"/>
      <c r="AO98" s="40"/>
    </row>
    <row r="99" spans="1:41" x14ac:dyDescent="0.25">
      <c r="A99" s="3" t="s">
        <v>759</v>
      </c>
      <c r="B99" s="30" t="s">
        <v>760</v>
      </c>
      <c r="C99" s="1" t="s">
        <v>91</v>
      </c>
      <c r="D99" s="1" t="str">
        <f>+VLOOKUP($C99,[1]Ubicacion!$A:$C,2,0)</f>
        <v>Ub41</v>
      </c>
      <c r="E99" s="1" t="str">
        <f>+VLOOKUP($C99,[1]Ubicacion!$A:$C,3,0)</f>
        <v>Universidad de Antioquia - Zona Oriental</v>
      </c>
      <c r="F99" s="1" t="s">
        <v>156</v>
      </c>
      <c r="G99" s="1" t="str">
        <f>+VLOOKUP($F99,[1]Ubicacion!$A:$C,2,0)</f>
        <v>Ub19</v>
      </c>
      <c r="H99" s="1" t="str">
        <f>+VLOOKUP($F99,[1]Ubicacion!$A:$C,3,0)</f>
        <v>Hospital Pablo Tobon Uribe - Zona Occidental</v>
      </c>
      <c r="I99" s="4">
        <v>2</v>
      </c>
      <c r="J99" s="4">
        <v>2</v>
      </c>
      <c r="K99" s="5">
        <v>43416.651806747686</v>
      </c>
      <c r="L99" s="6">
        <f t="shared" si="18"/>
        <v>0.65180674768635072</v>
      </c>
      <c r="M99" s="7">
        <v>43416.658977581021</v>
      </c>
      <c r="N99" s="6">
        <f t="shared" si="19"/>
        <v>0.65897758102073567</v>
      </c>
      <c r="O99" s="6">
        <f t="shared" si="20"/>
        <v>7.1708333343849517E-3</v>
      </c>
      <c r="P99" s="1">
        <v>8000</v>
      </c>
      <c r="Q99" s="26">
        <v>3</v>
      </c>
      <c r="R99" s="26">
        <v>8</v>
      </c>
      <c r="S99" s="28">
        <f t="shared" si="22"/>
        <v>22.5</v>
      </c>
      <c r="T99" s="26" t="s">
        <v>564</v>
      </c>
      <c r="U99">
        <v>3</v>
      </c>
      <c r="V99">
        <v>8</v>
      </c>
      <c r="W99" s="8">
        <f t="shared" si="23"/>
        <v>22.5</v>
      </c>
      <c r="X99" t="s">
        <v>58</v>
      </c>
      <c r="Y99">
        <v>4.5999999999999996</v>
      </c>
      <c r="Z99">
        <v>10</v>
      </c>
      <c r="AA99" s="8">
        <f t="shared" si="24"/>
        <v>27.6</v>
      </c>
      <c r="AB99" t="s">
        <v>58</v>
      </c>
      <c r="AC99" s="8">
        <v>3.5565644681079434</v>
      </c>
      <c r="AD99" s="8">
        <v>10.326000003019969</v>
      </c>
      <c r="AE99" s="40">
        <v>31.500299624241155</v>
      </c>
      <c r="AF99" s="40">
        <v>20.665685456524006</v>
      </c>
      <c r="AG99">
        <v>8000</v>
      </c>
      <c r="AH99" s="38">
        <v>1</v>
      </c>
      <c r="AI99" s="38">
        <v>0</v>
      </c>
      <c r="AJ99" s="38">
        <v>0</v>
      </c>
      <c r="AK99" s="38">
        <v>0</v>
      </c>
      <c r="AL99" s="38">
        <f t="shared" si="21"/>
        <v>1</v>
      </c>
      <c r="AM99" s="8"/>
      <c r="AN99" s="40"/>
      <c r="AO99" s="40"/>
    </row>
    <row r="100" spans="1:41" x14ac:dyDescent="0.25">
      <c r="A100" s="9" t="s">
        <v>589</v>
      </c>
      <c r="B100" s="10" t="s">
        <v>590</v>
      </c>
      <c r="C100" s="10" t="s">
        <v>113</v>
      </c>
      <c r="D100" s="10" t="str">
        <f>+VLOOKUP($C100,[1]Ubicacion!$A:$C,2,0)</f>
        <v>Ub31</v>
      </c>
      <c r="E100" s="10" t="str">
        <f>+VLOOKUP($C100,[1]Ubicacion!$A:$C,3,0)</f>
        <v>Parque de Robledo - Zona Occidental</v>
      </c>
      <c r="F100" s="10" t="s">
        <v>224</v>
      </c>
      <c r="G100" s="10" t="str">
        <f>+VLOOKUP($F100,[1]Ubicacion!$A:$C,2,0)</f>
        <v>Ub22</v>
      </c>
      <c r="H100" s="10" t="str">
        <f>+VLOOKUP($F100,[1]Ubicacion!$A:$C,3,0)</f>
        <v>Hotel Nutibara - Zona Oriental</v>
      </c>
      <c r="I100" s="11">
        <v>1</v>
      </c>
      <c r="J100" s="11">
        <v>1</v>
      </c>
      <c r="K100" s="12">
        <v>43402.311365162037</v>
      </c>
      <c r="L100" s="13">
        <f t="shared" si="18"/>
        <v>0.31136516203696374</v>
      </c>
      <c r="M100" s="14">
        <v>43402.32324140046</v>
      </c>
      <c r="N100" s="13">
        <f t="shared" si="19"/>
        <v>0.32324140045966487</v>
      </c>
      <c r="O100" s="13">
        <f t="shared" si="20"/>
        <v>1.1876238422701135E-2</v>
      </c>
      <c r="P100" s="10">
        <v>11000</v>
      </c>
      <c r="Q100" s="9">
        <v>5.8</v>
      </c>
      <c r="R100" s="9">
        <v>19</v>
      </c>
      <c r="S100" s="15">
        <f t="shared" si="22"/>
        <v>18.315789473684209</v>
      </c>
      <c r="T100" s="9" t="s">
        <v>20</v>
      </c>
      <c r="U100" s="9">
        <v>6.4</v>
      </c>
      <c r="V100" s="9">
        <v>24</v>
      </c>
      <c r="W100" s="15">
        <f t="shared" si="23"/>
        <v>16</v>
      </c>
      <c r="X100" s="9" t="s">
        <v>32</v>
      </c>
      <c r="Y100" s="9">
        <v>8.6999999999999993</v>
      </c>
      <c r="Z100" s="9">
        <v>27</v>
      </c>
      <c r="AA100" s="15">
        <f t="shared" si="24"/>
        <v>19.333333333333332</v>
      </c>
      <c r="AB100" s="9" t="s">
        <v>32</v>
      </c>
      <c r="AC100" s="15"/>
      <c r="AD100" s="15"/>
      <c r="AE100" s="41"/>
      <c r="AF100" s="41"/>
      <c r="AG100" s="9"/>
      <c r="AH100" s="35"/>
      <c r="AI100" s="35"/>
      <c r="AJ100" s="35"/>
      <c r="AK100" s="35"/>
      <c r="AL100" s="38">
        <f t="shared" si="21"/>
        <v>0</v>
      </c>
      <c r="AM100" s="8"/>
      <c r="AN100" s="40"/>
      <c r="AO100" s="40"/>
    </row>
    <row r="101" spans="1:41" x14ac:dyDescent="0.25">
      <c r="A101" s="3" t="s">
        <v>376</v>
      </c>
      <c r="B101" s="30" t="s">
        <v>377</v>
      </c>
      <c r="C101" s="1" t="s">
        <v>156</v>
      </c>
      <c r="D101" s="1" t="str">
        <f>+VLOOKUP($C101,[1]Ubicacion!$A:$C,2,0)</f>
        <v>Ub19</v>
      </c>
      <c r="E101" s="1" t="str">
        <f>+VLOOKUP($C101,[1]Ubicacion!$A:$C,3,0)</f>
        <v>Hospital Pablo Tobon Uribe - Zona Occidental</v>
      </c>
      <c r="F101" s="1" t="s">
        <v>26</v>
      </c>
      <c r="G101" s="1" t="str">
        <f>+VLOOKUP($F101,[1]Ubicacion!$A:$C,2,0)</f>
        <v>Ub5</v>
      </c>
      <c r="H101" s="1" t="str">
        <f>+VLOOKUP($F101,[1]Ubicacion!$A:$C,3,0)</f>
        <v>C.C Oviedo - Zona Oriental</v>
      </c>
      <c r="I101" s="4">
        <v>2</v>
      </c>
      <c r="J101" s="4">
        <v>2</v>
      </c>
      <c r="K101" s="5">
        <v>43384.589546493058</v>
      </c>
      <c r="L101" s="6">
        <f t="shared" si="18"/>
        <v>0.5895464930581511</v>
      </c>
      <c r="M101" s="7">
        <v>43384.606605520836</v>
      </c>
      <c r="N101" s="6">
        <f t="shared" si="19"/>
        <v>0.60660552083572838</v>
      </c>
      <c r="O101" s="6">
        <f t="shared" si="20"/>
        <v>1.7059027777577285E-2</v>
      </c>
      <c r="P101" s="1">
        <v>17000</v>
      </c>
      <c r="Q101">
        <v>12.2</v>
      </c>
      <c r="R101">
        <v>26</v>
      </c>
      <c r="S101" s="8">
        <f t="shared" si="22"/>
        <v>28.153846153846153</v>
      </c>
      <c r="T101" t="s">
        <v>27</v>
      </c>
      <c r="W101" s="8"/>
      <c r="X101" t="s">
        <v>28</v>
      </c>
      <c r="AA101" s="8"/>
      <c r="AB101" t="s">
        <v>28</v>
      </c>
      <c r="AC101" s="8">
        <v>11.333548296719512</v>
      </c>
      <c r="AD101" s="8">
        <v>24.565000001589457</v>
      </c>
      <c r="AE101" s="40">
        <v>33.934693396206782</v>
      </c>
      <c r="AF101" s="40">
        <v>27.682185945824184</v>
      </c>
      <c r="AG101">
        <v>17000</v>
      </c>
      <c r="AH101" s="38">
        <v>0</v>
      </c>
      <c r="AI101" s="38">
        <v>0</v>
      </c>
      <c r="AJ101" s="38">
        <v>0</v>
      </c>
      <c r="AK101" s="38">
        <v>1</v>
      </c>
      <c r="AL101" s="38">
        <f t="shared" si="21"/>
        <v>4</v>
      </c>
      <c r="AM101" s="8"/>
      <c r="AN101" s="40"/>
      <c r="AO101" s="40"/>
    </row>
    <row r="102" spans="1:41" x14ac:dyDescent="0.25">
      <c r="A102" s="3" t="s">
        <v>538</v>
      </c>
      <c r="B102" s="30" t="s">
        <v>539</v>
      </c>
      <c r="C102" s="1" t="s">
        <v>170</v>
      </c>
      <c r="D102" s="1" t="str">
        <f>+VLOOKUP($C102,[1]Ubicacion!$A:$C,2,0)</f>
        <v>Ub33</v>
      </c>
      <c r="E102" s="1" t="str">
        <f>+VLOOKUP($C102,[1]Ubicacion!$A:$C,3,0)</f>
        <v>Parque Lleras - Zona Oriental</v>
      </c>
      <c r="F102" s="1" t="s">
        <v>31</v>
      </c>
      <c r="G102" s="1" t="str">
        <f>+VLOOKUP($F102,[1]Ubicacion!$A:$C,2,0)</f>
        <v>Ub2</v>
      </c>
      <c r="H102" s="1" t="str">
        <f>+VLOOKUP($F102,[1]Ubicacion!$A:$C,3,0)</f>
        <v>Aeropuerto Olaya Herrera - Zona Occidental</v>
      </c>
      <c r="I102" s="4">
        <v>1</v>
      </c>
      <c r="J102" s="4">
        <v>2</v>
      </c>
      <c r="K102" s="5">
        <v>43396.775098692131</v>
      </c>
      <c r="L102" s="6">
        <f t="shared" si="18"/>
        <v>0.77509869213099591</v>
      </c>
      <c r="M102" s="7">
        <v>43396.782581134263</v>
      </c>
      <c r="N102" s="6">
        <f t="shared" si="19"/>
        <v>0.78258113426272757</v>
      </c>
      <c r="O102" s="6">
        <f t="shared" si="20"/>
        <v>7.4824421317316592E-3</v>
      </c>
      <c r="P102" s="1">
        <v>7800</v>
      </c>
      <c r="Q102" s="26">
        <v>3.4</v>
      </c>
      <c r="R102" s="26">
        <v>10</v>
      </c>
      <c r="S102" s="28">
        <f t="shared" si="22"/>
        <v>20.399999999999999</v>
      </c>
      <c r="T102" s="26" t="s">
        <v>20</v>
      </c>
      <c r="U102">
        <v>4.0999999999999996</v>
      </c>
      <c r="V102">
        <v>18</v>
      </c>
      <c r="W102" s="8">
        <f>+U102*60/V102</f>
        <v>13.666666666666664</v>
      </c>
      <c r="X102" t="s">
        <v>32</v>
      </c>
      <c r="AA102" s="8"/>
      <c r="AB102" t="s">
        <v>28</v>
      </c>
      <c r="AC102" s="8">
        <v>3.470009762396129</v>
      </c>
      <c r="AD102" s="8">
        <v>10.774716667334239</v>
      </c>
      <c r="AE102" s="40">
        <v>25.829674305957909</v>
      </c>
      <c r="AF102" s="40">
        <v>19.323068269161123</v>
      </c>
      <c r="AG102">
        <v>7800</v>
      </c>
      <c r="AH102" s="23">
        <v>1</v>
      </c>
      <c r="AI102" s="23">
        <v>0</v>
      </c>
      <c r="AJ102" s="23">
        <v>0</v>
      </c>
      <c r="AK102" s="23">
        <v>0</v>
      </c>
      <c r="AL102" s="38">
        <f t="shared" si="21"/>
        <v>1</v>
      </c>
      <c r="AM102" s="8"/>
      <c r="AN102" s="40"/>
      <c r="AO102" s="40"/>
    </row>
    <row r="103" spans="1:41" x14ac:dyDescent="0.25">
      <c r="A103" s="9" t="s">
        <v>448</v>
      </c>
      <c r="B103" s="10" t="s">
        <v>449</v>
      </c>
      <c r="C103" s="10" t="s">
        <v>133</v>
      </c>
      <c r="D103" s="10" t="str">
        <f>+VLOOKUP($C103,[1]Ubicacion!$A:$C,2,0)</f>
        <v>Ub6</v>
      </c>
      <c r="E103" s="10" t="str">
        <f>+VLOOKUP($C103,[1]Ubicacion!$A:$C,3,0)</f>
        <v>C.C Premium Plaza - Zona Oriental</v>
      </c>
      <c r="F103" s="10" t="s">
        <v>282</v>
      </c>
      <c r="G103" s="10" t="str">
        <f>+VLOOKUP($F103,[1]Ubicacion!$A:$C,2,0)</f>
        <v>Ub40</v>
      </c>
      <c r="H103" s="10" t="str">
        <f>+VLOOKUP($F103,[1]Ubicacion!$A:$C,3,0)</f>
        <v>Unidad Deportiva de Belen - Zona Occidental</v>
      </c>
      <c r="I103" s="11">
        <v>1</v>
      </c>
      <c r="J103" s="11">
        <v>1</v>
      </c>
      <c r="K103" s="12">
        <v>43391.344149965276</v>
      </c>
      <c r="L103" s="13">
        <f t="shared" si="18"/>
        <v>0.34414996527630137</v>
      </c>
      <c r="M103" s="14">
        <v>43392.289435150466</v>
      </c>
      <c r="N103" s="13">
        <f t="shared" si="19"/>
        <v>0.28943515046557877</v>
      </c>
      <c r="O103" s="13">
        <f t="shared" si="20"/>
        <v>-5.4714814810722601E-2</v>
      </c>
      <c r="P103" s="10">
        <v>9000</v>
      </c>
      <c r="Q103" s="9">
        <v>2.4</v>
      </c>
      <c r="R103" s="9">
        <v>7</v>
      </c>
      <c r="S103" s="15">
        <f t="shared" si="22"/>
        <v>20.571428571428573</v>
      </c>
      <c r="T103" s="9" t="s">
        <v>20</v>
      </c>
      <c r="U103" s="9"/>
      <c r="V103" s="9"/>
      <c r="W103" s="15"/>
      <c r="X103" s="9" t="s">
        <v>28</v>
      </c>
      <c r="Y103" s="9"/>
      <c r="Z103" s="9"/>
      <c r="AA103" s="15"/>
      <c r="AB103" s="9" t="s">
        <v>28</v>
      </c>
      <c r="AC103" s="15"/>
      <c r="AD103" s="15"/>
      <c r="AE103" s="41"/>
      <c r="AF103" s="41"/>
      <c r="AG103" s="9"/>
      <c r="AH103" s="35"/>
      <c r="AI103" s="35"/>
      <c r="AJ103" s="35"/>
      <c r="AK103" s="35"/>
      <c r="AL103" s="38">
        <f t="shared" si="21"/>
        <v>0</v>
      </c>
      <c r="AM103" s="8"/>
      <c r="AN103" s="40"/>
      <c r="AO103" s="40"/>
    </row>
    <row r="104" spans="1:41" x14ac:dyDescent="0.25">
      <c r="A104" s="9" t="s">
        <v>74</v>
      </c>
      <c r="B104" s="10" t="s">
        <v>75</v>
      </c>
      <c r="C104" s="10" t="s">
        <v>18</v>
      </c>
      <c r="D104" s="10" t="str">
        <f>+VLOOKUP($C104,[1]Ubicacion!$A:$C,2,0)</f>
        <v>Ub17</v>
      </c>
      <c r="E104" s="10" t="str">
        <f>+VLOOKUP($C104,[1]Ubicacion!$A:$C,3,0)</f>
        <v>Facultad de Minas Unal - Zona Occidental</v>
      </c>
      <c r="F104" s="10" t="s">
        <v>73</v>
      </c>
      <c r="G104" s="10" t="str">
        <f>+VLOOKUP($F104,[1]Ubicacion!$A:$C,2,0)</f>
        <v>Ub28</v>
      </c>
      <c r="H104" s="10" t="str">
        <f>+VLOOKUP($F104,[1]Ubicacion!$A:$C,3,0)</f>
        <v>Parque de Boston - Zona Oriental</v>
      </c>
      <c r="I104" s="11">
        <v>2</v>
      </c>
      <c r="J104" s="11">
        <v>2</v>
      </c>
      <c r="K104" s="12">
        <v>43278.718243634263</v>
      </c>
      <c r="L104" s="13">
        <f t="shared" si="18"/>
        <v>0.7182436342627625</v>
      </c>
      <c r="M104" s="14">
        <v>43278.735669872687</v>
      </c>
      <c r="N104" s="13">
        <f t="shared" si="19"/>
        <v>0.73566987268714001</v>
      </c>
      <c r="O104" s="13">
        <f t="shared" si="20"/>
        <v>1.7426238424377516E-2</v>
      </c>
      <c r="P104" s="10">
        <v>0</v>
      </c>
      <c r="Q104" s="9">
        <v>6.4</v>
      </c>
      <c r="R104" s="9">
        <v>18</v>
      </c>
      <c r="S104" s="15">
        <f t="shared" si="22"/>
        <v>21.333333333333332</v>
      </c>
      <c r="T104" s="9" t="s">
        <v>20</v>
      </c>
      <c r="U104" s="9">
        <v>7.7</v>
      </c>
      <c r="V104" s="9">
        <v>25</v>
      </c>
      <c r="W104" s="15">
        <f t="shared" ref="W104:W113" si="25">+U104*60/V104</f>
        <v>18.48</v>
      </c>
      <c r="X104" s="9" t="s">
        <v>20</v>
      </c>
      <c r="Y104" s="9">
        <v>7.4</v>
      </c>
      <c r="Z104" s="9">
        <v>25</v>
      </c>
      <c r="AA104" s="15">
        <f>+Y104*60/Z104</f>
        <v>17.760000000000002</v>
      </c>
      <c r="AB104" s="9" t="s">
        <v>32</v>
      </c>
      <c r="AC104" s="15"/>
      <c r="AD104" s="15"/>
      <c r="AE104" s="41"/>
      <c r="AF104" s="41"/>
      <c r="AG104" s="9"/>
      <c r="AH104" s="35"/>
      <c r="AI104" s="35"/>
      <c r="AJ104" s="35"/>
      <c r="AK104" s="35"/>
      <c r="AL104" s="38">
        <f t="shared" si="21"/>
        <v>0</v>
      </c>
      <c r="AM104" s="8"/>
      <c r="AN104" s="40"/>
      <c r="AO104" s="40"/>
    </row>
    <row r="105" spans="1:41" x14ac:dyDescent="0.25">
      <c r="A105" s="3" t="s">
        <v>346</v>
      </c>
      <c r="B105" s="30" t="s">
        <v>347</v>
      </c>
      <c r="C105" s="1" t="s">
        <v>23</v>
      </c>
      <c r="D105" s="1" t="str">
        <f>+VLOOKUP($C105,[1]Ubicacion!$A:$C,2,0)</f>
        <v>Ub13</v>
      </c>
      <c r="E105" s="1" t="str">
        <f>+VLOOKUP($C105,[1]Ubicacion!$A:$C,3,0)</f>
        <v>Clinica León XIII - Zona Oriental</v>
      </c>
      <c r="F105" s="1" t="s">
        <v>19</v>
      </c>
      <c r="G105" s="1" t="str">
        <f>+VLOOKUP($F105,[1]Ubicacion!$A:$C,2,0)</f>
        <v>Ub38</v>
      </c>
      <c r="H105" s="1" t="str">
        <f>+VLOOKUP($F105,[1]Ubicacion!$A:$C,3,0)</f>
        <v>Terminal de Transporte Norte - Zona Occidental</v>
      </c>
      <c r="I105" s="4">
        <v>2</v>
      </c>
      <c r="J105" s="4">
        <v>1</v>
      </c>
      <c r="K105" s="5">
        <v>43383.478649039353</v>
      </c>
      <c r="L105" s="6">
        <f t="shared" si="18"/>
        <v>0.47864903935260372</v>
      </c>
      <c r="M105" s="7">
        <v>43383.483750729167</v>
      </c>
      <c r="N105" s="6">
        <f t="shared" si="19"/>
        <v>0.48375072916678619</v>
      </c>
      <c r="O105" s="6">
        <f t="shared" si="20"/>
        <v>5.101689814182464E-3</v>
      </c>
      <c r="P105" s="1">
        <v>7000</v>
      </c>
      <c r="Q105">
        <v>3.1</v>
      </c>
      <c r="R105">
        <v>9</v>
      </c>
      <c r="S105" s="8">
        <f t="shared" si="22"/>
        <v>20.666666666666668</v>
      </c>
      <c r="T105" t="s">
        <v>58</v>
      </c>
      <c r="U105">
        <v>2.7</v>
      </c>
      <c r="V105">
        <v>9</v>
      </c>
      <c r="W105" s="8">
        <f t="shared" si="25"/>
        <v>18</v>
      </c>
      <c r="X105" t="s">
        <v>20</v>
      </c>
      <c r="Y105" s="26">
        <v>3</v>
      </c>
      <c r="Z105" s="26">
        <v>9</v>
      </c>
      <c r="AA105" s="28">
        <f>+Y105*60/Z105</f>
        <v>20</v>
      </c>
      <c r="AB105" s="26" t="s">
        <v>20</v>
      </c>
      <c r="AC105" s="8">
        <v>2.8678809800302734</v>
      </c>
      <c r="AD105" s="8">
        <v>7.3464333335558569</v>
      </c>
      <c r="AE105" s="40">
        <v>28.915470785523645</v>
      </c>
      <c r="AF105" s="40">
        <v>23.422639393710913</v>
      </c>
      <c r="AG105">
        <v>7000</v>
      </c>
      <c r="AH105" s="23">
        <v>0</v>
      </c>
      <c r="AI105" s="23">
        <v>0</v>
      </c>
      <c r="AJ105" s="23">
        <v>1</v>
      </c>
      <c r="AK105" s="23">
        <v>0</v>
      </c>
      <c r="AL105" s="38">
        <f t="shared" si="21"/>
        <v>3</v>
      </c>
      <c r="AM105" s="8"/>
      <c r="AN105" s="40"/>
      <c r="AO105" s="40"/>
    </row>
    <row r="106" spans="1:41" x14ac:dyDescent="0.25">
      <c r="A106" s="3" t="s">
        <v>617</v>
      </c>
      <c r="B106" s="30" t="s">
        <v>618</v>
      </c>
      <c r="C106" s="1" t="s">
        <v>224</v>
      </c>
      <c r="D106" s="1" t="str">
        <f>+VLOOKUP($C106,[1]Ubicacion!$A:$C,2,0)</f>
        <v>Ub22</v>
      </c>
      <c r="E106" s="1" t="str">
        <f>+VLOOKUP($C106,[1]Ubicacion!$A:$C,3,0)</f>
        <v>Hotel Nutibara - Zona Oriental</v>
      </c>
      <c r="F106" s="1" t="s">
        <v>124</v>
      </c>
      <c r="G106" s="1" t="str">
        <f>+VLOOKUP($F106,[1]Ubicacion!$A:$C,2,0)</f>
        <v>Ub43</v>
      </c>
      <c r="H106" s="1" t="str">
        <f>+VLOOKUP($F106,[1]Ubicacion!$A:$C,3,0)</f>
        <v>Universidad Pontificia Bolivariana - Zona Occidental</v>
      </c>
      <c r="I106" s="4">
        <v>1</v>
      </c>
      <c r="J106" s="4">
        <v>2</v>
      </c>
      <c r="K106" s="5">
        <v>43403.768899618059</v>
      </c>
      <c r="L106" s="6">
        <f t="shared" si="18"/>
        <v>0.76889961805864004</v>
      </c>
      <c r="M106" s="7">
        <v>43403.777316284722</v>
      </c>
      <c r="N106" s="6">
        <f t="shared" si="19"/>
        <v>0.77731628472247394</v>
      </c>
      <c r="O106" s="6">
        <f t="shared" si="20"/>
        <v>8.4166666638338938E-3</v>
      </c>
      <c r="P106" s="1">
        <v>9800</v>
      </c>
      <c r="Q106">
        <v>3.7</v>
      </c>
      <c r="R106">
        <v>15</v>
      </c>
      <c r="S106" s="8">
        <f t="shared" si="22"/>
        <v>14.8</v>
      </c>
      <c r="T106" t="s">
        <v>27</v>
      </c>
      <c r="U106">
        <v>4.7</v>
      </c>
      <c r="V106">
        <v>15</v>
      </c>
      <c r="W106" s="8">
        <f t="shared" si="25"/>
        <v>18.8</v>
      </c>
      <c r="X106" t="s">
        <v>32</v>
      </c>
      <c r="Y106">
        <v>4.0999999999999996</v>
      </c>
      <c r="Z106">
        <v>17</v>
      </c>
      <c r="AA106" s="8">
        <f>+Y106*60/Z106</f>
        <v>14.470588235294116</v>
      </c>
      <c r="AB106" t="s">
        <v>32</v>
      </c>
      <c r="AC106" s="8">
        <v>3.0355419205314735</v>
      </c>
      <c r="AD106" s="8">
        <v>12.120000000794729</v>
      </c>
      <c r="AE106" s="40">
        <v>20.610185866053754</v>
      </c>
      <c r="AF106" s="40">
        <v>15.027435249170436</v>
      </c>
      <c r="AG106">
        <v>9800</v>
      </c>
      <c r="AH106" s="23">
        <v>0</v>
      </c>
      <c r="AI106" s="23">
        <v>0</v>
      </c>
      <c r="AJ106" s="23">
        <v>0</v>
      </c>
      <c r="AK106" s="23">
        <v>1</v>
      </c>
      <c r="AL106" s="38">
        <f t="shared" si="21"/>
        <v>4</v>
      </c>
      <c r="AM106" s="8"/>
      <c r="AN106" s="40"/>
      <c r="AO106" s="40"/>
    </row>
    <row r="107" spans="1:41" x14ac:dyDescent="0.25">
      <c r="A107" s="3" t="s">
        <v>312</v>
      </c>
      <c r="B107" s="30" t="s">
        <v>313</v>
      </c>
      <c r="C107" s="1" t="s">
        <v>138</v>
      </c>
      <c r="D107" s="1" t="str">
        <f>+VLOOKUP($C107,[1]Ubicacion!$A:$C,2,0)</f>
        <v>Ub32</v>
      </c>
      <c r="E107" s="1" t="str">
        <f>+VLOOKUP($C107,[1]Ubicacion!$A:$C,3,0)</f>
        <v>Parque Explora - Planetario Zona Oriental</v>
      </c>
      <c r="F107" s="1" t="s">
        <v>18</v>
      </c>
      <c r="G107" s="1" t="str">
        <f>+VLOOKUP($F107,[1]Ubicacion!$A:$C,2,0)</f>
        <v>Ub17</v>
      </c>
      <c r="H107" s="1" t="str">
        <f>+VLOOKUP($F107,[1]Ubicacion!$A:$C,3,0)</f>
        <v>Facultad de Minas Unal - Zona Occidental</v>
      </c>
      <c r="I107" s="4">
        <v>1</v>
      </c>
      <c r="J107" s="4">
        <v>2</v>
      </c>
      <c r="K107" s="5">
        <v>43381.796126817128</v>
      </c>
      <c r="L107" s="6">
        <f t="shared" si="18"/>
        <v>0.7961268171275151</v>
      </c>
      <c r="M107" s="7">
        <v>43381.810396793982</v>
      </c>
      <c r="N107" s="6">
        <f t="shared" si="19"/>
        <v>0.81039679398236331</v>
      </c>
      <c r="O107" s="6">
        <f t="shared" si="20"/>
        <v>1.426997685484821E-2</v>
      </c>
      <c r="P107" s="1">
        <v>10800</v>
      </c>
      <c r="Q107">
        <v>4.5999999999999996</v>
      </c>
      <c r="R107">
        <v>19</v>
      </c>
      <c r="S107" s="8">
        <f t="shared" si="22"/>
        <v>14.526315789473685</v>
      </c>
      <c r="T107" t="s">
        <v>27</v>
      </c>
      <c r="U107">
        <v>4.8</v>
      </c>
      <c r="V107">
        <v>20</v>
      </c>
      <c r="W107" s="8">
        <f t="shared" si="25"/>
        <v>14.4</v>
      </c>
      <c r="X107" t="s">
        <v>32</v>
      </c>
      <c r="Y107">
        <v>6.1</v>
      </c>
      <c r="Z107">
        <v>23</v>
      </c>
      <c r="AA107" s="8">
        <f>+Y107*60/Z107</f>
        <v>15.913043478260869</v>
      </c>
      <c r="AB107" t="s">
        <v>32</v>
      </c>
      <c r="AC107" s="8">
        <v>5.3942683466446697</v>
      </c>
      <c r="AD107" s="8">
        <v>20.548766664663951</v>
      </c>
      <c r="AE107" s="40">
        <v>30.640193549815432</v>
      </c>
      <c r="AF107" s="40">
        <v>15.750633898395728</v>
      </c>
      <c r="AG107">
        <v>10800</v>
      </c>
      <c r="AH107" s="23">
        <v>0</v>
      </c>
      <c r="AI107" s="23">
        <v>0</v>
      </c>
      <c r="AJ107" s="23">
        <v>0</v>
      </c>
      <c r="AK107" s="23">
        <v>1</v>
      </c>
      <c r="AL107" s="38">
        <f t="shared" si="21"/>
        <v>4</v>
      </c>
      <c r="AM107" s="8"/>
      <c r="AN107" s="40"/>
      <c r="AO107" s="40"/>
    </row>
    <row r="108" spans="1:41" x14ac:dyDescent="0.25">
      <c r="A108" s="3" t="s">
        <v>202</v>
      </c>
      <c r="B108" s="30" t="s">
        <v>203</v>
      </c>
      <c r="C108" s="1" t="s">
        <v>91</v>
      </c>
      <c r="D108" s="1" t="str">
        <f>+VLOOKUP($C108,[1]Ubicacion!$A:$C,2,0)</f>
        <v>Ub41</v>
      </c>
      <c r="E108" s="1" t="str">
        <f>+VLOOKUP($C108,[1]Ubicacion!$A:$C,3,0)</f>
        <v>Universidad de Antioquia - Zona Oriental</v>
      </c>
      <c r="F108" s="1" t="s">
        <v>146</v>
      </c>
      <c r="G108" s="1" t="str">
        <f>+VLOOKUP($F108,[1]Ubicacion!$A:$C,2,0)</f>
        <v>Ub29</v>
      </c>
      <c r="H108" s="1" t="str">
        <f>+VLOOKUP($F108,[1]Ubicacion!$A:$C,3,0)</f>
        <v>Parque de la Floresta - Zona Occidental</v>
      </c>
      <c r="I108" s="4">
        <v>1</v>
      </c>
      <c r="J108" s="4">
        <v>2</v>
      </c>
      <c r="K108" s="5">
        <v>43374.760602546296</v>
      </c>
      <c r="L108" s="6">
        <f t="shared" si="18"/>
        <v>0.76060254629555857</v>
      </c>
      <c r="M108" s="7">
        <v>43374.779391898148</v>
      </c>
      <c r="N108" s="6">
        <f t="shared" si="19"/>
        <v>0.77939189814787824</v>
      </c>
      <c r="O108" s="6">
        <f t="shared" si="20"/>
        <v>1.8789351852319669E-2</v>
      </c>
      <c r="P108" s="1">
        <v>12700</v>
      </c>
      <c r="Q108" s="3">
        <v>6.1</v>
      </c>
      <c r="R108" s="3">
        <v>16</v>
      </c>
      <c r="S108" s="8">
        <f t="shared" si="22"/>
        <v>22.875</v>
      </c>
      <c r="T108" t="s">
        <v>20</v>
      </c>
      <c r="U108">
        <v>6.3</v>
      </c>
      <c r="V108">
        <v>22</v>
      </c>
      <c r="W108" s="8">
        <f t="shared" si="25"/>
        <v>17.181818181818183</v>
      </c>
      <c r="X108" t="s">
        <v>32</v>
      </c>
      <c r="Y108">
        <v>7.5</v>
      </c>
      <c r="Z108">
        <v>24</v>
      </c>
      <c r="AA108" s="8">
        <f>+Y108*60/Z108</f>
        <v>18.75</v>
      </c>
      <c r="AB108" t="s">
        <v>32</v>
      </c>
      <c r="AC108" s="8">
        <v>6.1096510180802479</v>
      </c>
      <c r="AD108" s="8">
        <v>27.056666668256124</v>
      </c>
      <c r="AE108" s="40">
        <v>133.06880754276082</v>
      </c>
      <c r="AF108" s="40">
        <v>13.548566997534063</v>
      </c>
      <c r="AG108">
        <v>12700</v>
      </c>
      <c r="AH108" s="23">
        <v>0</v>
      </c>
      <c r="AI108" s="23">
        <v>0</v>
      </c>
      <c r="AJ108" s="23">
        <v>0</v>
      </c>
      <c r="AK108" s="23">
        <v>1</v>
      </c>
      <c r="AL108" s="38">
        <f t="shared" si="21"/>
        <v>4</v>
      </c>
      <c r="AM108" s="8"/>
      <c r="AN108" s="40"/>
      <c r="AO108" s="40"/>
    </row>
    <row r="109" spans="1:41" x14ac:dyDescent="0.25">
      <c r="A109" s="3" t="s">
        <v>821</v>
      </c>
      <c r="B109" s="30" t="s">
        <v>822</v>
      </c>
      <c r="C109" s="1" t="s">
        <v>43</v>
      </c>
      <c r="D109" s="1" t="str">
        <f>+VLOOKUP($C109,[1]Ubicacion!$A:$C,2,0)</f>
        <v>Ub42</v>
      </c>
      <c r="E109" s="1" t="str">
        <f>+VLOOKUP($C109,[1]Ubicacion!$A:$C,3,0)</f>
        <v>Universidad de Medellin - Zona Occidental</v>
      </c>
      <c r="F109" s="1" t="s">
        <v>163</v>
      </c>
      <c r="G109" s="1" t="str">
        <f>+VLOOKUP($F109,[1]Ubicacion!$A:$C,2,0)</f>
        <v>Ub25</v>
      </c>
      <c r="H109" s="1" t="str">
        <f>+VLOOKUP($F109,[1]Ubicacion!$A:$C,3,0)</f>
        <v>Museo de Arte Moderno - Zona Oriental</v>
      </c>
      <c r="I109" s="4">
        <v>1</v>
      </c>
      <c r="J109" s="4">
        <v>1</v>
      </c>
      <c r="K109" s="5">
        <v>43423.331218981482</v>
      </c>
      <c r="L109" s="6">
        <f t="shared" si="18"/>
        <v>0.3312189814823796</v>
      </c>
      <c r="M109" s="7">
        <v>43423.344332372682</v>
      </c>
      <c r="N109" s="6">
        <f t="shared" si="19"/>
        <v>0.34433237268240191</v>
      </c>
      <c r="O109" s="6">
        <f t="shared" si="20"/>
        <v>1.3113391200022306E-2</v>
      </c>
      <c r="P109" s="1">
        <v>10400</v>
      </c>
      <c r="Q109" s="26">
        <v>5.2</v>
      </c>
      <c r="R109" s="26">
        <v>16</v>
      </c>
      <c r="S109" s="28">
        <f t="shared" si="22"/>
        <v>19.5</v>
      </c>
      <c r="T109" s="26" t="s">
        <v>20</v>
      </c>
      <c r="U109">
        <v>7.5</v>
      </c>
      <c r="V109">
        <v>21</v>
      </c>
      <c r="W109" s="8">
        <f t="shared" si="25"/>
        <v>21.428571428571427</v>
      </c>
      <c r="X109" t="s">
        <v>32</v>
      </c>
      <c r="AA109" s="8"/>
      <c r="AB109" t="s">
        <v>28</v>
      </c>
      <c r="AC109" s="8">
        <v>7.985661328470596</v>
      </c>
      <c r="AD109" s="8">
        <v>18.883283332983652</v>
      </c>
      <c r="AE109" s="40">
        <v>33.965225186635429</v>
      </c>
      <c r="AF109" s="40">
        <v>25.373748370937001</v>
      </c>
      <c r="AG109">
        <v>10400</v>
      </c>
      <c r="AH109" s="23">
        <v>1</v>
      </c>
      <c r="AI109" s="23">
        <v>0</v>
      </c>
      <c r="AJ109" s="23">
        <v>0</v>
      </c>
      <c r="AK109" s="23">
        <v>0</v>
      </c>
      <c r="AL109" s="38">
        <f t="shared" si="21"/>
        <v>1</v>
      </c>
      <c r="AM109" s="8"/>
      <c r="AN109" s="40"/>
      <c r="AO109" s="40"/>
    </row>
    <row r="110" spans="1:41" x14ac:dyDescent="0.25">
      <c r="A110" s="3" t="s">
        <v>554</v>
      </c>
      <c r="B110" s="30" t="s">
        <v>555</v>
      </c>
      <c r="C110" s="1" t="s">
        <v>91</v>
      </c>
      <c r="D110" s="1" t="str">
        <f>+VLOOKUP($C110,[1]Ubicacion!$A:$C,2,0)</f>
        <v>Ub41</v>
      </c>
      <c r="E110" s="1" t="str">
        <f>+VLOOKUP($C110,[1]Ubicacion!$A:$C,3,0)</f>
        <v>Universidad de Antioquia - Zona Oriental</v>
      </c>
      <c r="F110" s="1" t="s">
        <v>46</v>
      </c>
      <c r="G110" s="1" t="str">
        <f>+VLOOKUP($F110,[1]Ubicacion!$A:$C,2,0)</f>
        <v>Ub4</v>
      </c>
      <c r="H110" s="1" t="str">
        <f>+VLOOKUP($F110,[1]Ubicacion!$A:$C,3,0)</f>
        <v>C.C Los Molinos - Zona Occidental</v>
      </c>
      <c r="I110" s="4">
        <v>2</v>
      </c>
      <c r="J110" s="4">
        <v>2</v>
      </c>
      <c r="K110" s="5">
        <v>43397.677598495371</v>
      </c>
      <c r="L110" s="6">
        <f t="shared" si="18"/>
        <v>0.67759849537105765</v>
      </c>
      <c r="M110" s="7">
        <v>43397.696071030092</v>
      </c>
      <c r="N110" s="6">
        <f t="shared" si="19"/>
        <v>0.69607103009184357</v>
      </c>
      <c r="O110" s="6">
        <f t="shared" si="20"/>
        <v>1.8472534720785916E-2</v>
      </c>
      <c r="P110" s="1">
        <v>12000</v>
      </c>
      <c r="Q110" s="26">
        <v>7.2</v>
      </c>
      <c r="R110" s="26">
        <v>21</v>
      </c>
      <c r="S110" s="28">
        <f t="shared" si="22"/>
        <v>20.571428571428573</v>
      </c>
      <c r="T110" s="26" t="s">
        <v>27</v>
      </c>
      <c r="U110">
        <v>8.4</v>
      </c>
      <c r="V110">
        <v>27</v>
      </c>
      <c r="W110" s="8">
        <f t="shared" si="25"/>
        <v>18.666666666666668</v>
      </c>
      <c r="X110" t="s">
        <v>32</v>
      </c>
      <c r="Y110">
        <v>8.6999999999999993</v>
      </c>
      <c r="Z110">
        <v>27</v>
      </c>
      <c r="AA110" s="8">
        <f>+Y110*60/Z110</f>
        <v>19.333333333333332</v>
      </c>
      <c r="AB110" t="s">
        <v>32</v>
      </c>
      <c r="AC110" s="8">
        <v>6.2000215637317098</v>
      </c>
      <c r="AD110" s="8">
        <v>26.600449999173481</v>
      </c>
      <c r="AE110" s="40">
        <v>26.628290852325264</v>
      </c>
      <c r="AF110" s="40">
        <v>13.984774461915542</v>
      </c>
      <c r="AG110">
        <v>12000</v>
      </c>
      <c r="AH110" s="23">
        <v>1</v>
      </c>
      <c r="AI110" s="23">
        <v>0</v>
      </c>
      <c r="AJ110" s="23">
        <v>0</v>
      </c>
      <c r="AK110" s="23">
        <v>0</v>
      </c>
      <c r="AL110" s="38">
        <f t="shared" si="21"/>
        <v>1</v>
      </c>
      <c r="AM110" s="8"/>
      <c r="AN110" s="40"/>
      <c r="AO110" s="40"/>
    </row>
    <row r="111" spans="1:41" x14ac:dyDescent="0.25">
      <c r="A111" s="3" t="s">
        <v>428</v>
      </c>
      <c r="B111" s="30" t="s">
        <v>429</v>
      </c>
      <c r="C111" s="1" t="s">
        <v>160</v>
      </c>
      <c r="D111" s="1" t="str">
        <f>+VLOOKUP($C111,[1]Ubicacion!$A:$C,2,0)</f>
        <v>Ub30</v>
      </c>
      <c r="E111" s="1" t="str">
        <f>+VLOOKUP($C111,[1]Ubicacion!$A:$C,3,0)</f>
        <v>Parque de los pies descalsos  - Zona Oriental</v>
      </c>
      <c r="F111" s="1" t="s">
        <v>221</v>
      </c>
      <c r="G111" s="1" t="str">
        <f>+VLOOKUP($F111,[1]Ubicacion!$A:$C,2,0)</f>
        <v>Ub18</v>
      </c>
      <c r="H111" s="1" t="str">
        <f>+VLOOKUP($F111,[1]Ubicacion!$A:$C,3,0)</f>
        <v>Hospital La Maria - Zona Occidental</v>
      </c>
      <c r="I111" s="4">
        <v>2</v>
      </c>
      <c r="J111" s="4">
        <v>1</v>
      </c>
      <c r="K111" s="5">
        <v>43390.365697997688</v>
      </c>
      <c r="L111" s="6">
        <f t="shared" si="18"/>
        <v>0.36569799768767552</v>
      </c>
      <c r="M111" s="7">
        <v>43390.375946990738</v>
      </c>
      <c r="N111" s="6">
        <f t="shared" si="19"/>
        <v>0.37594699073815718</v>
      </c>
      <c r="O111" s="6">
        <f t="shared" si="20"/>
        <v>1.0248993050481658E-2</v>
      </c>
      <c r="P111" s="1">
        <v>12500</v>
      </c>
      <c r="Q111" s="26">
        <v>6.7</v>
      </c>
      <c r="R111" s="26">
        <v>13</v>
      </c>
      <c r="S111" s="28">
        <f t="shared" si="22"/>
        <v>30.923076923076923</v>
      </c>
      <c r="T111" s="26" t="s">
        <v>58</v>
      </c>
      <c r="U111">
        <v>6.7</v>
      </c>
      <c r="V111">
        <v>15</v>
      </c>
      <c r="W111" s="8">
        <f t="shared" si="25"/>
        <v>26.8</v>
      </c>
      <c r="X111" t="s">
        <v>20</v>
      </c>
      <c r="Y111">
        <v>7.4</v>
      </c>
      <c r="Z111">
        <v>16</v>
      </c>
      <c r="AA111" s="8">
        <f>+Y111*60/Z111</f>
        <v>27.75</v>
      </c>
      <c r="AB111" t="s">
        <v>20</v>
      </c>
      <c r="AC111" s="8">
        <v>6.9865925802156159</v>
      </c>
      <c r="AD111" s="8">
        <v>14.758550000190734</v>
      </c>
      <c r="AE111" s="40">
        <v>31.422683176418133</v>
      </c>
      <c r="AF111" s="40">
        <v>28.403573169960424</v>
      </c>
      <c r="AG111">
        <v>12500</v>
      </c>
      <c r="AH111" s="38">
        <v>1</v>
      </c>
      <c r="AI111" s="38">
        <v>0</v>
      </c>
      <c r="AJ111" s="38">
        <v>0</v>
      </c>
      <c r="AK111" s="38">
        <v>0</v>
      </c>
      <c r="AL111" s="38">
        <f t="shared" si="21"/>
        <v>1</v>
      </c>
      <c r="AM111" s="8"/>
      <c r="AN111" s="40"/>
      <c r="AO111" s="40"/>
    </row>
    <row r="112" spans="1:41" x14ac:dyDescent="0.25">
      <c r="A112" s="3" t="s">
        <v>344</v>
      </c>
      <c r="B112" s="30" t="s">
        <v>345</v>
      </c>
      <c r="C112" s="1" t="s">
        <v>106</v>
      </c>
      <c r="D112" s="1" t="str">
        <f>+VLOOKUP($C112,[1]Ubicacion!$A:$C,2,0)</f>
        <v>Ub21</v>
      </c>
      <c r="E112" s="1" t="str">
        <f>+VLOOKUP($C112,[1]Ubicacion!$A:$C,3,0)</f>
        <v>Hotel Intercontinental - Zona Oriental</v>
      </c>
      <c r="F112" s="1" t="s">
        <v>31</v>
      </c>
      <c r="G112" s="1" t="str">
        <f>+VLOOKUP($F112,[1]Ubicacion!$A:$C,2,0)</f>
        <v>Ub2</v>
      </c>
      <c r="H112" s="1" t="str">
        <f>+VLOOKUP($F112,[1]Ubicacion!$A:$C,3,0)</f>
        <v>Aeropuerto Olaya Herrera - Zona Occidental</v>
      </c>
      <c r="I112" s="4">
        <v>2</v>
      </c>
      <c r="J112" s="4">
        <v>1</v>
      </c>
      <c r="K112" s="5">
        <v>43383.474218981479</v>
      </c>
      <c r="L112" s="6">
        <f t="shared" si="18"/>
        <v>0.47421898147877073</v>
      </c>
      <c r="M112" s="7">
        <v>43383.48091431713</v>
      </c>
      <c r="N112" s="6">
        <f t="shared" si="19"/>
        <v>0.4809143171296455</v>
      </c>
      <c r="O112" s="6">
        <f t="shared" si="20"/>
        <v>6.6953356508747675E-3</v>
      </c>
      <c r="P112" s="1">
        <v>9300</v>
      </c>
      <c r="Q112">
        <v>4.8</v>
      </c>
      <c r="R112">
        <v>12</v>
      </c>
      <c r="S112" s="8">
        <f t="shared" ref="S112:S143" si="26">+Q112*60/R112</f>
        <v>24</v>
      </c>
      <c r="T112" t="s">
        <v>58</v>
      </c>
      <c r="U112">
        <v>9.5</v>
      </c>
      <c r="V112">
        <v>16</v>
      </c>
      <c r="W112" s="8">
        <f t="shared" si="25"/>
        <v>35.625</v>
      </c>
      <c r="X112" t="s">
        <v>58</v>
      </c>
      <c r="Y112">
        <v>6.9</v>
      </c>
      <c r="Z112">
        <v>17</v>
      </c>
      <c r="AA112" s="8">
        <f>+Y112*60/Z112</f>
        <v>24.352941176470587</v>
      </c>
      <c r="AB112" t="s">
        <v>20</v>
      </c>
      <c r="AC112" s="8">
        <v>4.7060530135686154</v>
      </c>
      <c r="AD112" s="8">
        <v>9.6412833333015442</v>
      </c>
      <c r="AE112" s="40">
        <v>32.627637291819738</v>
      </c>
      <c r="AF112" s="40">
        <v>29.286887549380314</v>
      </c>
      <c r="AG112">
        <v>9300</v>
      </c>
      <c r="AH112" s="23">
        <v>0</v>
      </c>
      <c r="AI112" s="23">
        <v>0</v>
      </c>
      <c r="AJ112" s="23">
        <v>0</v>
      </c>
      <c r="AK112" s="23">
        <v>1</v>
      </c>
      <c r="AL112" s="38">
        <f t="shared" si="21"/>
        <v>4</v>
      </c>
      <c r="AM112" s="8"/>
      <c r="AN112" s="40"/>
      <c r="AO112" s="40"/>
    </row>
    <row r="113" spans="1:41" x14ac:dyDescent="0.25">
      <c r="A113" s="3" t="s">
        <v>101</v>
      </c>
      <c r="B113" s="30" t="s">
        <v>102</v>
      </c>
      <c r="C113" s="1" t="s">
        <v>18</v>
      </c>
      <c r="D113" s="1" t="str">
        <f>+VLOOKUP($C113,[1]Ubicacion!$A:$C,2,0)</f>
        <v>Ub17</v>
      </c>
      <c r="E113" s="1" t="str">
        <f>+VLOOKUP($C113,[1]Ubicacion!$A:$C,3,0)</f>
        <v>Facultad de Minas Unal - Zona Occidental</v>
      </c>
      <c r="F113" s="1" t="s">
        <v>23</v>
      </c>
      <c r="G113" s="1" t="str">
        <f>+VLOOKUP($F113,[1]Ubicacion!$A:$C,2,0)</f>
        <v>Ub13</v>
      </c>
      <c r="H113" s="1" t="str">
        <f>+VLOOKUP($F113,[1]Ubicacion!$A:$C,3,0)</f>
        <v>Clinica León XIII - Zona Oriental</v>
      </c>
      <c r="I113" s="4">
        <v>1</v>
      </c>
      <c r="J113" s="4">
        <v>2</v>
      </c>
      <c r="K113" s="5">
        <v>43362.755308564818</v>
      </c>
      <c r="L113" s="6">
        <f t="shared" si="18"/>
        <v>0.75530856481782394</v>
      </c>
      <c r="M113" s="7">
        <v>43362.767131134256</v>
      </c>
      <c r="N113" s="6">
        <f t="shared" si="19"/>
        <v>0.76713113425648771</v>
      </c>
      <c r="O113" s="6">
        <f t="shared" si="20"/>
        <v>1.1822569438663777E-2</v>
      </c>
      <c r="P113" s="1">
        <v>11100</v>
      </c>
      <c r="Q113" s="26">
        <v>5.9</v>
      </c>
      <c r="R113" s="26">
        <v>17</v>
      </c>
      <c r="S113" s="28">
        <f t="shared" si="26"/>
        <v>20.823529411764707</v>
      </c>
      <c r="T113" s="26" t="s">
        <v>20</v>
      </c>
      <c r="U113" s="3">
        <v>7.4</v>
      </c>
      <c r="V113" s="3">
        <v>20</v>
      </c>
      <c r="W113" s="8">
        <f t="shared" si="25"/>
        <v>22.2</v>
      </c>
      <c r="X113" s="3" t="s">
        <v>20</v>
      </c>
      <c r="Y113" s="3">
        <v>6.8</v>
      </c>
      <c r="Z113" s="3">
        <v>23</v>
      </c>
      <c r="AA113" s="8">
        <f>+Y113*60/Z113</f>
        <v>17.739130434782609</v>
      </c>
      <c r="AB113" s="3" t="s">
        <v>32</v>
      </c>
      <c r="AC113" s="8">
        <v>5.9186256537700155</v>
      </c>
      <c r="AD113" s="8">
        <v>17.024500000476838</v>
      </c>
      <c r="AE113" s="40">
        <v>31.986167599708835</v>
      </c>
      <c r="AF113" s="40">
        <v>20.859205216966988</v>
      </c>
      <c r="AG113">
        <v>11100</v>
      </c>
      <c r="AH113" s="23">
        <v>1</v>
      </c>
      <c r="AI113" s="23">
        <v>0</v>
      </c>
      <c r="AJ113" s="23">
        <v>0</v>
      </c>
      <c r="AK113" s="23">
        <v>0</v>
      </c>
      <c r="AL113" s="38">
        <f t="shared" si="21"/>
        <v>1</v>
      </c>
      <c r="AM113" s="8"/>
      <c r="AN113" s="40"/>
      <c r="AO113" s="40"/>
    </row>
    <row r="114" spans="1:41" x14ac:dyDescent="0.25">
      <c r="A114" s="3" t="s">
        <v>809</v>
      </c>
      <c r="B114" s="30" t="s">
        <v>810</v>
      </c>
      <c r="C114" s="1" t="s">
        <v>49</v>
      </c>
      <c r="D114" s="1" t="str">
        <f>+VLOOKUP($C114,[1]Ubicacion!$A:$C,2,0)</f>
        <v>Ub8</v>
      </c>
      <c r="E114" s="1" t="str">
        <f>+VLOOKUP($C114,[1]Ubicacion!$A:$C,3,0)</f>
        <v>C.C. San Diego - Zona Oriental</v>
      </c>
      <c r="F114" s="1" t="s">
        <v>151</v>
      </c>
      <c r="G114" s="1" t="str">
        <f>+VLOOKUP($F114,[1]Ubicacion!$A:$C,2,0)</f>
        <v>Ub1</v>
      </c>
      <c r="H114" s="1" t="str">
        <f>+VLOOKUP($F114,[1]Ubicacion!$A:$C,3,0)</f>
        <v>Aeroparque Juan Pablo II - Zona Occidental</v>
      </c>
      <c r="I114" s="4">
        <v>2</v>
      </c>
      <c r="J114" s="4">
        <v>1</v>
      </c>
      <c r="K114" s="5">
        <v>43420.354758680558</v>
      </c>
      <c r="L114" s="6">
        <f t="shared" si="18"/>
        <v>0.35475868055800674</v>
      </c>
      <c r="M114" s="7">
        <v>43420.374239039353</v>
      </c>
      <c r="N114" s="6">
        <f t="shared" si="19"/>
        <v>0.37423903935268754</v>
      </c>
      <c r="O114" s="6">
        <f t="shared" si="20"/>
        <v>1.9480358794680797E-2</v>
      </c>
      <c r="P114" s="1">
        <v>9000</v>
      </c>
      <c r="Q114">
        <v>4.8</v>
      </c>
      <c r="R114">
        <v>14</v>
      </c>
      <c r="S114" s="8">
        <f t="shared" si="26"/>
        <v>20.571428571428573</v>
      </c>
      <c r="T114" t="s">
        <v>20</v>
      </c>
      <c r="W114" s="8"/>
      <c r="X114" t="s">
        <v>28</v>
      </c>
      <c r="AA114" s="8"/>
      <c r="AB114" t="s">
        <v>28</v>
      </c>
      <c r="AC114" s="8">
        <v>7.769824458927844</v>
      </c>
      <c r="AD114" s="8">
        <v>28.051716665426891</v>
      </c>
      <c r="AE114" s="40">
        <v>27.37140437254422</v>
      </c>
      <c r="AF114" s="40">
        <v>16.618928285064232</v>
      </c>
      <c r="AG114">
        <v>14000</v>
      </c>
      <c r="AH114" s="38">
        <v>0</v>
      </c>
      <c r="AI114" s="38">
        <v>0</v>
      </c>
      <c r="AJ114" s="38">
        <v>0</v>
      </c>
      <c r="AK114" s="38">
        <v>1</v>
      </c>
      <c r="AL114" s="38">
        <f t="shared" si="21"/>
        <v>4</v>
      </c>
      <c r="AM114" s="8"/>
      <c r="AN114" s="40"/>
      <c r="AO114" s="40"/>
    </row>
    <row r="115" spans="1:41" x14ac:dyDescent="0.25">
      <c r="A115" s="3" t="s">
        <v>374</v>
      </c>
      <c r="B115" s="30" t="s">
        <v>375</v>
      </c>
      <c r="C115" s="1" t="s">
        <v>91</v>
      </c>
      <c r="D115" s="1" t="str">
        <f>+VLOOKUP($C115,[1]Ubicacion!$A:$C,2,0)</f>
        <v>Ub41</v>
      </c>
      <c r="E115" s="1" t="str">
        <f>+VLOOKUP($C115,[1]Ubicacion!$A:$C,3,0)</f>
        <v>Universidad de Antioquia - Zona Oriental</v>
      </c>
      <c r="F115" s="1" t="s">
        <v>156</v>
      </c>
      <c r="G115" s="1" t="str">
        <f>+VLOOKUP($F115,[1]Ubicacion!$A:$C,2,0)</f>
        <v>Ub19</v>
      </c>
      <c r="H115" s="1" t="str">
        <f>+VLOOKUP($F115,[1]Ubicacion!$A:$C,3,0)</f>
        <v>Hospital Pablo Tobon Uribe - Zona Occidental</v>
      </c>
      <c r="I115" s="4">
        <v>2</v>
      </c>
      <c r="J115" s="4">
        <v>2</v>
      </c>
      <c r="K115" s="5">
        <v>43384.557387731482</v>
      </c>
      <c r="L115" s="6">
        <f t="shared" si="18"/>
        <v>0.55738773148186738</v>
      </c>
      <c r="M115" s="7">
        <v>43384.565738113422</v>
      </c>
      <c r="N115" s="6">
        <f t="shared" si="19"/>
        <v>0.56573811342241243</v>
      </c>
      <c r="O115" s="6">
        <f t="shared" si="20"/>
        <v>8.3503819405450486E-3</v>
      </c>
      <c r="P115" s="1">
        <v>7200</v>
      </c>
      <c r="Q115" s="26">
        <v>3</v>
      </c>
      <c r="R115" s="26">
        <v>9</v>
      </c>
      <c r="S115" s="28">
        <f t="shared" si="26"/>
        <v>20</v>
      </c>
      <c r="T115" s="26" t="s">
        <v>58</v>
      </c>
      <c r="U115">
        <v>3</v>
      </c>
      <c r="V115">
        <v>8</v>
      </c>
      <c r="W115" s="8">
        <f t="shared" ref="W115:W139" si="27">+U115*60/V115</f>
        <v>22.5</v>
      </c>
      <c r="X115" t="s">
        <v>58</v>
      </c>
      <c r="Y115">
        <v>4.5999999999999996</v>
      </c>
      <c r="Z115">
        <v>12</v>
      </c>
      <c r="AA115" s="8">
        <f t="shared" ref="AA115:AA137" si="28">+Y115*60/Z115</f>
        <v>23</v>
      </c>
      <c r="AB115" t="s">
        <v>32</v>
      </c>
      <c r="AC115" s="8">
        <v>3.125916180588479</v>
      </c>
      <c r="AD115" s="8">
        <v>12.024550000826517</v>
      </c>
      <c r="AE115" s="40">
        <v>19.860287008864528</v>
      </c>
      <c r="AF115" s="40">
        <v>15.597670667294578</v>
      </c>
      <c r="AG115">
        <v>7200</v>
      </c>
      <c r="AH115" s="23">
        <v>1</v>
      </c>
      <c r="AI115" s="23">
        <v>0</v>
      </c>
      <c r="AJ115" s="23">
        <v>0</v>
      </c>
      <c r="AK115" s="23">
        <v>0</v>
      </c>
      <c r="AL115" s="38">
        <f t="shared" si="21"/>
        <v>1</v>
      </c>
      <c r="AM115" s="8"/>
      <c r="AN115" s="40"/>
      <c r="AO115" s="40"/>
    </row>
    <row r="116" spans="1:41" x14ac:dyDescent="0.25">
      <c r="A116" s="3" t="s">
        <v>560</v>
      </c>
      <c r="B116" s="30" t="s">
        <v>561</v>
      </c>
      <c r="C116" s="1" t="s">
        <v>63</v>
      </c>
      <c r="D116" s="1" t="str">
        <f>+VLOOKUP($C116,[1]Ubicacion!$A:$C,2,0)</f>
        <v>Ub12</v>
      </c>
      <c r="E116" s="1" t="str">
        <f>+VLOOKUP($C116,[1]Ubicacion!$A:$C,3,0)</f>
        <v>Centro de Salud Santa Rosa de Lima - Zona Occidental</v>
      </c>
      <c r="F116" s="1" t="s">
        <v>91</v>
      </c>
      <c r="G116" s="1" t="str">
        <f>+VLOOKUP($F116,[1]Ubicacion!$A:$C,2,0)</f>
        <v>Ub41</v>
      </c>
      <c r="H116" s="1" t="str">
        <f>+VLOOKUP($F116,[1]Ubicacion!$A:$C,3,0)</f>
        <v>Universidad de Antioquia - Zona Oriental</v>
      </c>
      <c r="I116" s="4">
        <v>1</v>
      </c>
      <c r="J116" s="4">
        <v>2</v>
      </c>
      <c r="K116" s="5">
        <v>43397.777683368055</v>
      </c>
      <c r="L116" s="6">
        <f t="shared" si="18"/>
        <v>0.77768336805456784</v>
      </c>
      <c r="M116" s="7">
        <v>43397.786486030091</v>
      </c>
      <c r="N116" s="6">
        <f t="shared" si="19"/>
        <v>0.78648603009060025</v>
      </c>
      <c r="O116" s="6">
        <f t="shared" si="20"/>
        <v>8.8026620360324159E-3</v>
      </c>
      <c r="P116" s="1">
        <v>10500</v>
      </c>
      <c r="Q116" s="26">
        <v>5.8</v>
      </c>
      <c r="R116" s="26">
        <v>15</v>
      </c>
      <c r="S116" s="28">
        <f t="shared" si="26"/>
        <v>23.2</v>
      </c>
      <c r="T116" s="26" t="s">
        <v>20</v>
      </c>
      <c r="U116">
        <v>6.8</v>
      </c>
      <c r="V116">
        <v>18</v>
      </c>
      <c r="W116" s="8">
        <f t="shared" si="27"/>
        <v>22.666666666666668</v>
      </c>
      <c r="X116" t="s">
        <v>20</v>
      </c>
      <c r="Y116">
        <v>6.7</v>
      </c>
      <c r="Z116">
        <v>17</v>
      </c>
      <c r="AA116" s="8">
        <f t="shared" si="28"/>
        <v>23.647058823529413</v>
      </c>
      <c r="AB116" t="s">
        <v>20</v>
      </c>
      <c r="AC116" s="8">
        <v>5.4650755229503911</v>
      </c>
      <c r="AD116" s="8">
        <v>12.675833332538605</v>
      </c>
      <c r="AE116" s="40">
        <v>32.213055299240196</v>
      </c>
      <c r="AF116" s="40">
        <v>25.868479237203225</v>
      </c>
      <c r="AG116">
        <v>10500</v>
      </c>
      <c r="AH116" s="23">
        <v>1</v>
      </c>
      <c r="AI116" s="23">
        <v>0</v>
      </c>
      <c r="AJ116" s="23">
        <v>0</v>
      </c>
      <c r="AK116" s="23">
        <v>0</v>
      </c>
      <c r="AL116" s="38">
        <f t="shared" si="21"/>
        <v>1</v>
      </c>
      <c r="AM116" s="8"/>
      <c r="AN116" s="40"/>
      <c r="AO116" s="40"/>
    </row>
    <row r="117" spans="1:41" x14ac:dyDescent="0.25">
      <c r="A117" s="3" t="s">
        <v>508</v>
      </c>
      <c r="B117" s="30" t="s">
        <v>509</v>
      </c>
      <c r="C117" s="1" t="s">
        <v>73</v>
      </c>
      <c r="D117" s="1" t="str">
        <f>+VLOOKUP($C117,[1]Ubicacion!$A:$C,2,0)</f>
        <v>Ub28</v>
      </c>
      <c r="E117" s="1" t="str">
        <f>+VLOOKUP($C117,[1]Ubicacion!$A:$C,3,0)</f>
        <v>Parque de Boston - Zona Oriental</v>
      </c>
      <c r="F117" s="1" t="s">
        <v>105</v>
      </c>
      <c r="G117" s="1" t="str">
        <f>+VLOOKUP($F117,[1]Ubicacion!$A:$C,2,0)</f>
        <v>Ub16</v>
      </c>
      <c r="H117" s="1" t="str">
        <f>+VLOOKUP($F117,[1]Ubicacion!$A:$C,3,0)</f>
        <v>Estadio Atanasio Girardot Obelisco - Zona Occidental</v>
      </c>
      <c r="I117" s="4">
        <v>1</v>
      </c>
      <c r="J117" s="4">
        <v>1</v>
      </c>
      <c r="K117" s="5">
        <v>43395.349350891207</v>
      </c>
      <c r="L117" s="6">
        <f t="shared" si="18"/>
        <v>0.34935089120699558</v>
      </c>
      <c r="M117" s="7">
        <v>43395.360361423613</v>
      </c>
      <c r="N117" s="6">
        <f t="shared" si="19"/>
        <v>0.36036142361263046</v>
      </c>
      <c r="O117" s="6">
        <f t="shared" si="20"/>
        <v>1.1010532405634876E-2</v>
      </c>
      <c r="P117" s="1">
        <v>10200</v>
      </c>
      <c r="Q117">
        <v>6</v>
      </c>
      <c r="R117">
        <v>14</v>
      </c>
      <c r="S117" s="8">
        <f t="shared" si="26"/>
        <v>25.714285714285715</v>
      </c>
      <c r="T117" t="s">
        <v>58</v>
      </c>
      <c r="U117" s="26">
        <v>5.4</v>
      </c>
      <c r="V117" s="26">
        <v>16</v>
      </c>
      <c r="W117" s="28">
        <f t="shared" si="27"/>
        <v>20.25</v>
      </c>
      <c r="X117" s="26" t="s">
        <v>20</v>
      </c>
      <c r="Y117">
        <v>4.8</v>
      </c>
      <c r="Z117">
        <v>22</v>
      </c>
      <c r="AA117" s="8">
        <f t="shared" si="28"/>
        <v>13.090909090909092</v>
      </c>
      <c r="AB117" t="s">
        <v>32</v>
      </c>
      <c r="AC117" s="8">
        <v>5.1543506398256307</v>
      </c>
      <c r="AD117" s="8">
        <v>15.855166665712993</v>
      </c>
      <c r="AE117" s="40">
        <v>27.986821929226441</v>
      </c>
      <c r="AF117" s="40">
        <v>19.505379218644158</v>
      </c>
      <c r="AG117">
        <v>10200</v>
      </c>
      <c r="AH117" s="23">
        <v>0</v>
      </c>
      <c r="AI117" s="23">
        <v>1</v>
      </c>
      <c r="AJ117" s="23">
        <v>0</v>
      </c>
      <c r="AK117" s="23">
        <v>0</v>
      </c>
      <c r="AL117" s="38">
        <f t="shared" si="21"/>
        <v>2</v>
      </c>
      <c r="AM117" s="8"/>
      <c r="AN117" s="40"/>
      <c r="AO117" s="40"/>
    </row>
    <row r="118" spans="1:41" x14ac:dyDescent="0.25">
      <c r="A118" s="3" t="s">
        <v>476</v>
      </c>
      <c r="B118" s="30" t="s">
        <v>477</v>
      </c>
      <c r="C118" s="1" t="s">
        <v>66</v>
      </c>
      <c r="D118" s="1" t="str">
        <f>+VLOOKUP($C118,[1]Ubicacion!$A:$C,2,0)</f>
        <v>Ub10</v>
      </c>
      <c r="E118" s="1" t="str">
        <f>+VLOOKUP($C118,[1]Ubicacion!$A:$C,3,0)</f>
        <v>Catedral Basílica Metropolitana - Zona Oriental</v>
      </c>
      <c r="F118" s="1" t="s">
        <v>63</v>
      </c>
      <c r="G118" s="1" t="str">
        <f>+VLOOKUP($F118,[1]Ubicacion!$A:$C,2,0)</f>
        <v>Ub12</v>
      </c>
      <c r="H118" s="1" t="str">
        <f>+VLOOKUP($F118,[1]Ubicacion!$A:$C,3,0)</f>
        <v>Centro de Salud Santa Rosa de Lima - Zona Occidental</v>
      </c>
      <c r="I118" s="4">
        <v>2</v>
      </c>
      <c r="J118" s="4">
        <v>1</v>
      </c>
      <c r="K118" s="5">
        <v>43392.370948032411</v>
      </c>
      <c r="L118" s="6">
        <f t="shared" si="18"/>
        <v>0.37094803241052432</v>
      </c>
      <c r="M118" s="7">
        <v>43392.3836872338</v>
      </c>
      <c r="N118" s="6">
        <f t="shared" si="19"/>
        <v>0.38368723379971925</v>
      </c>
      <c r="O118" s="6">
        <f t="shared" si="20"/>
        <v>1.2739201389194932E-2</v>
      </c>
      <c r="P118" s="1">
        <v>11000</v>
      </c>
      <c r="Q118" s="26">
        <v>5.5</v>
      </c>
      <c r="R118" s="26">
        <v>19</v>
      </c>
      <c r="S118" s="28">
        <f t="shared" si="26"/>
        <v>17.368421052631579</v>
      </c>
      <c r="T118" s="26" t="s">
        <v>20</v>
      </c>
      <c r="U118">
        <v>7.2</v>
      </c>
      <c r="V118">
        <v>19</v>
      </c>
      <c r="W118" s="8">
        <f t="shared" si="27"/>
        <v>22.736842105263158</v>
      </c>
      <c r="X118" t="s">
        <v>20</v>
      </c>
      <c r="Y118">
        <v>7.2</v>
      </c>
      <c r="Z118">
        <v>20</v>
      </c>
      <c r="AA118" s="8">
        <f t="shared" si="28"/>
        <v>21.6</v>
      </c>
      <c r="AB118" t="s">
        <v>20</v>
      </c>
      <c r="AC118" s="8">
        <v>5.5809140160408637</v>
      </c>
      <c r="AD118" s="8">
        <v>18.344449996948242</v>
      </c>
      <c r="AE118" s="40">
        <v>26.885222236250264</v>
      </c>
      <c r="AF118" s="40">
        <v>18.253741105247517</v>
      </c>
      <c r="AG118">
        <v>11000</v>
      </c>
      <c r="AH118" s="38">
        <v>1</v>
      </c>
      <c r="AI118" s="38">
        <v>0</v>
      </c>
      <c r="AJ118" s="38">
        <v>0</v>
      </c>
      <c r="AK118" s="38">
        <v>0</v>
      </c>
      <c r="AL118" s="38">
        <f t="shared" si="21"/>
        <v>1</v>
      </c>
      <c r="AM118" s="8"/>
      <c r="AN118" s="40"/>
      <c r="AO118" s="40"/>
    </row>
    <row r="119" spans="1:41" x14ac:dyDescent="0.25">
      <c r="A119" s="3" t="s">
        <v>703</v>
      </c>
      <c r="B119" s="30" t="s">
        <v>704</v>
      </c>
      <c r="C119" s="1" t="s">
        <v>218</v>
      </c>
      <c r="D119" s="1" t="str">
        <f>+VLOOKUP($C119,[1]Ubicacion!$A:$C,2,0)</f>
        <v>Ub36</v>
      </c>
      <c r="E119" s="1" t="str">
        <f>+VLOOKUP($C119,[1]Ubicacion!$A:$C,3,0)</f>
        <v>Parroquia San Judas Tadeo - Zona Occidental</v>
      </c>
      <c r="F119" s="1" t="s">
        <v>23</v>
      </c>
      <c r="G119" s="1" t="str">
        <f>+VLOOKUP($F119,[1]Ubicacion!$A:$C,2,0)</f>
        <v>Ub13</v>
      </c>
      <c r="H119" s="1" t="str">
        <f>+VLOOKUP($F119,[1]Ubicacion!$A:$C,3,0)</f>
        <v>Clinica León XIII - Zona Oriental</v>
      </c>
      <c r="I119" s="4">
        <v>1</v>
      </c>
      <c r="J119" s="4">
        <v>2</v>
      </c>
      <c r="K119" s="5">
        <v>43411.753178009261</v>
      </c>
      <c r="L119" s="6">
        <f t="shared" si="18"/>
        <v>0.75317800926131895</v>
      </c>
      <c r="M119" s="7">
        <v>43411.762386689814</v>
      </c>
      <c r="N119" s="6">
        <f t="shared" si="19"/>
        <v>0.76238668981386581</v>
      </c>
      <c r="O119" s="6">
        <f t="shared" si="20"/>
        <v>9.2086805525468662E-3</v>
      </c>
      <c r="P119" s="1">
        <v>8800</v>
      </c>
      <c r="Q119">
        <v>4.2</v>
      </c>
      <c r="R119">
        <v>13</v>
      </c>
      <c r="S119" s="8">
        <f t="shared" si="26"/>
        <v>19.384615384615383</v>
      </c>
      <c r="T119" t="s">
        <v>20</v>
      </c>
      <c r="U119">
        <v>4.2</v>
      </c>
      <c r="V119">
        <v>13</v>
      </c>
      <c r="W119" s="8">
        <f t="shared" si="27"/>
        <v>19.384615384615383</v>
      </c>
      <c r="X119" t="s">
        <v>20</v>
      </c>
      <c r="Y119">
        <v>5.4</v>
      </c>
      <c r="Z119">
        <v>17</v>
      </c>
      <c r="AA119" s="8">
        <f t="shared" si="28"/>
        <v>19.058823529411764</v>
      </c>
      <c r="AB119" t="s">
        <v>32</v>
      </c>
      <c r="AC119" s="8">
        <v>3.7262672005495463</v>
      </c>
      <c r="AD119" s="8">
        <v>13.260500001907349</v>
      </c>
      <c r="AE119" s="40">
        <v>41.790699233278652</v>
      </c>
      <c r="AF119" s="40">
        <v>16.860301798636119</v>
      </c>
      <c r="AG119">
        <v>8800</v>
      </c>
      <c r="AH119" s="38">
        <v>0</v>
      </c>
      <c r="AI119" s="38">
        <v>0</v>
      </c>
      <c r="AJ119" s="38">
        <v>0</v>
      </c>
      <c r="AK119" s="38">
        <v>1</v>
      </c>
      <c r="AL119" s="38">
        <f t="shared" si="21"/>
        <v>4</v>
      </c>
      <c r="AM119" s="8"/>
      <c r="AN119" s="40"/>
      <c r="AO119" s="40"/>
    </row>
    <row r="120" spans="1:41" x14ac:dyDescent="0.25">
      <c r="A120" s="3" t="s">
        <v>753</v>
      </c>
      <c r="B120" s="30" t="s">
        <v>754</v>
      </c>
      <c r="C120" s="1" t="s">
        <v>91</v>
      </c>
      <c r="D120" s="1" t="str">
        <f>+VLOOKUP($C120,[1]Ubicacion!$A:$C,2,0)</f>
        <v>Ub41</v>
      </c>
      <c r="E120" s="1" t="str">
        <f>+VLOOKUP($C120,[1]Ubicacion!$A:$C,3,0)</f>
        <v>Universidad de Antioquia - Zona Oriental</v>
      </c>
      <c r="F120" s="1" t="s">
        <v>218</v>
      </c>
      <c r="G120" s="1" t="str">
        <f>+VLOOKUP($F120,[1]Ubicacion!$A:$C,2,0)</f>
        <v>Ub36</v>
      </c>
      <c r="H120" s="1" t="str">
        <f>+VLOOKUP($F120,[1]Ubicacion!$A:$C,3,0)</f>
        <v>Parroquia San Judas Tadeo - Zona Occidental</v>
      </c>
      <c r="I120" s="4">
        <v>2</v>
      </c>
      <c r="J120" s="4">
        <v>2</v>
      </c>
      <c r="K120" s="5">
        <v>43414.540468171297</v>
      </c>
      <c r="L120" s="6">
        <f t="shared" si="18"/>
        <v>0.54046817129710689</v>
      </c>
      <c r="M120" s="7">
        <v>43414.549975775466</v>
      </c>
      <c r="N120" s="6">
        <f t="shared" si="19"/>
        <v>0.54997577546600951</v>
      </c>
      <c r="O120" s="6">
        <f t="shared" si="20"/>
        <v>9.5076041689026169E-3</v>
      </c>
      <c r="P120" s="1">
        <v>9800</v>
      </c>
      <c r="Q120">
        <v>4</v>
      </c>
      <c r="R120">
        <v>12</v>
      </c>
      <c r="S120" s="8">
        <f t="shared" si="26"/>
        <v>20</v>
      </c>
      <c r="T120" t="s">
        <v>27</v>
      </c>
      <c r="U120">
        <v>4.3</v>
      </c>
      <c r="V120">
        <v>13</v>
      </c>
      <c r="W120" s="8">
        <f t="shared" si="27"/>
        <v>19.846153846153847</v>
      </c>
      <c r="X120" t="s">
        <v>32</v>
      </c>
      <c r="Y120">
        <v>4.8</v>
      </c>
      <c r="Z120">
        <v>13</v>
      </c>
      <c r="AA120" s="8">
        <f t="shared" si="28"/>
        <v>22.153846153846153</v>
      </c>
      <c r="AB120" t="s">
        <v>20</v>
      </c>
      <c r="AC120" s="8">
        <v>4.1889649323678331</v>
      </c>
      <c r="AD120" s="8">
        <v>13.690950000286103</v>
      </c>
      <c r="AE120" s="40">
        <v>52.746385216401293</v>
      </c>
      <c r="AF120" s="40">
        <v>18.357958792984981</v>
      </c>
      <c r="AG120">
        <v>9800</v>
      </c>
      <c r="AH120" s="23">
        <v>0</v>
      </c>
      <c r="AI120" s="23">
        <v>0</v>
      </c>
      <c r="AJ120" s="23">
        <v>0</v>
      </c>
      <c r="AK120" s="23">
        <v>1</v>
      </c>
      <c r="AL120" s="38">
        <f t="shared" si="21"/>
        <v>4</v>
      </c>
      <c r="AM120" s="8"/>
      <c r="AN120" s="40"/>
      <c r="AO120" s="40"/>
    </row>
    <row r="121" spans="1:41" x14ac:dyDescent="0.25">
      <c r="A121" s="3" t="s">
        <v>40</v>
      </c>
      <c r="B121" s="30" t="s">
        <v>41</v>
      </c>
      <c r="C121" s="1" t="s">
        <v>42</v>
      </c>
      <c r="D121" s="1" t="str">
        <f>+VLOOKUP($C121,[1]Ubicacion!$A:$C,2,0)</f>
        <v>Ub24</v>
      </c>
      <c r="E121" s="1" t="str">
        <f>+VLOOKUP($C121,[1]Ubicacion!$A:$C,3,0)</f>
        <v xml:space="preserve">Museo Cementerio San Pedro - Zona Oriental </v>
      </c>
      <c r="F121" s="1" t="s">
        <v>43</v>
      </c>
      <c r="G121" s="1" t="str">
        <f>+VLOOKUP($F121,[1]Ubicacion!$A:$C,2,0)</f>
        <v>Ub42</v>
      </c>
      <c r="H121" s="1" t="str">
        <f>+VLOOKUP($F121,[1]Ubicacion!$A:$C,3,0)</f>
        <v>Universidad de Medellin - Zona Occidental</v>
      </c>
      <c r="I121" s="4">
        <v>2</v>
      </c>
      <c r="J121" s="4">
        <v>2</v>
      </c>
      <c r="K121" s="5">
        <v>43239.556959293979</v>
      </c>
      <c r="L121" s="6">
        <f t="shared" si="18"/>
        <v>0.55695929397916188</v>
      </c>
      <c r="M121" s="7">
        <v>43239.575951307874</v>
      </c>
      <c r="N121" s="6">
        <f t="shared" si="19"/>
        <v>0.57595130787376547</v>
      </c>
      <c r="O121" s="6">
        <f t="shared" si="20"/>
        <v>1.8992013894603588E-2</v>
      </c>
      <c r="P121" s="1">
        <v>14300</v>
      </c>
      <c r="Q121">
        <v>9.5</v>
      </c>
      <c r="R121">
        <v>23</v>
      </c>
      <c r="S121" s="8">
        <f t="shared" si="26"/>
        <v>24.782608695652176</v>
      </c>
      <c r="T121" t="s">
        <v>20</v>
      </c>
      <c r="U121" s="26">
        <v>8.4</v>
      </c>
      <c r="V121" s="26">
        <v>26</v>
      </c>
      <c r="W121" s="28">
        <f t="shared" si="27"/>
        <v>19.384615384615383</v>
      </c>
      <c r="X121" t="s">
        <v>32</v>
      </c>
      <c r="Y121">
        <v>9.6</v>
      </c>
      <c r="Z121">
        <v>27</v>
      </c>
      <c r="AA121" s="8">
        <f t="shared" si="28"/>
        <v>21.333333333333332</v>
      </c>
      <c r="AB121" t="s">
        <v>32</v>
      </c>
      <c r="AC121" s="8">
        <v>7.9835646352846812</v>
      </c>
      <c r="AD121" s="8">
        <v>27.348500001430512</v>
      </c>
      <c r="AE121" s="40">
        <v>29.407286544400929</v>
      </c>
      <c r="AF121" s="40">
        <v>17.515179190523252</v>
      </c>
      <c r="AG121">
        <v>14300</v>
      </c>
      <c r="AH121" s="23">
        <v>0</v>
      </c>
      <c r="AI121" s="23">
        <v>1</v>
      </c>
      <c r="AJ121" s="23">
        <v>0</v>
      </c>
      <c r="AK121" s="23">
        <v>0</v>
      </c>
      <c r="AL121" s="38">
        <f t="shared" si="21"/>
        <v>2</v>
      </c>
      <c r="AM121" s="8"/>
      <c r="AN121" s="40"/>
      <c r="AO121" s="40"/>
    </row>
    <row r="122" spans="1:41" x14ac:dyDescent="0.25">
      <c r="A122" s="3" t="s">
        <v>795</v>
      </c>
      <c r="B122" s="30" t="s">
        <v>796</v>
      </c>
      <c r="C122" s="1" t="s">
        <v>19</v>
      </c>
      <c r="D122" s="1" t="str">
        <f>+VLOOKUP($C122,[1]Ubicacion!$A:$C,2,0)</f>
        <v>Ub38</v>
      </c>
      <c r="E122" s="1" t="str">
        <f>+VLOOKUP($C122,[1]Ubicacion!$A:$C,3,0)</f>
        <v>Terminal de Transporte Norte - Zona Occidental</v>
      </c>
      <c r="F122" s="1" t="s">
        <v>224</v>
      </c>
      <c r="G122" s="1" t="str">
        <f>+VLOOKUP($F122,[1]Ubicacion!$A:$C,2,0)</f>
        <v>Ub22</v>
      </c>
      <c r="H122" s="1" t="str">
        <f>+VLOOKUP($F122,[1]Ubicacion!$A:$C,3,0)</f>
        <v>Hotel Nutibara - Zona Oriental</v>
      </c>
      <c r="I122" s="4">
        <v>2</v>
      </c>
      <c r="J122" s="4">
        <v>2</v>
      </c>
      <c r="K122" s="5">
        <v>43419.516272835652</v>
      </c>
      <c r="L122" s="6">
        <f t="shared" si="18"/>
        <v>0.51627283565176185</v>
      </c>
      <c r="M122" s="7">
        <v>43419.527295798609</v>
      </c>
      <c r="N122" s="6">
        <f t="shared" si="19"/>
        <v>0.52729579860897502</v>
      </c>
      <c r="O122" s="6">
        <f t="shared" si="20"/>
        <v>1.1022962957213167E-2</v>
      </c>
      <c r="P122" s="1">
        <v>9200</v>
      </c>
      <c r="Q122" s="26">
        <v>5.5</v>
      </c>
      <c r="R122" s="26">
        <v>17</v>
      </c>
      <c r="S122" s="28">
        <f t="shared" si="26"/>
        <v>19.411764705882351</v>
      </c>
      <c r="T122" s="26" t="s">
        <v>27</v>
      </c>
      <c r="U122">
        <v>6.1</v>
      </c>
      <c r="V122">
        <v>21</v>
      </c>
      <c r="W122" s="8">
        <f t="shared" si="27"/>
        <v>17.428571428571427</v>
      </c>
      <c r="X122" t="s">
        <v>32</v>
      </c>
      <c r="Y122">
        <v>7.2</v>
      </c>
      <c r="Z122">
        <v>26</v>
      </c>
      <c r="AA122" s="8">
        <f t="shared" si="28"/>
        <v>16.615384615384617</v>
      </c>
      <c r="AB122" t="s">
        <v>32</v>
      </c>
      <c r="AC122" s="8">
        <v>4.6283320880492536</v>
      </c>
      <c r="AD122" s="8">
        <v>15.873066667715708</v>
      </c>
      <c r="AE122" s="40">
        <v>23.229012238109092</v>
      </c>
      <c r="AF122" s="40">
        <v>17.495039307544154</v>
      </c>
      <c r="AG122">
        <v>9200</v>
      </c>
      <c r="AH122" s="23">
        <v>1</v>
      </c>
      <c r="AI122" s="23">
        <v>0</v>
      </c>
      <c r="AJ122" s="23">
        <v>0</v>
      </c>
      <c r="AK122" s="23">
        <v>0</v>
      </c>
      <c r="AL122" s="38">
        <f t="shared" si="21"/>
        <v>1</v>
      </c>
      <c r="AM122" s="8"/>
      <c r="AN122" s="40"/>
      <c r="AO122" s="40"/>
    </row>
    <row r="123" spans="1:41" x14ac:dyDescent="0.25">
      <c r="A123" s="3" t="s">
        <v>548</v>
      </c>
      <c r="B123" s="30" t="s">
        <v>549</v>
      </c>
      <c r="C123" s="1" t="s">
        <v>19</v>
      </c>
      <c r="D123" s="1" t="str">
        <f>+VLOOKUP($C123,[1]Ubicacion!$A:$C,2,0)</f>
        <v>Ub38</v>
      </c>
      <c r="E123" s="1" t="str">
        <f>+VLOOKUP($C123,[1]Ubicacion!$A:$C,3,0)</f>
        <v>Terminal de Transporte Norte - Zona Occidental</v>
      </c>
      <c r="F123" s="1" t="s">
        <v>18</v>
      </c>
      <c r="G123" s="1" t="str">
        <f>+VLOOKUP($F123,[1]Ubicacion!$A:$C,2,0)</f>
        <v>Ub17</v>
      </c>
      <c r="H123" s="1" t="str">
        <f>+VLOOKUP($F123,[1]Ubicacion!$A:$C,3,0)</f>
        <v>Facultad de Minas Unal - Zona Occidental</v>
      </c>
      <c r="I123" s="4">
        <v>2</v>
      </c>
      <c r="J123" s="4">
        <v>2</v>
      </c>
      <c r="K123" s="5">
        <v>43397.509660034724</v>
      </c>
      <c r="L123" s="6">
        <f t="shared" si="18"/>
        <v>0.50966003472422017</v>
      </c>
      <c r="M123" s="7">
        <v>43397.521168206018</v>
      </c>
      <c r="N123" s="6">
        <f t="shared" si="19"/>
        <v>0.52116820601804648</v>
      </c>
      <c r="O123" s="6">
        <f t="shared" si="20"/>
        <v>1.1508171293826308E-2</v>
      </c>
      <c r="P123" s="1">
        <v>7100</v>
      </c>
      <c r="Q123" s="26">
        <v>4.3</v>
      </c>
      <c r="R123" s="26">
        <v>13</v>
      </c>
      <c r="S123" s="28">
        <f t="shared" si="26"/>
        <v>19.846153846153847</v>
      </c>
      <c r="T123" s="26" t="s">
        <v>20</v>
      </c>
      <c r="U123">
        <v>6.4</v>
      </c>
      <c r="V123">
        <v>15</v>
      </c>
      <c r="W123" s="8">
        <f t="shared" si="27"/>
        <v>25.6</v>
      </c>
      <c r="X123" t="s">
        <v>20</v>
      </c>
      <c r="Y123">
        <v>6.5</v>
      </c>
      <c r="Z123">
        <v>16</v>
      </c>
      <c r="AA123" s="8">
        <f t="shared" si="28"/>
        <v>24.375</v>
      </c>
      <c r="AB123" t="s">
        <v>20</v>
      </c>
      <c r="AC123" s="8">
        <v>2.9262479487717572</v>
      </c>
      <c r="AD123" s="8">
        <v>16.5717666665713</v>
      </c>
      <c r="AE123" s="40">
        <v>15.999379818178074</v>
      </c>
      <c r="AF123" s="40">
        <v>10.594819517974296</v>
      </c>
      <c r="AG123">
        <v>7100</v>
      </c>
      <c r="AH123" s="23">
        <v>1</v>
      </c>
      <c r="AI123" s="23">
        <v>0</v>
      </c>
      <c r="AJ123" s="23">
        <v>0</v>
      </c>
      <c r="AK123" s="23">
        <v>0</v>
      </c>
      <c r="AL123" s="38">
        <f t="shared" si="21"/>
        <v>1</v>
      </c>
      <c r="AM123" s="8"/>
      <c r="AN123" s="40"/>
      <c r="AO123" s="40"/>
    </row>
    <row r="124" spans="1:41" x14ac:dyDescent="0.25">
      <c r="A124" s="3" t="s">
        <v>741</v>
      </c>
      <c r="B124" s="30" t="s">
        <v>742</v>
      </c>
      <c r="C124" s="1" t="s">
        <v>63</v>
      </c>
      <c r="D124" s="1" t="str">
        <f>+VLOOKUP($C124,[1]Ubicacion!$A:$C,2,0)</f>
        <v>Ub12</v>
      </c>
      <c r="E124" s="1" t="str">
        <f>+VLOOKUP($C124,[1]Ubicacion!$A:$C,3,0)</f>
        <v>Centro de Salud Santa Rosa de Lima - Zona Occidental</v>
      </c>
      <c r="F124" s="1" t="s">
        <v>296</v>
      </c>
      <c r="G124" s="1" t="str">
        <f>+VLOOKUP($F124,[1]Ubicacion!$A:$C,2,0)</f>
        <v>Ub11</v>
      </c>
      <c r="H124" s="1" t="str">
        <f>+VLOOKUP($F124,[1]Ubicacion!$A:$C,3,0)</f>
        <v>Cementerio Campos de Paz - Zona Occidental</v>
      </c>
      <c r="I124" s="4">
        <v>2</v>
      </c>
      <c r="J124" s="4">
        <v>2</v>
      </c>
      <c r="K124" s="5">
        <v>43413.557584062502</v>
      </c>
      <c r="L124" s="6">
        <f t="shared" si="18"/>
        <v>0.55758406250242842</v>
      </c>
      <c r="M124" s="7">
        <v>43413.575842245373</v>
      </c>
      <c r="N124" s="6">
        <f t="shared" si="19"/>
        <v>0.57584224537276896</v>
      </c>
      <c r="O124" s="6">
        <f t="shared" si="20"/>
        <v>1.8258182870340534E-2</v>
      </c>
      <c r="P124" s="1">
        <v>16700</v>
      </c>
      <c r="Q124" s="26">
        <v>7.6</v>
      </c>
      <c r="R124" s="26">
        <v>23</v>
      </c>
      <c r="S124" s="28">
        <f t="shared" si="26"/>
        <v>19.826086956521738</v>
      </c>
      <c r="T124" s="26" t="s">
        <v>27</v>
      </c>
      <c r="U124">
        <v>7.8</v>
      </c>
      <c r="V124">
        <v>26</v>
      </c>
      <c r="W124" s="8">
        <f t="shared" si="27"/>
        <v>18</v>
      </c>
      <c r="X124" t="s">
        <v>20</v>
      </c>
      <c r="Y124">
        <v>11.4</v>
      </c>
      <c r="Z124">
        <v>28</v>
      </c>
      <c r="AA124" s="8">
        <f t="shared" si="28"/>
        <v>24.428571428571427</v>
      </c>
      <c r="AB124" t="s">
        <v>32</v>
      </c>
      <c r="AC124" s="8">
        <v>7.7900974452516065</v>
      </c>
      <c r="AD124" s="8">
        <v>26.291783332824707</v>
      </c>
      <c r="AE124" s="40">
        <v>52.004379634332231</v>
      </c>
      <c r="AF124" s="40">
        <v>17.777639530885324</v>
      </c>
      <c r="AG124">
        <v>16700</v>
      </c>
      <c r="AH124" s="23">
        <v>1</v>
      </c>
      <c r="AI124" s="23">
        <v>0</v>
      </c>
      <c r="AJ124" s="23">
        <v>0</v>
      </c>
      <c r="AK124" s="23">
        <v>0</v>
      </c>
      <c r="AL124" s="38">
        <f t="shared" si="21"/>
        <v>1</v>
      </c>
      <c r="AM124" s="8"/>
      <c r="AN124" s="40"/>
      <c r="AO124" s="40"/>
    </row>
    <row r="125" spans="1:41" x14ac:dyDescent="0.25">
      <c r="A125" s="3" t="s">
        <v>378</v>
      </c>
      <c r="B125" s="30" t="s">
        <v>379</v>
      </c>
      <c r="C125" s="1" t="s">
        <v>26</v>
      </c>
      <c r="D125" s="1" t="str">
        <f>+VLOOKUP($C125,[1]Ubicacion!$A:$C,2,0)</f>
        <v>Ub5</v>
      </c>
      <c r="E125" s="1" t="str">
        <f>+VLOOKUP($C125,[1]Ubicacion!$A:$C,3,0)</f>
        <v>C.C Oviedo - Zona Oriental</v>
      </c>
      <c r="F125" s="1" t="s">
        <v>18</v>
      </c>
      <c r="G125" s="1" t="str">
        <f>+VLOOKUP($F125,[1]Ubicacion!$A:$C,2,0)</f>
        <v>Ub17</v>
      </c>
      <c r="H125" s="1" t="str">
        <f>+VLOOKUP($F125,[1]Ubicacion!$A:$C,3,0)</f>
        <v>Facultad de Minas Unal - Zona Occidental</v>
      </c>
      <c r="I125" s="4">
        <v>2</v>
      </c>
      <c r="J125" s="4">
        <v>2</v>
      </c>
      <c r="K125" s="5">
        <v>43384.63515559028</v>
      </c>
      <c r="L125" s="6">
        <f t="shared" si="18"/>
        <v>0.63515559028019197</v>
      </c>
      <c r="M125" s="7">
        <v>43384.647364814817</v>
      </c>
      <c r="N125" s="6">
        <f t="shared" si="19"/>
        <v>0.64736481481668307</v>
      </c>
      <c r="O125" s="6">
        <f t="shared" si="20"/>
        <v>1.2209224536491092E-2</v>
      </c>
      <c r="P125" s="1">
        <v>16000</v>
      </c>
      <c r="Q125">
        <v>11.4</v>
      </c>
      <c r="R125">
        <v>24</v>
      </c>
      <c r="S125" s="8">
        <f t="shared" si="26"/>
        <v>28.5</v>
      </c>
      <c r="T125" t="s">
        <v>20</v>
      </c>
      <c r="U125">
        <v>11.9</v>
      </c>
      <c r="V125">
        <v>24</v>
      </c>
      <c r="W125" s="8">
        <f t="shared" si="27"/>
        <v>29.75</v>
      </c>
      <c r="X125" t="s">
        <v>20</v>
      </c>
      <c r="Y125">
        <v>12.3</v>
      </c>
      <c r="Z125">
        <v>25</v>
      </c>
      <c r="AA125" s="8">
        <f t="shared" si="28"/>
        <v>29.52</v>
      </c>
      <c r="AB125" t="s">
        <v>20</v>
      </c>
      <c r="AC125" s="8">
        <v>9.600505914368771</v>
      </c>
      <c r="AD125" s="8">
        <v>17.581283330917358</v>
      </c>
      <c r="AE125" s="40">
        <v>38.441197077604045</v>
      </c>
      <c r="AF125" s="40">
        <v>32.763840046258451</v>
      </c>
      <c r="AG125">
        <v>16000</v>
      </c>
      <c r="AH125" s="23">
        <v>0</v>
      </c>
      <c r="AI125" s="23">
        <v>0</v>
      </c>
      <c r="AJ125" s="23">
        <v>0</v>
      </c>
      <c r="AK125" s="23">
        <v>1</v>
      </c>
      <c r="AL125" s="38">
        <f t="shared" si="21"/>
        <v>4</v>
      </c>
      <c r="AM125" s="8"/>
      <c r="AN125" s="40"/>
      <c r="AO125" s="40"/>
    </row>
    <row r="126" spans="1:41" x14ac:dyDescent="0.25">
      <c r="A126" s="3" t="s">
        <v>500</v>
      </c>
      <c r="B126" s="30" t="s">
        <v>501</v>
      </c>
      <c r="C126" s="1" t="s">
        <v>113</v>
      </c>
      <c r="D126" s="1" t="str">
        <f>+VLOOKUP($C126,[1]Ubicacion!$A:$C,2,0)</f>
        <v>Ub31</v>
      </c>
      <c r="E126" s="1" t="str">
        <f>+VLOOKUP($C126,[1]Ubicacion!$A:$C,3,0)</f>
        <v>Parque de Robledo - Zona Occidental</v>
      </c>
      <c r="F126" s="1" t="s">
        <v>100</v>
      </c>
      <c r="G126" s="1" t="str">
        <f>+VLOOKUP($F126,[1]Ubicacion!$A:$C,2,0)</f>
        <v>Ub20</v>
      </c>
      <c r="H126" s="1" t="str">
        <f>+VLOOKUP($F126,[1]Ubicacion!$A:$C,3,0)</f>
        <v>Hospital San Vicente Fundación - Zona Oriental</v>
      </c>
      <c r="I126" s="4">
        <v>1</v>
      </c>
      <c r="J126" s="4">
        <v>1</v>
      </c>
      <c r="K126" s="5">
        <v>43395.291752974539</v>
      </c>
      <c r="L126" s="6">
        <f t="shared" si="18"/>
        <v>0.29175297453912208</v>
      </c>
      <c r="M126" s="7">
        <v>43395.31046296296</v>
      </c>
      <c r="N126" s="6">
        <f t="shared" si="19"/>
        <v>0.31046296295971842</v>
      </c>
      <c r="O126" s="6">
        <f t="shared" si="20"/>
        <v>1.8709988420596346E-2</v>
      </c>
      <c r="P126" s="1">
        <v>12600</v>
      </c>
      <c r="Q126">
        <v>4.5999999999999996</v>
      </c>
      <c r="R126">
        <v>16</v>
      </c>
      <c r="S126" s="8">
        <f t="shared" si="26"/>
        <v>17.25</v>
      </c>
      <c r="T126" t="s">
        <v>27</v>
      </c>
      <c r="U126">
        <v>5.6</v>
      </c>
      <c r="V126">
        <v>20</v>
      </c>
      <c r="W126" s="8">
        <f t="shared" si="27"/>
        <v>16.8</v>
      </c>
      <c r="X126" t="s">
        <v>32</v>
      </c>
      <c r="Y126">
        <v>5.8</v>
      </c>
      <c r="Z126">
        <v>21</v>
      </c>
      <c r="AA126" s="8">
        <f t="shared" si="28"/>
        <v>16.571428571428573</v>
      </c>
      <c r="AB126" t="s">
        <v>32</v>
      </c>
      <c r="AC126" s="8">
        <v>5.3944326450200979</v>
      </c>
      <c r="AD126" s="8">
        <v>26.942383333047232</v>
      </c>
      <c r="AE126" s="40">
        <v>18.14934614004439</v>
      </c>
      <c r="AF126" s="40">
        <v>12.013263811898955</v>
      </c>
      <c r="AG126">
        <v>12600</v>
      </c>
      <c r="AH126" s="23">
        <v>0</v>
      </c>
      <c r="AI126" s="23">
        <v>0</v>
      </c>
      <c r="AJ126" s="23">
        <v>0</v>
      </c>
      <c r="AK126" s="23">
        <v>1</v>
      </c>
      <c r="AL126" s="38">
        <f t="shared" si="21"/>
        <v>4</v>
      </c>
      <c r="AM126" s="8"/>
      <c r="AN126" s="40"/>
      <c r="AO126" s="40"/>
    </row>
    <row r="127" spans="1:41" x14ac:dyDescent="0.25">
      <c r="A127" s="3" t="s">
        <v>358</v>
      </c>
      <c r="B127" s="30" t="s">
        <v>359</v>
      </c>
      <c r="C127" s="1" t="s">
        <v>100</v>
      </c>
      <c r="D127" s="1" t="str">
        <f>+VLOOKUP($C127,[1]Ubicacion!$A:$C,2,0)</f>
        <v>Ub20</v>
      </c>
      <c r="E127" s="1" t="str">
        <f>+VLOOKUP($C127,[1]Ubicacion!$A:$C,3,0)</f>
        <v>Hospital San Vicente Fundación - Zona Oriental</v>
      </c>
      <c r="F127" s="1" t="s">
        <v>105</v>
      </c>
      <c r="G127" s="1" t="str">
        <f>+VLOOKUP($F127,[1]Ubicacion!$A:$C,2,0)</f>
        <v>Ub16</v>
      </c>
      <c r="H127" s="1" t="str">
        <f>+VLOOKUP($F127,[1]Ubicacion!$A:$C,3,0)</f>
        <v>Estadio Atanasio Girardot Obelisco - Zona Occidental</v>
      </c>
      <c r="I127" s="4">
        <v>2</v>
      </c>
      <c r="J127" s="4">
        <v>2</v>
      </c>
      <c r="K127" s="5">
        <v>43383.514174270837</v>
      </c>
      <c r="L127" s="6">
        <f t="shared" si="18"/>
        <v>0.51417427083652001</v>
      </c>
      <c r="M127" s="7">
        <v>43383.527361921297</v>
      </c>
      <c r="N127" s="6">
        <f t="shared" si="19"/>
        <v>0.5273619212966878</v>
      </c>
      <c r="O127" s="6">
        <f t="shared" si="20"/>
        <v>1.3187650460167788E-2</v>
      </c>
      <c r="P127" s="1">
        <v>9700</v>
      </c>
      <c r="Q127">
        <v>4.2</v>
      </c>
      <c r="R127">
        <v>15</v>
      </c>
      <c r="S127" s="8">
        <f t="shared" si="26"/>
        <v>16.8</v>
      </c>
      <c r="T127" t="s">
        <v>27</v>
      </c>
      <c r="U127">
        <v>5.2</v>
      </c>
      <c r="V127">
        <v>16</v>
      </c>
      <c r="W127" s="8">
        <f t="shared" si="27"/>
        <v>19.5</v>
      </c>
      <c r="X127" t="s">
        <v>32</v>
      </c>
      <c r="Y127">
        <v>5.6</v>
      </c>
      <c r="Z127">
        <v>18</v>
      </c>
      <c r="AA127" s="8">
        <f t="shared" si="28"/>
        <v>18.666666666666668</v>
      </c>
      <c r="AB127" t="s">
        <v>32</v>
      </c>
      <c r="AC127" s="8">
        <v>4.5077422434725873</v>
      </c>
      <c r="AD127" s="8">
        <v>18.990216664473216</v>
      </c>
      <c r="AE127" s="40">
        <v>27.138267048531134</v>
      </c>
      <c r="AF127" s="40">
        <v>14.242309047181049</v>
      </c>
      <c r="AG127">
        <v>9700</v>
      </c>
      <c r="AH127" s="23">
        <v>0</v>
      </c>
      <c r="AI127" s="23">
        <v>0</v>
      </c>
      <c r="AJ127" s="23">
        <v>0</v>
      </c>
      <c r="AK127" s="23">
        <v>1</v>
      </c>
      <c r="AL127" s="38">
        <f t="shared" si="21"/>
        <v>4</v>
      </c>
      <c r="AM127" s="8"/>
      <c r="AN127" s="40"/>
      <c r="AO127" s="40"/>
    </row>
    <row r="128" spans="1:41" x14ac:dyDescent="0.25">
      <c r="A128" s="3" t="s">
        <v>514</v>
      </c>
      <c r="B128" s="30" t="s">
        <v>515</v>
      </c>
      <c r="C128" s="1" t="s">
        <v>133</v>
      </c>
      <c r="D128" s="1" t="str">
        <f>+VLOOKUP($C128,[1]Ubicacion!$A:$C,2,0)</f>
        <v>Ub6</v>
      </c>
      <c r="E128" s="1" t="str">
        <f>+VLOOKUP($C128,[1]Ubicacion!$A:$C,3,0)</f>
        <v>C.C Premium Plaza - Zona Oriental</v>
      </c>
      <c r="F128" s="1" t="s">
        <v>43</v>
      </c>
      <c r="G128" s="1" t="str">
        <f>+VLOOKUP($F128,[1]Ubicacion!$A:$C,2,0)</f>
        <v>Ub42</v>
      </c>
      <c r="H128" s="1" t="str">
        <f>+VLOOKUP($F128,[1]Ubicacion!$A:$C,3,0)</f>
        <v>Universidad de Medellin - Zona Occidental</v>
      </c>
      <c r="I128" s="4">
        <v>2</v>
      </c>
      <c r="J128" s="4">
        <v>1</v>
      </c>
      <c r="K128" s="5">
        <v>43395.373639502315</v>
      </c>
      <c r="L128" s="6">
        <f t="shared" si="18"/>
        <v>0.37363950231519993</v>
      </c>
      <c r="M128" s="7">
        <v>43395.384409803242</v>
      </c>
      <c r="N128" s="6">
        <f t="shared" si="19"/>
        <v>0.38440980324230623</v>
      </c>
      <c r="O128" s="6">
        <f t="shared" si="20"/>
        <v>1.0770300927106291E-2</v>
      </c>
      <c r="P128" s="1">
        <v>9300</v>
      </c>
      <c r="Q128" s="26">
        <v>4.8</v>
      </c>
      <c r="R128" s="26">
        <v>14</v>
      </c>
      <c r="S128" s="28">
        <f t="shared" si="26"/>
        <v>20.571428571428573</v>
      </c>
      <c r="T128" s="26" t="s">
        <v>20</v>
      </c>
      <c r="U128">
        <v>5.3</v>
      </c>
      <c r="V128">
        <v>17</v>
      </c>
      <c r="W128" s="8">
        <f t="shared" si="27"/>
        <v>18.705882352941178</v>
      </c>
      <c r="X128" t="s">
        <v>20</v>
      </c>
      <c r="Y128">
        <v>6.5</v>
      </c>
      <c r="Z128">
        <v>18</v>
      </c>
      <c r="AA128" s="8">
        <f t="shared" si="28"/>
        <v>21.666666666666668</v>
      </c>
      <c r="AB128" t="s">
        <v>20</v>
      </c>
      <c r="AC128" s="8">
        <v>4.5621022737928252</v>
      </c>
      <c r="AD128" s="8">
        <v>15.509233331680297</v>
      </c>
      <c r="AE128" s="40">
        <v>26.379737050909522</v>
      </c>
      <c r="AF128" s="40">
        <v>17.649237107577488</v>
      </c>
      <c r="AG128">
        <v>9300</v>
      </c>
      <c r="AH128" s="23">
        <v>1</v>
      </c>
      <c r="AI128" s="23">
        <v>0</v>
      </c>
      <c r="AJ128" s="23">
        <v>0</v>
      </c>
      <c r="AK128" s="23">
        <v>0</v>
      </c>
      <c r="AL128" s="38">
        <f t="shared" si="21"/>
        <v>1</v>
      </c>
      <c r="AM128" s="8"/>
      <c r="AN128" s="40"/>
      <c r="AO128" s="40"/>
    </row>
    <row r="129" spans="1:41" x14ac:dyDescent="0.25">
      <c r="A129" s="9" t="s">
        <v>787</v>
      </c>
      <c r="B129" s="10" t="s">
        <v>788</v>
      </c>
      <c r="C129" s="10" t="s">
        <v>146</v>
      </c>
      <c r="D129" s="10" t="str">
        <f>+VLOOKUP($C129,[1]Ubicacion!$A:$C,2,0)</f>
        <v>Ub29</v>
      </c>
      <c r="E129" s="10" t="str">
        <f>+VLOOKUP($C129,[1]Ubicacion!$A:$C,3,0)</f>
        <v>Parque de la Floresta - Zona Occidental</v>
      </c>
      <c r="F129" s="10" t="s">
        <v>177</v>
      </c>
      <c r="G129" s="10" t="str">
        <f>+VLOOKUP($F129,[1]Ubicacion!$A:$C,2,0)</f>
        <v>Ub26</v>
      </c>
      <c r="H129" s="10" t="str">
        <f>+VLOOKUP($F129,[1]Ubicacion!$A:$C,3,0)</f>
        <v>Palacio de Exposiciones - Zona Oriental</v>
      </c>
      <c r="I129" s="11">
        <v>1</v>
      </c>
      <c r="J129" s="11">
        <v>2</v>
      </c>
      <c r="K129" s="12">
        <v>43418.791440428242</v>
      </c>
      <c r="L129" s="13">
        <f t="shared" si="18"/>
        <v>0.79144042824191274</v>
      </c>
      <c r="M129" s="14">
        <v>43418.800086493058</v>
      </c>
      <c r="N129" s="13">
        <f t="shared" si="19"/>
        <v>0.80008649305818835</v>
      </c>
      <c r="O129" s="13">
        <f t="shared" si="20"/>
        <v>8.6460648162756115E-3</v>
      </c>
      <c r="P129" s="10">
        <v>0</v>
      </c>
      <c r="Q129" s="9">
        <v>5.0999999999999996</v>
      </c>
      <c r="R129" s="9">
        <v>14</v>
      </c>
      <c r="S129" s="15">
        <f t="shared" si="26"/>
        <v>21.857142857142858</v>
      </c>
      <c r="T129" s="9" t="s">
        <v>20</v>
      </c>
      <c r="U129" s="9">
        <v>5</v>
      </c>
      <c r="V129" s="9">
        <v>14</v>
      </c>
      <c r="W129" s="15">
        <f t="shared" si="27"/>
        <v>21.428571428571427</v>
      </c>
      <c r="X129" s="9" t="s">
        <v>32</v>
      </c>
      <c r="Y129" s="9">
        <v>6</v>
      </c>
      <c r="Z129" s="9">
        <v>15</v>
      </c>
      <c r="AA129" s="15">
        <f t="shared" si="28"/>
        <v>24</v>
      </c>
      <c r="AB129" s="9" t="s">
        <v>20</v>
      </c>
      <c r="AC129" s="15"/>
      <c r="AD129" s="15"/>
      <c r="AE129" s="41"/>
      <c r="AF129" s="41"/>
      <c r="AG129" s="9"/>
      <c r="AH129" s="35"/>
      <c r="AI129" s="35"/>
      <c r="AJ129" s="35"/>
      <c r="AK129" s="35"/>
      <c r="AL129" s="38">
        <f t="shared" si="21"/>
        <v>0</v>
      </c>
      <c r="AM129" s="8"/>
      <c r="AN129" s="40"/>
      <c r="AO129" s="40"/>
    </row>
    <row r="130" spans="1:41" x14ac:dyDescent="0.25">
      <c r="A130" s="3" t="s">
        <v>212</v>
      </c>
      <c r="B130" s="30" t="s">
        <v>213</v>
      </c>
      <c r="C130" s="1" t="s">
        <v>156</v>
      </c>
      <c r="D130" s="1" t="str">
        <f>+VLOOKUP($C130,[1]Ubicacion!$A:$C,2,0)</f>
        <v>Ub19</v>
      </c>
      <c r="E130" s="1" t="str">
        <f>+VLOOKUP($C130,[1]Ubicacion!$A:$C,3,0)</f>
        <v>Hospital Pablo Tobon Uribe - Zona Occidental</v>
      </c>
      <c r="F130" s="1" t="s">
        <v>23</v>
      </c>
      <c r="G130" s="1" t="str">
        <f>+VLOOKUP($F130,[1]Ubicacion!$A:$C,2,0)</f>
        <v>Ub13</v>
      </c>
      <c r="H130" s="1" t="str">
        <f>+VLOOKUP($F130,[1]Ubicacion!$A:$C,3,0)</f>
        <v>Clinica León XIII - Zona Oriental</v>
      </c>
      <c r="I130" s="4">
        <v>2</v>
      </c>
      <c r="J130" s="4">
        <v>2</v>
      </c>
      <c r="K130" s="5">
        <v>43375.678144560188</v>
      </c>
      <c r="L130" s="6">
        <f t="shared" ref="L130:L193" si="29">+MOD(K130,1)</f>
        <v>0.67814456018822966</v>
      </c>
      <c r="M130" s="7">
        <v>43375.694052928244</v>
      </c>
      <c r="N130" s="6">
        <f t="shared" ref="N130:N193" si="30">+MOD(M130,1)</f>
        <v>0.69405292824376374</v>
      </c>
      <c r="O130" s="6">
        <f t="shared" ref="O130:O193" si="31">+N130-L130</f>
        <v>1.5908368055534083E-2</v>
      </c>
      <c r="P130" s="1">
        <v>10500</v>
      </c>
      <c r="Q130" s="3">
        <v>3.7</v>
      </c>
      <c r="R130" s="3">
        <v>15</v>
      </c>
      <c r="S130" s="8">
        <f t="shared" si="26"/>
        <v>14.8</v>
      </c>
      <c r="T130" t="s">
        <v>27</v>
      </c>
      <c r="U130">
        <v>5.5</v>
      </c>
      <c r="V130">
        <v>15</v>
      </c>
      <c r="W130" s="8">
        <f t="shared" si="27"/>
        <v>22</v>
      </c>
      <c r="X130" t="s">
        <v>32</v>
      </c>
      <c r="Y130">
        <v>4</v>
      </c>
      <c r="Z130">
        <v>18</v>
      </c>
      <c r="AA130" s="8">
        <f t="shared" si="28"/>
        <v>13.333333333333334</v>
      </c>
      <c r="AB130" t="s">
        <v>32</v>
      </c>
      <c r="AC130" s="8">
        <v>5.9844809778622654</v>
      </c>
      <c r="AD130" s="8">
        <v>22.908050000667572</v>
      </c>
      <c r="AE130" s="40">
        <v>26.768209905776146</v>
      </c>
      <c r="AF130" s="40">
        <v>15.674352843706565</v>
      </c>
      <c r="AG130">
        <v>10500</v>
      </c>
      <c r="AH130" s="23">
        <v>0</v>
      </c>
      <c r="AI130" s="23">
        <v>0</v>
      </c>
      <c r="AJ130" s="23">
        <v>0</v>
      </c>
      <c r="AK130" s="23">
        <v>1</v>
      </c>
      <c r="AL130" s="38">
        <f t="shared" si="21"/>
        <v>4</v>
      </c>
      <c r="AM130" s="8"/>
      <c r="AN130" s="40"/>
      <c r="AO130" s="40"/>
    </row>
    <row r="131" spans="1:41" x14ac:dyDescent="0.25">
      <c r="A131" s="3" t="s">
        <v>61</v>
      </c>
      <c r="B131" s="30" t="s">
        <v>62</v>
      </c>
      <c r="C131" s="1" t="s">
        <v>23</v>
      </c>
      <c r="D131" s="1" t="str">
        <f>+VLOOKUP($C131,[1]Ubicacion!$A:$C,2,0)</f>
        <v>Ub13</v>
      </c>
      <c r="E131" s="1" t="str">
        <f>+VLOOKUP($C131,[1]Ubicacion!$A:$C,3,0)</f>
        <v>Clinica León XIII - Zona Oriental</v>
      </c>
      <c r="F131" s="1" t="s">
        <v>63</v>
      </c>
      <c r="G131" s="1" t="str">
        <f>+VLOOKUP($F131,[1]Ubicacion!$A:$C,2,0)</f>
        <v>Ub12</v>
      </c>
      <c r="H131" s="1" t="str">
        <f>+VLOOKUP($F131,[1]Ubicacion!$A:$C,3,0)</f>
        <v>Centro de Salud Santa Rosa de Lima - Zona Occidental</v>
      </c>
      <c r="I131" s="4">
        <v>2</v>
      </c>
      <c r="J131" s="4">
        <v>2</v>
      </c>
      <c r="K131" s="5">
        <v>43276.711625428237</v>
      </c>
      <c r="L131" s="6">
        <f t="shared" si="29"/>
        <v>0.71162542823731201</v>
      </c>
      <c r="M131" s="7">
        <v>43276.728475000004</v>
      </c>
      <c r="N131" s="6">
        <f t="shared" si="30"/>
        <v>0.72847500000352738</v>
      </c>
      <c r="O131" s="6">
        <f t="shared" si="31"/>
        <v>1.6849571766215377E-2</v>
      </c>
      <c r="P131" s="1">
        <v>12600</v>
      </c>
      <c r="Q131">
        <v>6.4</v>
      </c>
      <c r="R131">
        <v>25</v>
      </c>
      <c r="S131" s="8">
        <f t="shared" si="26"/>
        <v>15.36</v>
      </c>
      <c r="U131">
        <v>6.8</v>
      </c>
      <c r="V131">
        <v>27</v>
      </c>
      <c r="W131" s="8">
        <f t="shared" si="27"/>
        <v>15.111111111111111</v>
      </c>
      <c r="Y131">
        <v>8.6</v>
      </c>
      <c r="Z131">
        <v>29</v>
      </c>
      <c r="AA131" s="8">
        <f t="shared" si="28"/>
        <v>17.793103448275861</v>
      </c>
      <c r="AC131" s="8">
        <v>7.3891413413626026</v>
      </c>
      <c r="AD131" s="8">
        <v>24.263383332888285</v>
      </c>
      <c r="AE131" s="40">
        <v>26.67868772278079</v>
      </c>
      <c r="AF131" s="40">
        <v>18.272327251278703</v>
      </c>
      <c r="AG131">
        <v>12600</v>
      </c>
      <c r="AH131" s="23">
        <v>0</v>
      </c>
      <c r="AI131" s="23">
        <v>0</v>
      </c>
      <c r="AJ131" s="23">
        <v>0</v>
      </c>
      <c r="AK131" s="23">
        <v>1</v>
      </c>
      <c r="AL131" s="38">
        <f t="shared" ref="AL131:AL194" si="32">+IF(AH131=1,1,IF(AI131=1,2,IF(AJ131=1,3,IF(AK131=1,4,0))))</f>
        <v>4</v>
      </c>
      <c r="AM131" s="8"/>
      <c r="AN131" s="40"/>
      <c r="AO131" s="40"/>
    </row>
    <row r="132" spans="1:41" x14ac:dyDescent="0.25">
      <c r="A132" s="3" t="s">
        <v>294</v>
      </c>
      <c r="B132" s="30" t="s">
        <v>295</v>
      </c>
      <c r="C132" s="1" t="s">
        <v>113</v>
      </c>
      <c r="D132" s="1" t="str">
        <f>+VLOOKUP($C132,[1]Ubicacion!$A:$C,2,0)</f>
        <v>Ub31</v>
      </c>
      <c r="E132" s="1" t="str">
        <f>+VLOOKUP($C132,[1]Ubicacion!$A:$C,3,0)</f>
        <v>Parque de Robledo - Zona Occidental</v>
      </c>
      <c r="F132" s="1" t="s">
        <v>296</v>
      </c>
      <c r="G132" s="1" t="str">
        <f>+VLOOKUP($F132,[1]Ubicacion!$A:$C,2,0)</f>
        <v>Ub11</v>
      </c>
      <c r="H132" s="1" t="str">
        <f>+VLOOKUP($F132,[1]Ubicacion!$A:$C,3,0)</f>
        <v>Cementerio Campos de Paz - Zona Occidental</v>
      </c>
      <c r="I132" s="4">
        <v>2</v>
      </c>
      <c r="J132" s="4">
        <v>2</v>
      </c>
      <c r="K132" s="5">
        <v>43381.663272418984</v>
      </c>
      <c r="L132" s="6">
        <f t="shared" si="29"/>
        <v>0.66327241898397915</v>
      </c>
      <c r="M132" s="7">
        <v>43381.678564930553</v>
      </c>
      <c r="N132" s="6">
        <f t="shared" si="30"/>
        <v>0.67856493055296596</v>
      </c>
      <c r="O132" s="6">
        <f t="shared" si="31"/>
        <v>1.5292511568986811E-2</v>
      </c>
      <c r="P132" s="1">
        <v>15600</v>
      </c>
      <c r="Q132" s="26">
        <v>8.6999999999999993</v>
      </c>
      <c r="R132" s="26">
        <v>26</v>
      </c>
      <c r="S132" s="28">
        <f t="shared" si="26"/>
        <v>20.076923076923077</v>
      </c>
      <c r="T132" s="26" t="s">
        <v>27</v>
      </c>
      <c r="U132">
        <v>12</v>
      </c>
      <c r="V132">
        <v>27</v>
      </c>
      <c r="W132" s="8">
        <f t="shared" si="27"/>
        <v>26.666666666666668</v>
      </c>
      <c r="X132" t="s">
        <v>20</v>
      </c>
      <c r="Y132">
        <v>12.7</v>
      </c>
      <c r="Z132">
        <v>31</v>
      </c>
      <c r="AA132" s="8">
        <f t="shared" si="28"/>
        <v>24.580645161290324</v>
      </c>
      <c r="AB132" t="s">
        <v>32</v>
      </c>
      <c r="AC132" s="8">
        <v>7.0804036481867216</v>
      </c>
      <c r="AD132" s="8">
        <v>22.021216666698457</v>
      </c>
      <c r="AE132" s="40">
        <v>28.159492975089819</v>
      </c>
      <c r="AF132" s="40">
        <v>19.291587078094686</v>
      </c>
      <c r="AG132">
        <v>15600</v>
      </c>
      <c r="AH132" s="23">
        <v>1</v>
      </c>
      <c r="AI132" s="23">
        <v>0</v>
      </c>
      <c r="AJ132" s="23">
        <v>0</v>
      </c>
      <c r="AK132" s="23">
        <v>0</v>
      </c>
      <c r="AL132" s="38">
        <f t="shared" si="32"/>
        <v>1</v>
      </c>
      <c r="AM132" s="8"/>
      <c r="AN132" s="40"/>
      <c r="AO132" s="40"/>
    </row>
    <row r="133" spans="1:41" x14ac:dyDescent="0.25">
      <c r="A133" s="3" t="s">
        <v>237</v>
      </c>
      <c r="B133" s="30" t="s">
        <v>238</v>
      </c>
      <c r="C133" s="1" t="s">
        <v>26</v>
      </c>
      <c r="D133" s="1" t="str">
        <f>+VLOOKUP($C133,[1]Ubicacion!$A:$C,2,0)</f>
        <v>Ub5</v>
      </c>
      <c r="E133" s="1" t="str">
        <f>+VLOOKUP($C133,[1]Ubicacion!$A:$C,3,0)</f>
        <v>C.C Oviedo - Zona Oriental</v>
      </c>
      <c r="F133" s="1" t="s">
        <v>239</v>
      </c>
      <c r="G133" s="1" t="str">
        <f>+VLOOKUP($F133,[1]Ubicacion!$A:$C,2,0)</f>
        <v>Ub3</v>
      </c>
      <c r="H133" s="1" t="str">
        <f>+VLOOKUP($F133,[1]Ubicacion!$A:$C,3,0)</f>
        <v>C.C La Mota - Zona Occidental</v>
      </c>
      <c r="I133" s="4">
        <v>2</v>
      </c>
      <c r="J133" s="4">
        <v>2</v>
      </c>
      <c r="K133" s="5">
        <v>43376.500434456022</v>
      </c>
      <c r="L133" s="6">
        <f t="shared" si="29"/>
        <v>0.50043445602204883</v>
      </c>
      <c r="M133" s="7">
        <v>43376.512904201387</v>
      </c>
      <c r="N133" s="6">
        <f t="shared" si="30"/>
        <v>0.51290420138684567</v>
      </c>
      <c r="O133" s="6">
        <f t="shared" si="31"/>
        <v>1.2469745364796836E-2</v>
      </c>
      <c r="P133" s="1">
        <v>9300</v>
      </c>
      <c r="Q133" s="3">
        <v>4.7</v>
      </c>
      <c r="R133" s="3">
        <v>12</v>
      </c>
      <c r="S133" s="8">
        <f t="shared" si="26"/>
        <v>23.5</v>
      </c>
      <c r="T133" t="s">
        <v>20</v>
      </c>
      <c r="U133">
        <v>5.3</v>
      </c>
      <c r="V133">
        <v>13</v>
      </c>
      <c r="W133" s="8">
        <f t="shared" si="27"/>
        <v>24.46153846153846</v>
      </c>
      <c r="X133" t="s">
        <v>20</v>
      </c>
      <c r="Y133">
        <v>6.4</v>
      </c>
      <c r="Z133">
        <v>17</v>
      </c>
      <c r="AA133" s="8">
        <f t="shared" si="28"/>
        <v>22.588235294117649</v>
      </c>
      <c r="AB133" t="s">
        <v>32</v>
      </c>
      <c r="AC133" s="8">
        <v>4.235541524608581</v>
      </c>
      <c r="AD133" s="8">
        <v>17.956433335940044</v>
      </c>
      <c r="AE133" s="40">
        <v>19.935952156722944</v>
      </c>
      <c r="AF133" s="40">
        <v>14.1527265867362</v>
      </c>
      <c r="AG133">
        <v>9300</v>
      </c>
      <c r="AH133" s="23">
        <v>0</v>
      </c>
      <c r="AI133" s="23">
        <v>0</v>
      </c>
      <c r="AJ133" s="23">
        <v>0</v>
      </c>
      <c r="AK133" s="23">
        <v>1</v>
      </c>
      <c r="AL133" s="38">
        <f t="shared" si="32"/>
        <v>4</v>
      </c>
      <c r="AM133" s="8"/>
      <c r="AN133" s="40"/>
      <c r="AO133" s="40"/>
    </row>
    <row r="134" spans="1:41" x14ac:dyDescent="0.25">
      <c r="A134" s="3" t="s">
        <v>597</v>
      </c>
      <c r="B134" s="30" t="s">
        <v>598</v>
      </c>
      <c r="C134" s="1" t="s">
        <v>49</v>
      </c>
      <c r="D134" s="1" t="str">
        <f>+VLOOKUP($C134,[1]Ubicacion!$A:$C,2,0)</f>
        <v>Ub8</v>
      </c>
      <c r="E134" s="1" t="str">
        <f>+VLOOKUP($C134,[1]Ubicacion!$A:$C,3,0)</f>
        <v>C.C. San Diego - Zona Oriental</v>
      </c>
      <c r="F134" s="1" t="s">
        <v>156</v>
      </c>
      <c r="G134" s="1" t="str">
        <f>+VLOOKUP($F134,[1]Ubicacion!$A:$C,2,0)</f>
        <v>Ub19</v>
      </c>
      <c r="H134" s="1" t="str">
        <f>+VLOOKUP($F134,[1]Ubicacion!$A:$C,3,0)</f>
        <v>Hospital Pablo Tobon Uribe - Zona Occidental</v>
      </c>
      <c r="I134" s="4">
        <v>1</v>
      </c>
      <c r="J134" s="4">
        <v>2</v>
      </c>
      <c r="K134" s="5">
        <v>43402.770284571758</v>
      </c>
      <c r="L134" s="6">
        <f t="shared" si="29"/>
        <v>0.77028457175765652</v>
      </c>
      <c r="M134" s="7">
        <v>43402.787802581021</v>
      </c>
      <c r="N134" s="6">
        <f t="shared" si="30"/>
        <v>0.78780258102051448</v>
      </c>
      <c r="O134" s="6">
        <f t="shared" si="31"/>
        <v>1.7518009262857959E-2</v>
      </c>
      <c r="P134" s="1">
        <v>11000</v>
      </c>
      <c r="Q134">
        <v>6.6</v>
      </c>
      <c r="R134">
        <v>19</v>
      </c>
      <c r="S134" s="8">
        <f t="shared" si="26"/>
        <v>20.842105263157894</v>
      </c>
      <c r="T134" t="s">
        <v>27</v>
      </c>
      <c r="U134">
        <v>7.4</v>
      </c>
      <c r="V134">
        <v>18</v>
      </c>
      <c r="W134" s="8">
        <f t="shared" si="27"/>
        <v>24.666666666666668</v>
      </c>
      <c r="X134" t="s">
        <v>32</v>
      </c>
      <c r="Y134">
        <v>6.4</v>
      </c>
      <c r="Z134">
        <v>23</v>
      </c>
      <c r="AA134" s="8">
        <f t="shared" si="28"/>
        <v>16.695652173913043</v>
      </c>
      <c r="AB134" t="s">
        <v>32</v>
      </c>
      <c r="AC134" s="8">
        <v>6.1168587358171491</v>
      </c>
      <c r="AD134" s="8">
        <v>25.225933333237965</v>
      </c>
      <c r="AE134" s="40">
        <v>19.406695126111916</v>
      </c>
      <c r="AF134" s="40">
        <v>14.548977011108269</v>
      </c>
      <c r="AG134">
        <v>11000</v>
      </c>
      <c r="AH134" s="23">
        <v>0</v>
      </c>
      <c r="AI134" s="23">
        <v>0</v>
      </c>
      <c r="AJ134" s="23">
        <v>0</v>
      </c>
      <c r="AK134" s="23">
        <v>1</v>
      </c>
      <c r="AL134" s="38">
        <f t="shared" si="32"/>
        <v>4</v>
      </c>
      <c r="AM134" s="8"/>
      <c r="AN134" s="40"/>
      <c r="AO134" s="40"/>
    </row>
    <row r="135" spans="1:41" x14ac:dyDescent="0.25">
      <c r="A135" s="3" t="s">
        <v>731</v>
      </c>
      <c r="B135" s="30" t="s">
        <v>732</v>
      </c>
      <c r="C135" s="1" t="s">
        <v>248</v>
      </c>
      <c r="D135" s="1" t="str">
        <f>+VLOOKUP($C135,[1]Ubicacion!$A:$C,2,0)</f>
        <v>Ub34</v>
      </c>
      <c r="E135" s="1" t="str">
        <f>+VLOOKUP($C135,[1]Ubicacion!$A:$C,3,0)</f>
        <v>Parroquia El Calvario - Zona Oriental</v>
      </c>
      <c r="F135" s="1" t="s">
        <v>105</v>
      </c>
      <c r="G135" s="1" t="str">
        <f>+VLOOKUP($F135,[1]Ubicacion!$A:$C,2,0)</f>
        <v>Ub16</v>
      </c>
      <c r="H135" s="1" t="str">
        <f>+VLOOKUP($F135,[1]Ubicacion!$A:$C,3,0)</f>
        <v>Estadio Atanasio Girardot Obelisco - Zona Occidental</v>
      </c>
      <c r="I135" s="4">
        <v>2</v>
      </c>
      <c r="J135" s="4">
        <v>1</v>
      </c>
      <c r="K135" s="5">
        <v>43413.465782175925</v>
      </c>
      <c r="L135" s="6">
        <f t="shared" si="29"/>
        <v>0.46578217592468718</v>
      </c>
      <c r="M135" s="7">
        <v>43413.480974270831</v>
      </c>
      <c r="N135" s="6">
        <f t="shared" si="30"/>
        <v>0.48097427083121147</v>
      </c>
      <c r="O135" s="6">
        <f t="shared" si="31"/>
        <v>1.5192094906524289E-2</v>
      </c>
      <c r="P135" s="1">
        <v>11000</v>
      </c>
      <c r="Q135">
        <v>6.3</v>
      </c>
      <c r="R135">
        <v>16</v>
      </c>
      <c r="S135" s="8">
        <f t="shared" si="26"/>
        <v>23.625</v>
      </c>
      <c r="T135" t="s">
        <v>20</v>
      </c>
      <c r="U135">
        <v>6.8</v>
      </c>
      <c r="V135">
        <v>17</v>
      </c>
      <c r="W135" s="8">
        <f t="shared" si="27"/>
        <v>24</v>
      </c>
      <c r="X135" t="s">
        <v>20</v>
      </c>
      <c r="Y135">
        <v>6</v>
      </c>
      <c r="Z135">
        <v>19</v>
      </c>
      <c r="AA135" s="8">
        <f t="shared" si="28"/>
        <v>18.94736842105263</v>
      </c>
      <c r="AB135" t="s">
        <v>32</v>
      </c>
      <c r="AC135" s="8">
        <v>5.6314719545444643</v>
      </c>
      <c r="AD135" s="8">
        <v>21.876616668701171</v>
      </c>
      <c r="AE135" s="40">
        <v>22.316511806317639</v>
      </c>
      <c r="AF135" s="40">
        <v>15.445181601416639</v>
      </c>
      <c r="AG135">
        <v>11000</v>
      </c>
      <c r="AH135" s="23">
        <v>0</v>
      </c>
      <c r="AI135" s="23">
        <v>0</v>
      </c>
      <c r="AJ135" s="23">
        <v>0</v>
      </c>
      <c r="AK135" s="23">
        <v>1</v>
      </c>
      <c r="AL135" s="38">
        <f t="shared" si="32"/>
        <v>4</v>
      </c>
      <c r="AM135" s="8"/>
      <c r="AN135" s="40"/>
      <c r="AO135" s="40"/>
    </row>
    <row r="136" spans="1:41" x14ac:dyDescent="0.25">
      <c r="A136" s="3" t="s">
        <v>498</v>
      </c>
      <c r="B136" s="30" t="s">
        <v>499</v>
      </c>
      <c r="C136" s="1" t="s">
        <v>18</v>
      </c>
      <c r="D136" s="1" t="str">
        <f>+VLOOKUP($C136,[1]Ubicacion!$A:$C,2,0)</f>
        <v>Ub17</v>
      </c>
      <c r="E136" s="1" t="str">
        <f>+VLOOKUP($C136,[1]Ubicacion!$A:$C,3,0)</f>
        <v>Facultad de Minas Unal - Zona Occidental</v>
      </c>
      <c r="F136" s="1" t="s">
        <v>296</v>
      </c>
      <c r="G136" s="1" t="str">
        <f>+VLOOKUP($F136,[1]Ubicacion!$A:$C,2,0)</f>
        <v>Ub11</v>
      </c>
      <c r="H136" s="1" t="str">
        <f>+VLOOKUP($F136,[1]Ubicacion!$A:$C,3,0)</f>
        <v>Cementerio Campos de Paz - Zona Occidental</v>
      </c>
      <c r="I136" s="4">
        <v>2</v>
      </c>
      <c r="J136" s="4">
        <v>2</v>
      </c>
      <c r="K136" s="5">
        <v>43393.611803506945</v>
      </c>
      <c r="L136" s="6">
        <f t="shared" si="29"/>
        <v>0.61180350694485242</v>
      </c>
      <c r="M136" s="7">
        <v>43393.632730173609</v>
      </c>
      <c r="N136" s="6">
        <f t="shared" si="30"/>
        <v>0.63273017360916128</v>
      </c>
      <c r="O136" s="6">
        <f t="shared" si="31"/>
        <v>2.0926666664308868E-2</v>
      </c>
      <c r="P136" s="1">
        <v>15300</v>
      </c>
      <c r="Q136">
        <v>11.6</v>
      </c>
      <c r="R136">
        <v>24</v>
      </c>
      <c r="S136" s="8">
        <f t="shared" si="26"/>
        <v>29</v>
      </c>
      <c r="T136" t="s">
        <v>20</v>
      </c>
      <c r="U136" s="26">
        <v>8.1999999999999993</v>
      </c>
      <c r="V136" s="26">
        <v>27</v>
      </c>
      <c r="W136" s="28">
        <f t="shared" si="27"/>
        <v>18.222222222222221</v>
      </c>
      <c r="X136" s="26" t="s">
        <v>32</v>
      </c>
      <c r="Y136">
        <v>9.8000000000000007</v>
      </c>
      <c r="Z136">
        <v>26</v>
      </c>
      <c r="AA136" s="8">
        <f t="shared" si="28"/>
        <v>22.615384615384617</v>
      </c>
      <c r="AB136" t="s">
        <v>32</v>
      </c>
      <c r="AC136" s="8">
        <v>7.7088499900930909</v>
      </c>
      <c r="AD136" s="8">
        <v>30.134400002161662</v>
      </c>
      <c r="AE136" s="40">
        <v>161.83515903312295</v>
      </c>
      <c r="AF136" s="40">
        <v>15.348936742473924</v>
      </c>
      <c r="AG136">
        <v>15300</v>
      </c>
      <c r="AH136" s="23">
        <v>0</v>
      </c>
      <c r="AI136" s="23">
        <v>1</v>
      </c>
      <c r="AJ136" s="23">
        <v>0</v>
      </c>
      <c r="AK136" s="23">
        <v>0</v>
      </c>
      <c r="AL136" s="38">
        <f t="shared" si="32"/>
        <v>2</v>
      </c>
      <c r="AM136" s="8"/>
      <c r="AN136" s="40"/>
      <c r="AO136" s="40"/>
    </row>
    <row r="137" spans="1:41" x14ac:dyDescent="0.25">
      <c r="A137" s="3" t="s">
        <v>206</v>
      </c>
      <c r="B137" s="30" t="s">
        <v>207</v>
      </c>
      <c r="C137" s="1" t="s">
        <v>160</v>
      </c>
      <c r="D137" s="1" t="str">
        <f>+VLOOKUP($C137,[1]Ubicacion!$A:$C,2,0)</f>
        <v>Ub30</v>
      </c>
      <c r="E137" s="1" t="str">
        <f>+VLOOKUP($C137,[1]Ubicacion!$A:$C,3,0)</f>
        <v>Parque de los pies descalsos  - Zona Oriental</v>
      </c>
      <c r="F137" s="1" t="s">
        <v>46</v>
      </c>
      <c r="G137" s="1" t="str">
        <f>+VLOOKUP($F137,[1]Ubicacion!$A:$C,2,0)</f>
        <v>Ub4</v>
      </c>
      <c r="H137" s="1" t="str">
        <f>+VLOOKUP($F137,[1]Ubicacion!$A:$C,3,0)</f>
        <v>C.C Los Molinos - Zona Occidental</v>
      </c>
      <c r="I137" s="4">
        <v>1</v>
      </c>
      <c r="J137" s="4">
        <v>2</v>
      </c>
      <c r="K137" s="5">
        <v>43374.79672121528</v>
      </c>
      <c r="L137" s="6">
        <f t="shared" si="29"/>
        <v>0.79672121527983109</v>
      </c>
      <c r="M137" s="7">
        <v>43374.809037650462</v>
      </c>
      <c r="N137" s="6">
        <f t="shared" si="30"/>
        <v>0.8090376504624146</v>
      </c>
      <c r="O137" s="6">
        <f t="shared" si="31"/>
        <v>1.2316435182583518E-2</v>
      </c>
      <c r="P137" s="1">
        <v>9000</v>
      </c>
      <c r="Q137" s="3">
        <v>5.0999999999999996</v>
      </c>
      <c r="R137" s="3">
        <v>16</v>
      </c>
      <c r="S137" s="8">
        <f t="shared" si="26"/>
        <v>19.125</v>
      </c>
      <c r="T137" t="s">
        <v>27</v>
      </c>
      <c r="U137" s="26">
        <v>4.9000000000000004</v>
      </c>
      <c r="V137" s="26">
        <v>15</v>
      </c>
      <c r="W137" s="28">
        <f t="shared" si="27"/>
        <v>19.600000000000001</v>
      </c>
      <c r="X137" s="26" t="s">
        <v>32</v>
      </c>
      <c r="Y137">
        <v>5.4</v>
      </c>
      <c r="Z137">
        <v>16</v>
      </c>
      <c r="AA137" s="8">
        <f t="shared" si="28"/>
        <v>20.25</v>
      </c>
      <c r="AB137" t="s">
        <v>32</v>
      </c>
      <c r="AC137" s="8">
        <v>4.2604270440942278</v>
      </c>
      <c r="AD137" s="8">
        <v>17.735666664441428</v>
      </c>
      <c r="AE137" s="40">
        <v>46.936033998335262</v>
      </c>
      <c r="AF137" s="40">
        <v>14.413082264235507</v>
      </c>
      <c r="AG137">
        <v>9000</v>
      </c>
      <c r="AH137" s="23">
        <v>0</v>
      </c>
      <c r="AI137" s="23">
        <v>1</v>
      </c>
      <c r="AJ137" s="23">
        <v>0</v>
      </c>
      <c r="AK137" s="23">
        <v>0</v>
      </c>
      <c r="AL137" s="38">
        <f t="shared" si="32"/>
        <v>2</v>
      </c>
      <c r="AM137" s="8"/>
      <c r="AN137" s="40"/>
      <c r="AO137" s="40"/>
    </row>
    <row r="138" spans="1:41" x14ac:dyDescent="0.25">
      <c r="A138" s="3" t="s">
        <v>297</v>
      </c>
      <c r="B138" s="30" t="s">
        <v>298</v>
      </c>
      <c r="C138" s="1" t="s">
        <v>63</v>
      </c>
      <c r="D138" s="1" t="str">
        <f>+VLOOKUP($C138,[1]Ubicacion!$A:$C,2,0)</f>
        <v>Ub12</v>
      </c>
      <c r="E138" s="1" t="str">
        <f>+VLOOKUP($C138,[1]Ubicacion!$A:$C,3,0)</f>
        <v>Centro de Salud Santa Rosa de Lima - Zona Occidental</v>
      </c>
      <c r="F138" s="1" t="s">
        <v>66</v>
      </c>
      <c r="G138" s="1" t="str">
        <f>+VLOOKUP($F138,[1]Ubicacion!$A:$C,2,0)</f>
        <v>Ub10</v>
      </c>
      <c r="H138" s="1" t="str">
        <f>+VLOOKUP($F138,[1]Ubicacion!$A:$C,3,0)</f>
        <v>Catedral Basílica Metropolitana - Zona Oriental</v>
      </c>
      <c r="I138" s="4">
        <v>2</v>
      </c>
      <c r="J138" s="4">
        <v>2</v>
      </c>
      <c r="K138" s="5">
        <v>43381.674569988427</v>
      </c>
      <c r="L138" s="6">
        <f t="shared" si="29"/>
        <v>0.6745699884268106</v>
      </c>
      <c r="M138" s="7">
        <v>43381.69426585648</v>
      </c>
      <c r="N138" s="6">
        <f t="shared" si="30"/>
        <v>0.69426585648034234</v>
      </c>
      <c r="O138" s="6">
        <f t="shared" si="31"/>
        <v>1.969586805353174E-2</v>
      </c>
      <c r="P138" s="1">
        <v>11400</v>
      </c>
      <c r="Q138">
        <v>7</v>
      </c>
      <c r="R138">
        <v>20</v>
      </c>
      <c r="S138" s="8">
        <f t="shared" si="26"/>
        <v>21</v>
      </c>
      <c r="T138" t="s">
        <v>20</v>
      </c>
      <c r="U138" s="26">
        <v>6.2</v>
      </c>
      <c r="V138" s="26">
        <v>20</v>
      </c>
      <c r="W138" s="28">
        <f t="shared" si="27"/>
        <v>18.600000000000001</v>
      </c>
      <c r="X138" s="26" t="s">
        <v>32</v>
      </c>
      <c r="AA138" s="8"/>
      <c r="AB138" t="s">
        <v>28</v>
      </c>
      <c r="AC138" s="8">
        <v>6.142578683897673</v>
      </c>
      <c r="AD138" s="8">
        <v>28.362050000826518</v>
      </c>
      <c r="AE138" s="40">
        <v>19.508241605500483</v>
      </c>
      <c r="AF138" s="40">
        <v>12.994643230059889</v>
      </c>
      <c r="AG138">
        <v>11400</v>
      </c>
      <c r="AH138" s="23">
        <v>0</v>
      </c>
      <c r="AI138" s="23">
        <v>1</v>
      </c>
      <c r="AJ138" s="23">
        <v>0</v>
      </c>
      <c r="AK138" s="23">
        <v>0</v>
      </c>
      <c r="AL138" s="38">
        <f t="shared" si="32"/>
        <v>2</v>
      </c>
      <c r="AM138" s="8"/>
      <c r="AN138" s="40"/>
      <c r="AO138" s="40"/>
    </row>
    <row r="139" spans="1:41" x14ac:dyDescent="0.25">
      <c r="A139" s="9" t="s">
        <v>745</v>
      </c>
      <c r="B139" s="10" t="s">
        <v>746</v>
      </c>
      <c r="C139" s="10" t="s">
        <v>151</v>
      </c>
      <c r="D139" s="10" t="str">
        <f>+VLOOKUP($C139,[1]Ubicacion!$A:$C,2,0)</f>
        <v>Ub1</v>
      </c>
      <c r="E139" s="10" t="str">
        <f>+VLOOKUP($C139,[1]Ubicacion!$A:$C,3,0)</f>
        <v>Aeroparque Juan Pablo II - Zona Occidental</v>
      </c>
      <c r="F139" s="10" t="s">
        <v>160</v>
      </c>
      <c r="G139" s="10" t="str">
        <f>+VLOOKUP($F139,[1]Ubicacion!$A:$C,2,0)</f>
        <v>Ub30</v>
      </c>
      <c r="H139" s="10" t="str">
        <f>+VLOOKUP($F139,[1]Ubicacion!$A:$C,3,0)</f>
        <v>Parque de los pies descalsos  - Zona Oriental</v>
      </c>
      <c r="I139" s="11">
        <v>2</v>
      </c>
      <c r="J139" s="11">
        <v>1</v>
      </c>
      <c r="K139" s="12">
        <v>43414.414874108799</v>
      </c>
      <c r="L139" s="13">
        <f t="shared" si="29"/>
        <v>0.41487410879926756</v>
      </c>
      <c r="M139" s="14">
        <v>43414.422577118057</v>
      </c>
      <c r="N139" s="13">
        <f t="shared" si="30"/>
        <v>0.42257711805723375</v>
      </c>
      <c r="O139" s="13">
        <f t="shared" si="31"/>
        <v>7.7030092579661869E-3</v>
      </c>
      <c r="P139" s="10">
        <v>9400</v>
      </c>
      <c r="Q139" s="9">
        <v>4.5999999999999996</v>
      </c>
      <c r="R139" s="9">
        <v>9</v>
      </c>
      <c r="S139" s="15">
        <f t="shared" si="26"/>
        <v>30.666666666666668</v>
      </c>
      <c r="T139" s="9" t="s">
        <v>20</v>
      </c>
      <c r="U139" s="9">
        <v>4.5999999999999996</v>
      </c>
      <c r="V139" s="9">
        <v>11</v>
      </c>
      <c r="W139" s="15">
        <f t="shared" si="27"/>
        <v>25.09090909090909</v>
      </c>
      <c r="X139" s="9" t="s">
        <v>20</v>
      </c>
      <c r="Y139" s="9">
        <v>4.5999999999999996</v>
      </c>
      <c r="Z139" s="9">
        <v>12</v>
      </c>
      <c r="AA139" s="15">
        <f>+Y139*60/Z139</f>
        <v>23</v>
      </c>
      <c r="AB139" s="9" t="s">
        <v>20</v>
      </c>
      <c r="AC139" s="15"/>
      <c r="AD139" s="15"/>
      <c r="AE139" s="41"/>
      <c r="AF139" s="41"/>
      <c r="AG139" s="9"/>
      <c r="AH139" s="35"/>
      <c r="AI139" s="35"/>
      <c r="AJ139" s="35"/>
      <c r="AK139" s="35"/>
      <c r="AL139" s="38">
        <f t="shared" si="32"/>
        <v>0</v>
      </c>
      <c r="AM139" s="8"/>
      <c r="AN139" s="40"/>
      <c r="AO139" s="40"/>
    </row>
    <row r="140" spans="1:41" x14ac:dyDescent="0.25">
      <c r="A140" s="3" t="s">
        <v>271</v>
      </c>
      <c r="B140" s="30" t="s">
        <v>272</v>
      </c>
      <c r="C140" s="1" t="s">
        <v>221</v>
      </c>
      <c r="D140" s="1" t="str">
        <f>+VLOOKUP($C140,[1]Ubicacion!$A:$C,2,0)</f>
        <v>Ub18</v>
      </c>
      <c r="E140" s="1" t="str">
        <f>+VLOOKUP($C140,[1]Ubicacion!$A:$C,3,0)</f>
        <v>Hospital La Maria - Zona Occidental</v>
      </c>
      <c r="F140" s="1" t="s">
        <v>273</v>
      </c>
      <c r="G140" s="1" t="str">
        <f>+VLOOKUP($F140,[1]Ubicacion!$A:$C,2,0)</f>
        <v>Ub35</v>
      </c>
      <c r="H140" s="1" t="str">
        <f>+VLOOKUP($F140,[1]Ubicacion!$A:$C,3,0)</f>
        <v>Parroquia San Cayetano - Zona Oriental</v>
      </c>
      <c r="I140" s="4">
        <v>2</v>
      </c>
      <c r="J140" s="4">
        <v>2</v>
      </c>
      <c r="K140" s="5">
        <v>43378.707944178241</v>
      </c>
      <c r="L140" s="6">
        <f t="shared" si="29"/>
        <v>0.70794417824072298</v>
      </c>
      <c r="M140" s="7">
        <v>43378.713734062498</v>
      </c>
      <c r="N140" s="6">
        <f t="shared" si="30"/>
        <v>0.71373406249767868</v>
      </c>
      <c r="O140" s="6">
        <f t="shared" si="31"/>
        <v>5.7898842569557019E-3</v>
      </c>
      <c r="P140" s="1">
        <v>6000</v>
      </c>
      <c r="Q140" s="3">
        <v>2.2999999999999998</v>
      </c>
      <c r="R140" s="3">
        <v>7</v>
      </c>
      <c r="S140" s="8">
        <f t="shared" si="26"/>
        <v>19.714285714285715</v>
      </c>
      <c r="T140" t="s">
        <v>58</v>
      </c>
      <c r="W140" s="8"/>
      <c r="X140" t="s">
        <v>28</v>
      </c>
      <c r="AA140" s="8"/>
      <c r="AB140" t="s">
        <v>28</v>
      </c>
      <c r="AC140" s="8">
        <v>2.2653343965001826</v>
      </c>
      <c r="AD140" s="8">
        <v>8.3374333302179977</v>
      </c>
      <c r="AE140" s="40">
        <v>22.240568496764585</v>
      </c>
      <c r="AF140" s="40">
        <v>16.302386886547623</v>
      </c>
      <c r="AG140">
        <v>6000</v>
      </c>
      <c r="AH140" s="23">
        <v>0</v>
      </c>
      <c r="AI140" s="23">
        <v>0</v>
      </c>
      <c r="AJ140" s="23">
        <v>0</v>
      </c>
      <c r="AK140" s="23">
        <v>1</v>
      </c>
      <c r="AL140" s="38">
        <f t="shared" si="32"/>
        <v>4</v>
      </c>
      <c r="AM140" s="8"/>
      <c r="AN140" s="40"/>
      <c r="AO140" s="40"/>
    </row>
    <row r="141" spans="1:41" x14ac:dyDescent="0.25">
      <c r="A141" s="3" t="s">
        <v>478</v>
      </c>
      <c r="B141" s="30" t="s">
        <v>479</v>
      </c>
      <c r="C141" s="1" t="s">
        <v>177</v>
      </c>
      <c r="D141" s="1" t="str">
        <f>+VLOOKUP($C141,[1]Ubicacion!$A:$C,2,0)</f>
        <v>Ub26</v>
      </c>
      <c r="E141" s="1" t="str">
        <f>+VLOOKUP($C141,[1]Ubicacion!$A:$C,3,0)</f>
        <v>Palacio de Exposiciones - Zona Oriental</v>
      </c>
      <c r="F141" s="1" t="s">
        <v>105</v>
      </c>
      <c r="G141" s="1" t="str">
        <f>+VLOOKUP($F141,[1]Ubicacion!$A:$C,2,0)</f>
        <v>Ub16</v>
      </c>
      <c r="H141" s="1" t="str">
        <f>+VLOOKUP($F141,[1]Ubicacion!$A:$C,3,0)</f>
        <v>Estadio Atanasio Girardot Obelisco - Zona Occidental</v>
      </c>
      <c r="I141" s="4">
        <v>2</v>
      </c>
      <c r="J141" s="4">
        <v>1</v>
      </c>
      <c r="K141" s="5">
        <v>43392.374471296294</v>
      </c>
      <c r="L141" s="6">
        <f t="shared" si="29"/>
        <v>0.37447129629435949</v>
      </c>
      <c r="M141" s="7">
        <v>43392.385542905089</v>
      </c>
      <c r="N141" s="6">
        <f t="shared" si="30"/>
        <v>0.38554290508909617</v>
      </c>
      <c r="O141" s="6">
        <f t="shared" si="31"/>
        <v>1.1071608794736676E-2</v>
      </c>
      <c r="P141" s="1">
        <v>8500</v>
      </c>
      <c r="Q141">
        <v>3.9</v>
      </c>
      <c r="R141">
        <v>10</v>
      </c>
      <c r="S141" s="8">
        <f t="shared" si="26"/>
        <v>23.4</v>
      </c>
      <c r="T141" t="s">
        <v>20</v>
      </c>
      <c r="U141">
        <v>3.6</v>
      </c>
      <c r="V141">
        <v>13</v>
      </c>
      <c r="W141" s="8">
        <f t="shared" ref="W141:W151" si="33">+U141*60/V141</f>
        <v>16.615384615384617</v>
      </c>
      <c r="X141" t="s">
        <v>32</v>
      </c>
      <c r="Y141">
        <v>4</v>
      </c>
      <c r="Z141">
        <v>15</v>
      </c>
      <c r="AA141" s="8">
        <f t="shared" ref="AA141:AA148" si="34">+Y141*60/Z141</f>
        <v>16</v>
      </c>
      <c r="AB141" t="s">
        <v>32</v>
      </c>
      <c r="AC141" s="8">
        <v>4.3192409273123102</v>
      </c>
      <c r="AD141" s="8">
        <v>15.943116668860117</v>
      </c>
      <c r="AE141" s="40">
        <v>22.371203400085218</v>
      </c>
      <c r="AF141" s="40">
        <v>16.254943184660728</v>
      </c>
      <c r="AG141">
        <v>8500</v>
      </c>
      <c r="AH141" s="23">
        <v>0</v>
      </c>
      <c r="AI141" s="23">
        <v>0</v>
      </c>
      <c r="AJ141" s="23">
        <v>0</v>
      </c>
      <c r="AK141" s="23">
        <v>1</v>
      </c>
      <c r="AL141" s="38">
        <f t="shared" si="32"/>
        <v>4</v>
      </c>
      <c r="AM141" s="8"/>
      <c r="AN141" s="40"/>
      <c r="AO141" s="40"/>
    </row>
    <row r="142" spans="1:41" x14ac:dyDescent="0.25">
      <c r="A142" s="3" t="s">
        <v>352</v>
      </c>
      <c r="B142" s="30" t="s">
        <v>353</v>
      </c>
      <c r="C142" s="1" t="s">
        <v>273</v>
      </c>
      <c r="D142" s="1" t="str">
        <f>+VLOOKUP($C142,[1]Ubicacion!$A:$C,2,0)</f>
        <v>Ub35</v>
      </c>
      <c r="E142" s="1" t="str">
        <f>+VLOOKUP($C142,[1]Ubicacion!$A:$C,3,0)</f>
        <v>Parroquia San Cayetano - Zona Oriental</v>
      </c>
      <c r="F142" s="1" t="s">
        <v>218</v>
      </c>
      <c r="G142" s="1" t="str">
        <f>+VLOOKUP($F142,[1]Ubicacion!$A:$C,2,0)</f>
        <v>Ub36</v>
      </c>
      <c r="H142" s="1" t="str">
        <f>+VLOOKUP($F142,[1]Ubicacion!$A:$C,3,0)</f>
        <v>Parroquia San Judas Tadeo - Zona Occidental</v>
      </c>
      <c r="I142" s="4">
        <v>2</v>
      </c>
      <c r="J142" s="4">
        <v>1</v>
      </c>
      <c r="K142" s="5">
        <v>43383.492053321759</v>
      </c>
      <c r="L142" s="6">
        <f t="shared" si="29"/>
        <v>0.49205332175915828</v>
      </c>
      <c r="M142" s="7">
        <v>43383.498724803241</v>
      </c>
      <c r="N142" s="6">
        <f t="shared" si="30"/>
        <v>0.49872480324120261</v>
      </c>
      <c r="O142" s="6">
        <f t="shared" si="31"/>
        <v>6.671481482044328E-3</v>
      </c>
      <c r="P142" s="1">
        <v>7000</v>
      </c>
      <c r="Q142">
        <v>2.4</v>
      </c>
      <c r="R142">
        <v>8</v>
      </c>
      <c r="S142" s="8">
        <f t="shared" si="26"/>
        <v>18</v>
      </c>
      <c r="T142" t="s">
        <v>20</v>
      </c>
      <c r="U142">
        <v>2.6</v>
      </c>
      <c r="V142">
        <v>10</v>
      </c>
      <c r="W142" s="8">
        <f t="shared" si="33"/>
        <v>15.6</v>
      </c>
      <c r="X142" t="s">
        <v>20</v>
      </c>
      <c r="Y142">
        <v>3.4</v>
      </c>
      <c r="Z142">
        <v>10</v>
      </c>
      <c r="AA142" s="8">
        <f t="shared" si="34"/>
        <v>20.399999999999999</v>
      </c>
      <c r="AB142" t="s">
        <v>20</v>
      </c>
      <c r="AC142" s="8">
        <v>2.7933808402112459</v>
      </c>
      <c r="AD142" s="8">
        <v>9.6069333314895626</v>
      </c>
      <c r="AE142" s="40">
        <v>22.013937605301582</v>
      </c>
      <c r="AF142" s="40">
        <v>17.446030343867058</v>
      </c>
      <c r="AG142">
        <v>7000</v>
      </c>
      <c r="AH142" s="23">
        <v>0</v>
      </c>
      <c r="AI142" s="23">
        <v>0</v>
      </c>
      <c r="AJ142" s="23">
        <v>0</v>
      </c>
      <c r="AK142" s="23">
        <v>1</v>
      </c>
      <c r="AL142" s="38">
        <f t="shared" si="32"/>
        <v>4</v>
      </c>
      <c r="AM142" s="8"/>
      <c r="AN142" s="40"/>
      <c r="AO142" s="40"/>
    </row>
    <row r="143" spans="1:41" x14ac:dyDescent="0.25">
      <c r="A143" s="3" t="s">
        <v>575</v>
      </c>
      <c r="B143" s="30" t="s">
        <v>576</v>
      </c>
      <c r="C143" s="1" t="s">
        <v>248</v>
      </c>
      <c r="D143" s="1" t="str">
        <f>+VLOOKUP($C143,[1]Ubicacion!$A:$C,2,0)</f>
        <v>Ub34</v>
      </c>
      <c r="E143" s="1" t="str">
        <f>+VLOOKUP($C143,[1]Ubicacion!$A:$C,3,0)</f>
        <v>Parroquia El Calvario - Zona Oriental</v>
      </c>
      <c r="F143" s="1" t="s">
        <v>105</v>
      </c>
      <c r="G143" s="1" t="str">
        <f>+VLOOKUP($F143,[1]Ubicacion!$A:$C,2,0)</f>
        <v>Ub16</v>
      </c>
      <c r="H143" s="1" t="str">
        <f>+VLOOKUP($F143,[1]Ubicacion!$A:$C,3,0)</f>
        <v>Estadio Atanasio Girardot Obelisco - Zona Occidental</v>
      </c>
      <c r="I143" s="4">
        <v>2</v>
      </c>
      <c r="J143" s="4">
        <v>2</v>
      </c>
      <c r="K143" s="5">
        <v>43399.678315509256</v>
      </c>
      <c r="L143" s="6">
        <f t="shared" si="29"/>
        <v>0.67831550925620832</v>
      </c>
      <c r="M143" s="7">
        <v>43399.691819016203</v>
      </c>
      <c r="N143" s="6">
        <f t="shared" si="30"/>
        <v>0.69181901620322606</v>
      </c>
      <c r="O143" s="6">
        <f t="shared" si="31"/>
        <v>1.350350694701774E-2</v>
      </c>
      <c r="P143" s="1">
        <v>11000</v>
      </c>
      <c r="Q143" s="26">
        <v>6.3</v>
      </c>
      <c r="R143" s="26">
        <v>17</v>
      </c>
      <c r="S143" s="28">
        <f t="shared" si="26"/>
        <v>22.235294117647058</v>
      </c>
      <c r="T143" s="26" t="s">
        <v>20</v>
      </c>
      <c r="U143">
        <v>6.8</v>
      </c>
      <c r="V143">
        <v>21</v>
      </c>
      <c r="W143" s="8">
        <f t="shared" si="33"/>
        <v>19.428571428571427</v>
      </c>
      <c r="X143" t="s">
        <v>32</v>
      </c>
      <c r="Y143">
        <v>6</v>
      </c>
      <c r="Z143">
        <v>23</v>
      </c>
      <c r="AA143" s="8">
        <f t="shared" si="34"/>
        <v>15.652173913043478</v>
      </c>
      <c r="AB143" t="s">
        <v>32</v>
      </c>
      <c r="AC143" s="8">
        <v>6.3760484013239207</v>
      </c>
      <c r="AD143" s="8">
        <v>19.445050001144409</v>
      </c>
      <c r="AE143" s="40">
        <v>29.557579832045946</v>
      </c>
      <c r="AF143" s="40">
        <v>19.674050931055465</v>
      </c>
      <c r="AG143">
        <v>11000</v>
      </c>
      <c r="AH143" s="23">
        <v>1</v>
      </c>
      <c r="AI143" s="23">
        <v>0</v>
      </c>
      <c r="AJ143" s="23">
        <v>0</v>
      </c>
      <c r="AK143" s="23">
        <v>0</v>
      </c>
      <c r="AL143" s="38">
        <f t="shared" si="32"/>
        <v>1</v>
      </c>
      <c r="AM143" s="8"/>
      <c r="AN143" s="40"/>
      <c r="AO143" s="40"/>
    </row>
    <row r="144" spans="1:41" x14ac:dyDescent="0.25">
      <c r="A144" s="3" t="s">
        <v>59</v>
      </c>
      <c r="B144" s="30" t="s">
        <v>60</v>
      </c>
      <c r="C144" s="1" t="s">
        <v>18</v>
      </c>
      <c r="D144" s="1" t="str">
        <f>+VLOOKUP($C144,[1]Ubicacion!$A:$C,2,0)</f>
        <v>Ub17</v>
      </c>
      <c r="E144" s="1" t="str">
        <f>+VLOOKUP($C144,[1]Ubicacion!$A:$C,3,0)</f>
        <v>Facultad de Minas Unal - Zona Occidental</v>
      </c>
      <c r="F144" s="1" t="s">
        <v>42</v>
      </c>
      <c r="G144" s="1" t="str">
        <f>+VLOOKUP($F144,[1]Ubicacion!$A:$C,2,0)</f>
        <v>Ub24</v>
      </c>
      <c r="H144" s="1" t="str">
        <f>+VLOOKUP($F144,[1]Ubicacion!$A:$C,3,0)</f>
        <v xml:space="preserve">Museo Cementerio San Pedro - Zona Oriental </v>
      </c>
      <c r="I144" s="4">
        <v>2</v>
      </c>
      <c r="J144" s="4">
        <v>2</v>
      </c>
      <c r="K144" s="5">
        <v>43276.547366701387</v>
      </c>
      <c r="L144" s="6">
        <f t="shared" si="29"/>
        <v>0.54736670138663612</v>
      </c>
      <c r="M144" s="7">
        <v>43276.558130902777</v>
      </c>
      <c r="N144" s="6">
        <f t="shared" si="30"/>
        <v>0.55813090277661104</v>
      </c>
      <c r="O144" s="6">
        <f t="shared" si="31"/>
        <v>1.0764201389974914E-2</v>
      </c>
      <c r="P144" s="1">
        <v>9300</v>
      </c>
      <c r="Q144">
        <v>5.7</v>
      </c>
      <c r="R144">
        <v>15</v>
      </c>
      <c r="S144" s="8">
        <f t="shared" ref="S144:S175" si="35">+Q144*60/R144</f>
        <v>22.8</v>
      </c>
      <c r="T144" t="s">
        <v>20</v>
      </c>
      <c r="U144">
        <v>6.6</v>
      </c>
      <c r="V144">
        <v>18</v>
      </c>
      <c r="W144" s="8">
        <f t="shared" si="33"/>
        <v>22</v>
      </c>
      <c r="X144" t="s">
        <v>20</v>
      </c>
      <c r="AA144" s="8" t="e">
        <f t="shared" si="34"/>
        <v>#DIV/0!</v>
      </c>
      <c r="AB144" t="s">
        <v>28</v>
      </c>
      <c r="AC144" s="8">
        <v>4.8311345406524726</v>
      </c>
      <c r="AD144" s="8">
        <v>15.500449999173481</v>
      </c>
      <c r="AE144" s="40">
        <v>26.807265913420313</v>
      </c>
      <c r="AF144" s="40">
        <v>18.700623043499046</v>
      </c>
      <c r="AG144">
        <v>9300</v>
      </c>
      <c r="AH144" s="23">
        <v>0</v>
      </c>
      <c r="AI144" s="23">
        <v>0</v>
      </c>
      <c r="AJ144" s="23">
        <v>0</v>
      </c>
      <c r="AK144" s="23">
        <v>1</v>
      </c>
      <c r="AL144" s="38">
        <f t="shared" si="32"/>
        <v>4</v>
      </c>
      <c r="AM144" s="8"/>
      <c r="AN144" s="40"/>
      <c r="AO144" s="40"/>
    </row>
    <row r="145" spans="1:41" x14ac:dyDescent="0.25">
      <c r="A145" s="3" t="s">
        <v>755</v>
      </c>
      <c r="B145" s="30" t="s">
        <v>756</v>
      </c>
      <c r="C145" s="1" t="s">
        <v>146</v>
      </c>
      <c r="D145" s="1" t="str">
        <f>+VLOOKUP($C145,[1]Ubicacion!$A:$C,2,0)</f>
        <v>Ub29</v>
      </c>
      <c r="E145" s="1" t="str">
        <f>+VLOOKUP($C145,[1]Ubicacion!$A:$C,3,0)</f>
        <v>Parque de la Floresta - Zona Occidental</v>
      </c>
      <c r="F145" s="1" t="s">
        <v>224</v>
      </c>
      <c r="G145" s="1" t="str">
        <f>+VLOOKUP($F145,[1]Ubicacion!$A:$C,2,0)</f>
        <v>Ub22</v>
      </c>
      <c r="H145" s="1" t="str">
        <f>+VLOOKUP($F145,[1]Ubicacion!$A:$C,3,0)</f>
        <v>Hotel Nutibara - Zona Oriental</v>
      </c>
      <c r="I145" s="4">
        <v>2</v>
      </c>
      <c r="J145" s="4">
        <v>2</v>
      </c>
      <c r="K145" s="5">
        <v>43414.611292858797</v>
      </c>
      <c r="L145" s="6">
        <f t="shared" si="29"/>
        <v>0.61129285879724193</v>
      </c>
      <c r="M145" s="7">
        <v>43414.629223530093</v>
      </c>
      <c r="N145" s="6">
        <f t="shared" si="30"/>
        <v>0.62922353009344079</v>
      </c>
      <c r="O145" s="6">
        <f t="shared" si="31"/>
        <v>1.7930671296198852E-2</v>
      </c>
      <c r="P145" s="1">
        <v>11600</v>
      </c>
      <c r="Q145">
        <v>7.5</v>
      </c>
      <c r="R145">
        <v>28</v>
      </c>
      <c r="S145" s="8">
        <f t="shared" si="35"/>
        <v>16.071428571428573</v>
      </c>
      <c r="T145" t="s">
        <v>27</v>
      </c>
      <c r="U145">
        <v>5.6</v>
      </c>
      <c r="V145">
        <v>30</v>
      </c>
      <c r="W145" s="8">
        <f t="shared" si="33"/>
        <v>11.2</v>
      </c>
      <c r="X145" t="s">
        <v>32</v>
      </c>
      <c r="Y145">
        <v>5.5</v>
      </c>
      <c r="Z145">
        <v>32</v>
      </c>
      <c r="AA145" s="8">
        <f t="shared" si="34"/>
        <v>10.3125</v>
      </c>
      <c r="AB145" t="s">
        <v>32</v>
      </c>
      <c r="AC145" s="8">
        <v>5.1912181733166092</v>
      </c>
      <c r="AD145" s="8">
        <v>25.820166667302448</v>
      </c>
      <c r="AE145" s="40">
        <v>36.795597056952943</v>
      </c>
      <c r="AF145" s="40">
        <v>12.063171179813983</v>
      </c>
      <c r="AG145">
        <v>11600</v>
      </c>
      <c r="AH145" s="23">
        <v>0</v>
      </c>
      <c r="AI145" s="23">
        <v>0</v>
      </c>
      <c r="AJ145" s="23">
        <v>0</v>
      </c>
      <c r="AK145" s="23">
        <v>1</v>
      </c>
      <c r="AL145" s="38">
        <f t="shared" si="32"/>
        <v>4</v>
      </c>
      <c r="AM145" s="8"/>
      <c r="AN145" s="40"/>
      <c r="AO145" s="40"/>
    </row>
    <row r="146" spans="1:41" x14ac:dyDescent="0.25">
      <c r="A146" s="3" t="s">
        <v>362</v>
      </c>
      <c r="B146" s="30" t="s">
        <v>363</v>
      </c>
      <c r="C146" s="1" t="s">
        <v>177</v>
      </c>
      <c r="D146" s="1" t="str">
        <f>+VLOOKUP($C146,[1]Ubicacion!$A:$C,2,0)</f>
        <v>Ub26</v>
      </c>
      <c r="E146" s="1" t="str">
        <f>+VLOOKUP($C146,[1]Ubicacion!$A:$C,3,0)</f>
        <v>Palacio de Exposiciones - Zona Oriental</v>
      </c>
      <c r="F146" s="1" t="s">
        <v>18</v>
      </c>
      <c r="G146" s="1" t="str">
        <f>+VLOOKUP($F146,[1]Ubicacion!$A:$C,2,0)</f>
        <v>Ub17</v>
      </c>
      <c r="H146" s="1" t="str">
        <f>+VLOOKUP($F146,[1]Ubicacion!$A:$C,3,0)</f>
        <v>Facultad de Minas Unal - Zona Occidental</v>
      </c>
      <c r="I146" s="4">
        <v>2</v>
      </c>
      <c r="J146" s="4">
        <v>2</v>
      </c>
      <c r="K146" s="5">
        <v>43383.53860216435</v>
      </c>
      <c r="L146" s="6">
        <f t="shared" si="29"/>
        <v>0.53860216434986796</v>
      </c>
      <c r="M146" s="7">
        <v>43383.549340775462</v>
      </c>
      <c r="N146" s="6">
        <f t="shared" si="30"/>
        <v>0.54934077546204207</v>
      </c>
      <c r="O146" s="6">
        <f t="shared" si="31"/>
        <v>1.0738611112174112E-2</v>
      </c>
      <c r="P146" s="1">
        <v>11500</v>
      </c>
      <c r="Q146">
        <v>6.2</v>
      </c>
      <c r="R146">
        <v>15</v>
      </c>
      <c r="S146" s="8">
        <f t="shared" si="35"/>
        <v>24.8</v>
      </c>
      <c r="T146" t="s">
        <v>20</v>
      </c>
      <c r="U146">
        <v>6.7</v>
      </c>
      <c r="V146">
        <v>15</v>
      </c>
      <c r="W146" s="8">
        <f t="shared" si="33"/>
        <v>26.8</v>
      </c>
      <c r="X146" t="s">
        <v>20</v>
      </c>
      <c r="Y146" s="26">
        <v>5.7</v>
      </c>
      <c r="Z146" s="26">
        <v>14</v>
      </c>
      <c r="AA146" s="28">
        <f t="shared" si="34"/>
        <v>24.428571428571427</v>
      </c>
      <c r="AB146" s="26" t="s">
        <v>20</v>
      </c>
      <c r="AC146" s="8">
        <v>6.1408883007530175</v>
      </c>
      <c r="AD146" s="8">
        <v>15.463599999745687</v>
      </c>
      <c r="AE146" s="40">
        <v>34.906446465819265</v>
      </c>
      <c r="AF146" s="40">
        <v>23.827135857836506</v>
      </c>
      <c r="AG146">
        <v>11500</v>
      </c>
      <c r="AH146" s="23">
        <v>0</v>
      </c>
      <c r="AI146" s="23">
        <v>0</v>
      </c>
      <c r="AJ146" s="23">
        <v>1</v>
      </c>
      <c r="AK146" s="23">
        <v>0</v>
      </c>
      <c r="AL146" s="38">
        <f t="shared" si="32"/>
        <v>3</v>
      </c>
      <c r="AM146" s="8"/>
      <c r="AN146" s="40"/>
      <c r="AO146" s="40"/>
    </row>
    <row r="147" spans="1:41" x14ac:dyDescent="0.25">
      <c r="A147" s="3" t="s">
        <v>196</v>
      </c>
      <c r="B147" s="30" t="s">
        <v>197</v>
      </c>
      <c r="C147" s="1" t="s">
        <v>91</v>
      </c>
      <c r="D147" s="1" t="str">
        <f>+VLOOKUP($C147,[1]Ubicacion!$A:$C,2,0)</f>
        <v>Ub41</v>
      </c>
      <c r="E147" s="1" t="str">
        <f>+VLOOKUP($C147,[1]Ubicacion!$A:$C,3,0)</f>
        <v>Universidad de Antioquia - Zona Oriental</v>
      </c>
      <c r="F147" s="1" t="s">
        <v>124</v>
      </c>
      <c r="G147" s="1" t="str">
        <f>+VLOOKUP($F147,[1]Ubicacion!$A:$C,2,0)</f>
        <v>Ub43</v>
      </c>
      <c r="H147" s="1" t="str">
        <f>+VLOOKUP($F147,[1]Ubicacion!$A:$C,3,0)</f>
        <v>Universidad Pontificia Bolivariana - Zona Occidental</v>
      </c>
      <c r="I147" s="4">
        <v>2</v>
      </c>
      <c r="J147" s="4">
        <v>2</v>
      </c>
      <c r="K147" s="5">
        <v>43374.686290243058</v>
      </c>
      <c r="L147" s="6">
        <f t="shared" si="29"/>
        <v>0.68629024305846542</v>
      </c>
      <c r="M147" s="7">
        <v>43374.712348263885</v>
      </c>
      <c r="N147" s="6">
        <f t="shared" si="30"/>
        <v>0.71234826388536021</v>
      </c>
      <c r="O147" s="6">
        <f t="shared" si="31"/>
        <v>2.605802082689479E-2</v>
      </c>
      <c r="P147" s="1">
        <v>125700</v>
      </c>
      <c r="Q147" s="3">
        <v>4.8</v>
      </c>
      <c r="R147" s="3">
        <v>16</v>
      </c>
      <c r="S147" s="8">
        <f t="shared" si="35"/>
        <v>18</v>
      </c>
      <c r="T147" t="s">
        <v>27</v>
      </c>
      <c r="U147">
        <v>6</v>
      </c>
      <c r="V147">
        <v>17</v>
      </c>
      <c r="W147" s="8">
        <f t="shared" si="33"/>
        <v>21.176470588235293</v>
      </c>
      <c r="X147" t="s">
        <v>32</v>
      </c>
      <c r="Y147">
        <v>6.4</v>
      </c>
      <c r="Z147">
        <v>22</v>
      </c>
      <c r="AA147" s="8">
        <f t="shared" si="34"/>
        <v>17.454545454545453</v>
      </c>
      <c r="AB147" t="s">
        <v>32</v>
      </c>
      <c r="AC147" s="8">
        <v>4.7980092515459045</v>
      </c>
      <c r="AD147" s="8">
        <v>37.523550001780194</v>
      </c>
      <c r="AE147" s="40">
        <v>30.569421856183816</v>
      </c>
      <c r="AF147" s="40">
        <v>7.6719967881263003</v>
      </c>
      <c r="AG147">
        <v>12700</v>
      </c>
      <c r="AH147" s="23">
        <v>0</v>
      </c>
      <c r="AI147" s="23">
        <v>0</v>
      </c>
      <c r="AJ147" s="23">
        <v>0</v>
      </c>
      <c r="AK147" s="23">
        <v>1</v>
      </c>
      <c r="AL147" s="38">
        <f t="shared" si="32"/>
        <v>4</v>
      </c>
      <c r="AM147" s="8"/>
      <c r="AN147" s="40"/>
      <c r="AO147" s="40"/>
    </row>
    <row r="148" spans="1:41" x14ac:dyDescent="0.25">
      <c r="A148" s="3" t="s">
        <v>308</v>
      </c>
      <c r="B148" s="30" t="s">
        <v>309</v>
      </c>
      <c r="C148" s="1" t="s">
        <v>73</v>
      </c>
      <c r="D148" s="1" t="str">
        <f>+VLOOKUP($C148,[1]Ubicacion!$A:$C,2,0)</f>
        <v>Ub28</v>
      </c>
      <c r="E148" s="1" t="str">
        <f>+VLOOKUP($C148,[1]Ubicacion!$A:$C,3,0)</f>
        <v>Parque de Boston - Zona Oriental</v>
      </c>
      <c r="F148" s="1" t="s">
        <v>124</v>
      </c>
      <c r="G148" s="1" t="str">
        <f>+VLOOKUP($F148,[1]Ubicacion!$A:$C,2,0)</f>
        <v>Ub43</v>
      </c>
      <c r="H148" s="1" t="str">
        <f>+VLOOKUP($F148,[1]Ubicacion!$A:$C,3,0)</f>
        <v>Universidad Pontificia Bolivariana - Zona Occidental</v>
      </c>
      <c r="I148" s="4">
        <v>1</v>
      </c>
      <c r="J148" s="4">
        <v>2</v>
      </c>
      <c r="K148" s="5">
        <v>43381.757605173611</v>
      </c>
      <c r="L148" s="6">
        <f t="shared" si="29"/>
        <v>0.75760517361050006</v>
      </c>
      <c r="M148" s="7">
        <v>43381.770298807867</v>
      </c>
      <c r="N148" s="6">
        <f t="shared" si="30"/>
        <v>0.7702988078672206</v>
      </c>
      <c r="O148" s="6">
        <f t="shared" si="31"/>
        <v>1.2693634256720543E-2</v>
      </c>
      <c r="P148" s="1">
        <v>10000</v>
      </c>
      <c r="Q148">
        <v>5.6</v>
      </c>
      <c r="R148">
        <v>18</v>
      </c>
      <c r="S148" s="8">
        <f t="shared" si="35"/>
        <v>18.666666666666668</v>
      </c>
      <c r="T148" t="s">
        <v>27</v>
      </c>
      <c r="U148" s="26">
        <v>4.7</v>
      </c>
      <c r="V148" s="26">
        <v>19</v>
      </c>
      <c r="W148" s="28">
        <f t="shared" si="33"/>
        <v>14.842105263157896</v>
      </c>
      <c r="X148" s="26" t="s">
        <v>32</v>
      </c>
      <c r="Y148">
        <v>4.9000000000000004</v>
      </c>
      <c r="Z148">
        <v>20</v>
      </c>
      <c r="AA148" s="8">
        <f t="shared" si="34"/>
        <v>14.7</v>
      </c>
      <c r="AB148" t="s">
        <v>32</v>
      </c>
      <c r="AC148" s="8">
        <v>4.6002666861423496</v>
      </c>
      <c r="AD148" s="8">
        <v>18.278833333651225</v>
      </c>
      <c r="AE148" s="40">
        <v>28.31727286225054</v>
      </c>
      <c r="AF148" s="40">
        <v>15.100307340753369</v>
      </c>
      <c r="AG148">
        <v>10000</v>
      </c>
      <c r="AH148" s="23">
        <v>0</v>
      </c>
      <c r="AI148" s="23">
        <v>1</v>
      </c>
      <c r="AJ148" s="23">
        <v>0</v>
      </c>
      <c r="AK148" s="23">
        <v>0</v>
      </c>
      <c r="AL148" s="38">
        <f t="shared" si="32"/>
        <v>2</v>
      </c>
      <c r="AM148" s="8"/>
      <c r="AN148" s="40"/>
      <c r="AO148" s="40"/>
    </row>
    <row r="149" spans="1:41" x14ac:dyDescent="0.25">
      <c r="A149" s="3" t="s">
        <v>422</v>
      </c>
      <c r="B149" s="30" t="s">
        <v>423</v>
      </c>
      <c r="C149" s="1" t="s">
        <v>46</v>
      </c>
      <c r="D149" s="1" t="str">
        <f>+VLOOKUP($C149,[1]Ubicacion!$A:$C,2,0)</f>
        <v>Ub4</v>
      </c>
      <c r="E149" s="1" t="str">
        <f>+VLOOKUP($C149,[1]Ubicacion!$A:$C,3,0)</f>
        <v>C.C Los Molinos - Zona Occidental</v>
      </c>
      <c r="F149" s="1" t="s">
        <v>177</v>
      </c>
      <c r="G149" s="1" t="str">
        <f>+VLOOKUP($F149,[1]Ubicacion!$A:$C,2,0)</f>
        <v>Ub26</v>
      </c>
      <c r="H149" s="1" t="str">
        <f>+VLOOKUP($F149,[1]Ubicacion!$A:$C,3,0)</f>
        <v>Palacio de Exposiciones - Zona Oriental</v>
      </c>
      <c r="I149" s="4">
        <v>1</v>
      </c>
      <c r="J149" s="4">
        <v>1</v>
      </c>
      <c r="K149" s="5">
        <v>43390.330839814815</v>
      </c>
      <c r="L149" s="6">
        <f t="shared" si="29"/>
        <v>0.33083981481468072</v>
      </c>
      <c r="M149" s="7">
        <v>43390.342789780094</v>
      </c>
      <c r="N149" s="6">
        <f t="shared" si="30"/>
        <v>0.34278978009388084</v>
      </c>
      <c r="O149" s="6">
        <f t="shared" si="31"/>
        <v>1.1949965279200114E-2</v>
      </c>
      <c r="P149" s="1">
        <v>10000</v>
      </c>
      <c r="Q149">
        <v>5.3</v>
      </c>
      <c r="R149">
        <v>13</v>
      </c>
      <c r="S149" s="8">
        <f t="shared" si="35"/>
        <v>24.46153846153846</v>
      </c>
      <c r="T149" t="s">
        <v>20</v>
      </c>
      <c r="U149">
        <v>5.4</v>
      </c>
      <c r="V149">
        <v>14</v>
      </c>
      <c r="W149" s="8">
        <f t="shared" si="33"/>
        <v>23.142857142857142</v>
      </c>
      <c r="X149" t="s">
        <v>20</v>
      </c>
      <c r="AA149" s="8"/>
      <c r="AB149" t="s">
        <v>28</v>
      </c>
      <c r="AC149" s="8">
        <v>4.9848459416540107</v>
      </c>
      <c r="AD149" s="8">
        <v>17.207949999968211</v>
      </c>
      <c r="AE149" s="40">
        <v>21.595874523084227</v>
      </c>
      <c r="AF149" s="40">
        <v>17.380963827753636</v>
      </c>
      <c r="AG149">
        <v>10000</v>
      </c>
      <c r="AH149" s="23">
        <v>0</v>
      </c>
      <c r="AI149" s="23">
        <v>0</v>
      </c>
      <c r="AJ149" s="23">
        <v>0</v>
      </c>
      <c r="AK149" s="23">
        <v>1</v>
      </c>
      <c r="AL149" s="38">
        <f t="shared" si="32"/>
        <v>4</v>
      </c>
      <c r="AM149" s="8"/>
      <c r="AN149" s="40"/>
      <c r="AO149" s="40"/>
    </row>
    <row r="150" spans="1:41" x14ac:dyDescent="0.25">
      <c r="A150" s="3" t="s">
        <v>661</v>
      </c>
      <c r="B150" s="30" t="s">
        <v>662</v>
      </c>
      <c r="C150" s="1" t="s">
        <v>177</v>
      </c>
      <c r="D150" s="1" t="str">
        <f>+VLOOKUP($C150,[1]Ubicacion!$A:$C,2,0)</f>
        <v>Ub26</v>
      </c>
      <c r="E150" s="1" t="str">
        <f>+VLOOKUP($C150,[1]Ubicacion!$A:$C,3,0)</f>
        <v>Palacio de Exposiciones - Zona Oriental</v>
      </c>
      <c r="F150" s="1" t="s">
        <v>151</v>
      </c>
      <c r="G150" s="1" t="str">
        <f>+VLOOKUP($F150,[1]Ubicacion!$A:$C,2,0)</f>
        <v>Ub1</v>
      </c>
      <c r="H150" s="1" t="str">
        <f>+VLOOKUP($F150,[1]Ubicacion!$A:$C,3,0)</f>
        <v>Aeroparque Juan Pablo II - Zona Occidental</v>
      </c>
      <c r="I150" s="4">
        <v>2</v>
      </c>
      <c r="J150" s="4">
        <v>2</v>
      </c>
      <c r="K150" s="5">
        <v>43406.639733912038</v>
      </c>
      <c r="L150" s="6">
        <f t="shared" si="29"/>
        <v>0.63973391203762731</v>
      </c>
      <c r="M150" s="7">
        <v>43406.651339004631</v>
      </c>
      <c r="N150" s="6">
        <f t="shared" si="30"/>
        <v>0.65133900463115424</v>
      </c>
      <c r="O150" s="6">
        <f t="shared" si="31"/>
        <v>1.1605092593526933E-2</v>
      </c>
      <c r="P150" s="1">
        <v>9400</v>
      </c>
      <c r="Q150">
        <v>7.6</v>
      </c>
      <c r="R150">
        <v>16</v>
      </c>
      <c r="S150" s="8">
        <f t="shared" si="35"/>
        <v>28.5</v>
      </c>
      <c r="T150" t="s">
        <v>20</v>
      </c>
      <c r="U150">
        <v>5.4</v>
      </c>
      <c r="V150">
        <v>14</v>
      </c>
      <c r="W150" s="8">
        <f t="shared" si="33"/>
        <v>23.142857142857142</v>
      </c>
      <c r="X150" t="s">
        <v>20</v>
      </c>
      <c r="Y150">
        <v>4.8</v>
      </c>
      <c r="Z150">
        <v>15</v>
      </c>
      <c r="AA150" s="8">
        <f>+Y150*60/Z150</f>
        <v>19.2</v>
      </c>
      <c r="AB150" t="s">
        <v>32</v>
      </c>
      <c r="AC150" s="8">
        <v>4.3520318077380713</v>
      </c>
      <c r="AD150" s="8">
        <v>16.711333334445953</v>
      </c>
      <c r="AE150" s="40">
        <v>51.578025960625276</v>
      </c>
      <c r="AF150" s="40">
        <v>15.625438332083961</v>
      </c>
      <c r="AG150">
        <v>9400</v>
      </c>
      <c r="AH150" s="23">
        <v>0</v>
      </c>
      <c r="AI150" s="23">
        <v>0</v>
      </c>
      <c r="AJ150" s="23">
        <v>0</v>
      </c>
      <c r="AK150" s="23">
        <v>1</v>
      </c>
      <c r="AL150" s="38">
        <f t="shared" si="32"/>
        <v>4</v>
      </c>
      <c r="AM150" s="8"/>
      <c r="AN150" s="40"/>
      <c r="AO150" s="40"/>
    </row>
    <row r="151" spans="1:41" x14ac:dyDescent="0.25">
      <c r="A151" s="3" t="s">
        <v>263</v>
      </c>
      <c r="B151" s="30" t="s">
        <v>264</v>
      </c>
      <c r="C151" s="1" t="s">
        <v>156</v>
      </c>
      <c r="D151" s="1" t="str">
        <f>+VLOOKUP($C151,[1]Ubicacion!$A:$C,2,0)</f>
        <v>Ub19</v>
      </c>
      <c r="E151" s="1" t="str">
        <f>+VLOOKUP($C151,[1]Ubicacion!$A:$C,3,0)</f>
        <v>Hospital Pablo Tobon Uribe - Zona Occidental</v>
      </c>
      <c r="F151" s="1" t="s">
        <v>42</v>
      </c>
      <c r="G151" s="1" t="str">
        <f>+VLOOKUP($F151,[1]Ubicacion!$A:$C,2,0)</f>
        <v>Ub24</v>
      </c>
      <c r="H151" s="1" t="str">
        <f>+VLOOKUP($F151,[1]Ubicacion!$A:$C,3,0)</f>
        <v xml:space="preserve">Museo Cementerio San Pedro - Zona Oriental </v>
      </c>
      <c r="I151" s="4">
        <v>2</v>
      </c>
      <c r="J151" s="4">
        <v>2</v>
      </c>
      <c r="K151" s="5">
        <v>43378.677450659721</v>
      </c>
      <c r="L151" s="6">
        <f t="shared" si="29"/>
        <v>0.67745065972121665</v>
      </c>
      <c r="M151" s="7">
        <v>43378.689411921296</v>
      </c>
      <c r="N151" s="6">
        <f t="shared" si="30"/>
        <v>0.68941192129568662</v>
      </c>
      <c r="O151" s="6">
        <f t="shared" si="31"/>
        <v>1.1961261574469972E-2</v>
      </c>
      <c r="P151" s="1">
        <v>8600</v>
      </c>
      <c r="Q151" s="26">
        <v>3.9</v>
      </c>
      <c r="R151" s="26">
        <v>13</v>
      </c>
      <c r="S151" s="28">
        <f t="shared" si="35"/>
        <v>18</v>
      </c>
      <c r="T151" s="26" t="s">
        <v>27</v>
      </c>
      <c r="U151">
        <v>4.3</v>
      </c>
      <c r="V151">
        <v>15</v>
      </c>
      <c r="W151" s="8">
        <f t="shared" si="33"/>
        <v>17.2</v>
      </c>
      <c r="X151" t="s">
        <v>32</v>
      </c>
      <c r="Y151">
        <v>4.4000000000000004</v>
      </c>
      <c r="Z151">
        <v>17</v>
      </c>
      <c r="AA151" s="8">
        <f>+Y151*60/Z151</f>
        <v>15.529411764705882</v>
      </c>
      <c r="AB151" t="s">
        <v>32</v>
      </c>
      <c r="AC151" s="8">
        <v>4.1141660493526393</v>
      </c>
      <c r="AD151" s="8">
        <v>17.224216667811074</v>
      </c>
      <c r="AE151" s="40">
        <v>113.65334165035559</v>
      </c>
      <c r="AF151" s="40">
        <v>14.331563967287755</v>
      </c>
      <c r="AG151">
        <v>8600</v>
      </c>
      <c r="AH151" s="23">
        <v>1</v>
      </c>
      <c r="AI151" s="23">
        <v>0</v>
      </c>
      <c r="AJ151" s="23">
        <v>0</v>
      </c>
      <c r="AK151" s="23">
        <v>0</v>
      </c>
      <c r="AL151" s="38">
        <f t="shared" si="32"/>
        <v>1</v>
      </c>
      <c r="AM151" s="8"/>
      <c r="AN151" s="40"/>
      <c r="AO151" s="40"/>
    </row>
    <row r="152" spans="1:41" x14ac:dyDescent="0.25">
      <c r="A152" s="3" t="s">
        <v>520</v>
      </c>
      <c r="B152" s="30" t="s">
        <v>521</v>
      </c>
      <c r="C152" s="1" t="s">
        <v>49</v>
      </c>
      <c r="D152" s="1" t="str">
        <f>+VLOOKUP($C152,[1]Ubicacion!$A:$C,2,0)</f>
        <v>Ub8</v>
      </c>
      <c r="E152" s="1" t="str">
        <f>+VLOOKUP($C152,[1]Ubicacion!$A:$C,3,0)</f>
        <v>C.C. San Diego - Zona Oriental</v>
      </c>
      <c r="F152" s="1" t="s">
        <v>78</v>
      </c>
      <c r="G152" s="1" t="str">
        <f>+VLOOKUP($F152,[1]Ubicacion!$A:$C,2,0)</f>
        <v>Ub37</v>
      </c>
      <c r="H152" s="1" t="str">
        <f>+VLOOKUP($F152,[1]Ubicacion!$A:$C,3,0)</f>
        <v>Segundo Parque de Laureles - Zona Occidental</v>
      </c>
      <c r="I152" s="4">
        <v>2</v>
      </c>
      <c r="J152" s="4">
        <v>1</v>
      </c>
      <c r="K152" s="5">
        <v>43395.409612233794</v>
      </c>
      <c r="L152" s="6">
        <f t="shared" si="29"/>
        <v>0.40961223379417788</v>
      </c>
      <c r="M152" s="7">
        <v>43395.416598807868</v>
      </c>
      <c r="N152" s="6">
        <f t="shared" si="30"/>
        <v>0.41659880786755821</v>
      </c>
      <c r="O152" s="6">
        <f t="shared" si="31"/>
        <v>6.986574073380325E-3</v>
      </c>
      <c r="P152" s="1">
        <v>8900</v>
      </c>
      <c r="Q152" s="26">
        <v>3.7</v>
      </c>
      <c r="R152" s="26">
        <v>9</v>
      </c>
      <c r="S152" s="28">
        <f t="shared" si="35"/>
        <v>24.666666666666668</v>
      </c>
      <c r="T152" s="26" t="s">
        <v>20</v>
      </c>
      <c r="W152" s="8"/>
      <c r="X152" t="s">
        <v>28</v>
      </c>
      <c r="AA152" s="8"/>
      <c r="AB152" t="s">
        <v>28</v>
      </c>
      <c r="AC152" s="8">
        <v>3.6805787839307227</v>
      </c>
      <c r="AD152" s="8">
        <v>10.06066666841507</v>
      </c>
      <c r="AE152" s="40">
        <v>48.622043781501638</v>
      </c>
      <c r="AF152" s="40">
        <v>21.950307500907698</v>
      </c>
      <c r="AG152">
        <v>8900</v>
      </c>
      <c r="AH152" s="23">
        <v>1</v>
      </c>
      <c r="AI152" s="23">
        <v>0</v>
      </c>
      <c r="AJ152" s="23">
        <v>0</v>
      </c>
      <c r="AK152" s="23">
        <v>0</v>
      </c>
      <c r="AL152" s="38">
        <f t="shared" si="32"/>
        <v>1</v>
      </c>
      <c r="AM152" s="8"/>
      <c r="AN152" s="40"/>
      <c r="AO152" s="40"/>
    </row>
    <row r="153" spans="1:41" x14ac:dyDescent="0.25">
      <c r="A153" s="3" t="s">
        <v>530</v>
      </c>
      <c r="B153" s="30" t="s">
        <v>531</v>
      </c>
      <c r="C153" s="1" t="s">
        <v>18</v>
      </c>
      <c r="D153" s="1" t="str">
        <f>+VLOOKUP($C153,[1]Ubicacion!$A:$C,2,0)</f>
        <v>Ub17</v>
      </c>
      <c r="E153" s="1" t="str">
        <f>+VLOOKUP($C153,[1]Ubicacion!$A:$C,3,0)</f>
        <v>Facultad de Minas Unal - Zona Occidental</v>
      </c>
      <c r="F153" s="1" t="s">
        <v>91</v>
      </c>
      <c r="G153" s="1" t="str">
        <f>+VLOOKUP($F153,[1]Ubicacion!$A:$C,2,0)</f>
        <v>Ub41</v>
      </c>
      <c r="H153" s="1" t="str">
        <f>+VLOOKUP($F153,[1]Ubicacion!$A:$C,3,0)</f>
        <v>Universidad de Antioquia - Zona Oriental</v>
      </c>
      <c r="I153" s="4">
        <v>1</v>
      </c>
      <c r="J153" s="4">
        <v>2</v>
      </c>
      <c r="K153" s="5">
        <v>43396.736529166665</v>
      </c>
      <c r="L153" s="6">
        <f t="shared" si="29"/>
        <v>0.73652916666469537</v>
      </c>
      <c r="M153" s="7">
        <v>43396.746645023151</v>
      </c>
      <c r="N153" s="6">
        <f t="shared" si="30"/>
        <v>0.74664502315135906</v>
      </c>
      <c r="O153" s="6">
        <f t="shared" si="31"/>
        <v>1.0115856486663688E-2</v>
      </c>
      <c r="P153" s="1">
        <v>9500</v>
      </c>
      <c r="Q153">
        <v>5.2</v>
      </c>
      <c r="R153">
        <v>11</v>
      </c>
      <c r="S153" s="8">
        <f t="shared" si="35"/>
        <v>28.363636363636363</v>
      </c>
      <c r="T153" t="s">
        <v>20</v>
      </c>
      <c r="U153">
        <v>5.9</v>
      </c>
      <c r="V153">
        <v>17</v>
      </c>
      <c r="W153" s="8">
        <f t="shared" ref="W153:W165" si="36">+U153*60/V153</f>
        <v>20.823529411764707</v>
      </c>
      <c r="X153" t="s">
        <v>32</v>
      </c>
      <c r="Y153">
        <v>4.8</v>
      </c>
      <c r="Z153">
        <v>15</v>
      </c>
      <c r="AA153" s="8">
        <f t="shared" ref="AA153:AA165" si="37">+Y153*60/Z153</f>
        <v>19.2</v>
      </c>
      <c r="AB153" t="s">
        <v>32</v>
      </c>
      <c r="AC153" s="8">
        <v>4.5970835637886172</v>
      </c>
      <c r="AD153" s="8">
        <v>14.566833337148031</v>
      </c>
      <c r="AE153" s="40">
        <v>580.6377067268279</v>
      </c>
      <c r="AF153" s="40">
        <v>18.935138986173055</v>
      </c>
      <c r="AG153">
        <v>9500</v>
      </c>
      <c r="AH153" s="23">
        <v>0</v>
      </c>
      <c r="AI153" s="23">
        <v>0</v>
      </c>
      <c r="AJ153" s="23">
        <v>0</v>
      </c>
      <c r="AK153" s="23">
        <v>1</v>
      </c>
      <c r="AL153" s="38">
        <f t="shared" si="32"/>
        <v>4</v>
      </c>
      <c r="AM153" s="8"/>
      <c r="AN153" s="40"/>
      <c r="AO153" s="40"/>
    </row>
    <row r="154" spans="1:41" x14ac:dyDescent="0.25">
      <c r="A154" s="3" t="s">
        <v>643</v>
      </c>
      <c r="B154" s="30" t="s">
        <v>644</v>
      </c>
      <c r="C154" s="1" t="s">
        <v>19</v>
      </c>
      <c r="D154" s="1" t="str">
        <f>+VLOOKUP($C154,[1]Ubicacion!$A:$C,2,0)</f>
        <v>Ub38</v>
      </c>
      <c r="E154" s="1" t="str">
        <f>+VLOOKUP($C154,[1]Ubicacion!$A:$C,3,0)</f>
        <v>Terminal de Transporte Norte - Zona Occidental</v>
      </c>
      <c r="F154" s="1" t="s">
        <v>100</v>
      </c>
      <c r="G154" s="1" t="str">
        <f>+VLOOKUP($F154,[1]Ubicacion!$A:$C,2,0)</f>
        <v>Ub20</v>
      </c>
      <c r="H154" s="1" t="str">
        <f>+VLOOKUP($F154,[1]Ubicacion!$A:$C,3,0)</f>
        <v>Hospital San Vicente Fundación - Zona Oriental</v>
      </c>
      <c r="I154" s="4">
        <v>1</v>
      </c>
      <c r="J154" s="4">
        <v>2</v>
      </c>
      <c r="K154" s="5">
        <v>43405.74691519676</v>
      </c>
      <c r="L154" s="6">
        <f t="shared" si="29"/>
        <v>0.74691519675980089</v>
      </c>
      <c r="M154" s="7">
        <v>43405.752516666667</v>
      </c>
      <c r="N154" s="6">
        <f t="shared" si="30"/>
        <v>0.75251666666736128</v>
      </c>
      <c r="O154" s="6">
        <f t="shared" si="31"/>
        <v>5.6014699075603858E-3</v>
      </c>
      <c r="P154" s="1">
        <v>8200</v>
      </c>
      <c r="Q154" s="26">
        <v>3.5</v>
      </c>
      <c r="R154" s="26">
        <v>9</v>
      </c>
      <c r="S154" s="28">
        <f t="shared" si="35"/>
        <v>23.333333333333332</v>
      </c>
      <c r="T154" s="26" t="s">
        <v>20</v>
      </c>
      <c r="U154">
        <v>3.6</v>
      </c>
      <c r="V154">
        <v>10</v>
      </c>
      <c r="W154" s="8">
        <f t="shared" si="36"/>
        <v>21.6</v>
      </c>
      <c r="X154" t="s">
        <v>58</v>
      </c>
      <c r="Y154">
        <v>4.4000000000000004</v>
      </c>
      <c r="Z154">
        <v>11</v>
      </c>
      <c r="AA154" s="8">
        <f t="shared" si="37"/>
        <v>24</v>
      </c>
      <c r="AB154" t="s">
        <v>20</v>
      </c>
      <c r="AC154" s="8">
        <v>3.5275919436230292</v>
      </c>
      <c r="AD154" s="8">
        <v>8.0661166667938229</v>
      </c>
      <c r="AE154" s="40">
        <v>36.202289165924363</v>
      </c>
      <c r="AF154" s="40">
        <v>26.240076279669296</v>
      </c>
      <c r="AG154">
        <v>8200</v>
      </c>
      <c r="AH154" s="38">
        <v>1</v>
      </c>
      <c r="AI154" s="38">
        <v>0</v>
      </c>
      <c r="AJ154" s="38">
        <v>0</v>
      </c>
      <c r="AK154" s="38">
        <v>0</v>
      </c>
      <c r="AL154" s="38">
        <f t="shared" si="32"/>
        <v>1</v>
      </c>
      <c r="AM154" s="8"/>
      <c r="AN154" s="40"/>
      <c r="AO154" s="40"/>
    </row>
    <row r="155" spans="1:41" x14ac:dyDescent="0.25">
      <c r="A155" s="3" t="s">
        <v>152</v>
      </c>
      <c r="B155" s="30" t="s">
        <v>153</v>
      </c>
      <c r="C155" s="1" t="s">
        <v>151</v>
      </c>
      <c r="D155" s="1" t="str">
        <f>+VLOOKUP($C155,[1]Ubicacion!$A:$C,2,0)</f>
        <v>Ub1</v>
      </c>
      <c r="E155" s="1" t="str">
        <f>+VLOOKUP($C155,[1]Ubicacion!$A:$C,3,0)</f>
        <v>Aeroparque Juan Pablo II - Zona Occidental</v>
      </c>
      <c r="F155" s="1" t="s">
        <v>18</v>
      </c>
      <c r="G155" s="1" t="str">
        <f>+VLOOKUP($F155,[1]Ubicacion!$A:$C,2,0)</f>
        <v>Ub17</v>
      </c>
      <c r="H155" s="1" t="str">
        <f>+VLOOKUP($F155,[1]Ubicacion!$A:$C,3,0)</f>
        <v>Facultad de Minas Unal - Zona Occidental</v>
      </c>
      <c r="I155" s="4">
        <v>2</v>
      </c>
      <c r="J155" s="4">
        <v>2</v>
      </c>
      <c r="K155" s="5">
        <v>43368.534522372684</v>
      </c>
      <c r="L155" s="6">
        <f t="shared" si="29"/>
        <v>0.53452237268356839</v>
      </c>
      <c r="M155" s="7">
        <v>43368.551036493052</v>
      </c>
      <c r="N155" s="6">
        <f t="shared" si="30"/>
        <v>0.55103649305237923</v>
      </c>
      <c r="O155" s="6">
        <f t="shared" si="31"/>
        <v>1.6514120368810836E-2</v>
      </c>
      <c r="P155" s="1">
        <v>14100</v>
      </c>
      <c r="Q155" s="3">
        <v>7.4</v>
      </c>
      <c r="R155" s="3">
        <v>20</v>
      </c>
      <c r="S155" s="8">
        <f t="shared" si="35"/>
        <v>22.2</v>
      </c>
      <c r="T155" t="s">
        <v>58</v>
      </c>
      <c r="U155">
        <v>8</v>
      </c>
      <c r="V155">
        <v>24</v>
      </c>
      <c r="W155" s="8">
        <f t="shared" si="36"/>
        <v>20</v>
      </c>
      <c r="X155" t="s">
        <v>32</v>
      </c>
      <c r="Y155">
        <v>7.6</v>
      </c>
      <c r="Z155">
        <v>24</v>
      </c>
      <c r="AA155" s="8">
        <f t="shared" si="37"/>
        <v>19</v>
      </c>
      <c r="AB155" t="s">
        <v>32</v>
      </c>
      <c r="AC155" s="8">
        <v>7.2025288904648965</v>
      </c>
      <c r="AD155" s="8">
        <v>23.780333332220714</v>
      </c>
      <c r="AE155" s="40">
        <v>28.606611930479087</v>
      </c>
      <c r="AF155" s="40">
        <v>18.17265247675725</v>
      </c>
      <c r="AG155">
        <v>14100</v>
      </c>
      <c r="AH155" s="23">
        <v>0</v>
      </c>
      <c r="AI155" s="23">
        <v>0</v>
      </c>
      <c r="AJ155" s="23">
        <v>0</v>
      </c>
      <c r="AK155" s="23">
        <v>1</v>
      </c>
      <c r="AL155" s="38">
        <f t="shared" si="32"/>
        <v>4</v>
      </c>
      <c r="AM155" s="8"/>
      <c r="AN155" s="40"/>
      <c r="AO155" s="40"/>
    </row>
    <row r="156" spans="1:41" x14ac:dyDescent="0.25">
      <c r="A156" s="3" t="s">
        <v>253</v>
      </c>
      <c r="B156" s="30" t="s">
        <v>254</v>
      </c>
      <c r="C156" s="1" t="s">
        <v>224</v>
      </c>
      <c r="D156" s="1" t="str">
        <f>+VLOOKUP($C156,[1]Ubicacion!$A:$C,2,0)</f>
        <v>Ub22</v>
      </c>
      <c r="E156" s="1" t="str">
        <f>+VLOOKUP($C156,[1]Ubicacion!$A:$C,3,0)</f>
        <v>Hotel Nutibara - Zona Oriental</v>
      </c>
      <c r="F156" s="1" t="s">
        <v>43</v>
      </c>
      <c r="G156" s="1" t="str">
        <f>+VLOOKUP($F156,[1]Ubicacion!$A:$C,2,0)</f>
        <v>Ub42</v>
      </c>
      <c r="H156" s="1" t="str">
        <f>+VLOOKUP($F156,[1]Ubicacion!$A:$C,3,0)</f>
        <v>Universidad de Medellin - Zona Occidental</v>
      </c>
      <c r="I156" s="4">
        <v>2</v>
      </c>
      <c r="J156" s="4">
        <v>1</v>
      </c>
      <c r="K156" s="5">
        <v>43377.440613344908</v>
      </c>
      <c r="L156" s="6">
        <f t="shared" si="29"/>
        <v>0.4406133449083427</v>
      </c>
      <c r="M156" s="7">
        <v>43377.457646377312</v>
      </c>
      <c r="N156" s="6">
        <f t="shared" si="30"/>
        <v>0.45764637731190305</v>
      </c>
      <c r="O156" s="6">
        <f t="shared" si="31"/>
        <v>1.7033032403560355E-2</v>
      </c>
      <c r="P156" s="1">
        <v>11600</v>
      </c>
      <c r="Q156" s="26">
        <v>7.3</v>
      </c>
      <c r="R156" s="26">
        <v>23</v>
      </c>
      <c r="S156" s="28">
        <f t="shared" si="35"/>
        <v>19.043478260869566</v>
      </c>
      <c r="T156" s="26" t="s">
        <v>27</v>
      </c>
      <c r="U156">
        <v>7.2</v>
      </c>
      <c r="V156">
        <v>25</v>
      </c>
      <c r="W156" s="8">
        <f t="shared" si="36"/>
        <v>17.28</v>
      </c>
      <c r="X156" t="s">
        <v>32</v>
      </c>
      <c r="Y156">
        <v>7</v>
      </c>
      <c r="Z156">
        <v>26</v>
      </c>
      <c r="AA156" s="8">
        <f t="shared" si="37"/>
        <v>16.153846153846153</v>
      </c>
      <c r="AB156" t="s">
        <v>32</v>
      </c>
      <c r="AC156" s="8">
        <v>7.0770906367213087</v>
      </c>
      <c r="AD156" s="8">
        <v>24.527566667397817</v>
      </c>
      <c r="AE156" s="40">
        <v>33.941862981732818</v>
      </c>
      <c r="AF156" s="40">
        <v>17.312171401319361</v>
      </c>
      <c r="AG156">
        <v>11600</v>
      </c>
      <c r="AH156" s="38">
        <v>1</v>
      </c>
      <c r="AI156" s="38">
        <v>0</v>
      </c>
      <c r="AJ156" s="38">
        <v>0</v>
      </c>
      <c r="AK156" s="38">
        <v>0</v>
      </c>
      <c r="AL156" s="38">
        <f t="shared" si="32"/>
        <v>1</v>
      </c>
      <c r="AM156" s="8"/>
      <c r="AN156" s="40"/>
      <c r="AO156" s="40"/>
    </row>
    <row r="157" spans="1:41" x14ac:dyDescent="0.25">
      <c r="A157" s="3" t="s">
        <v>56</v>
      </c>
      <c r="B157" s="30" t="s">
        <v>57</v>
      </c>
      <c r="C157" s="1" t="s">
        <v>23</v>
      </c>
      <c r="D157" s="1" t="str">
        <f>+VLOOKUP($C157,[1]Ubicacion!$A:$C,2,0)</f>
        <v>Ub13</v>
      </c>
      <c r="E157" s="1" t="str">
        <f>+VLOOKUP($C157,[1]Ubicacion!$A:$C,3,0)</f>
        <v>Clinica León XIII - Zona Oriental</v>
      </c>
      <c r="F157" s="1" t="s">
        <v>18</v>
      </c>
      <c r="G157" s="1" t="str">
        <f>+VLOOKUP($F157,[1]Ubicacion!$A:$C,2,0)</f>
        <v>Ub17</v>
      </c>
      <c r="H157" s="1" t="str">
        <f>+VLOOKUP($F157,[1]Ubicacion!$A:$C,3,0)</f>
        <v>Facultad de Minas Unal - Zona Occidental</v>
      </c>
      <c r="I157" s="4">
        <v>2</v>
      </c>
      <c r="J157" s="4">
        <v>1</v>
      </c>
      <c r="K157" s="5">
        <v>43276.454115972221</v>
      </c>
      <c r="L157" s="6">
        <f t="shared" si="29"/>
        <v>0.45411597222118871</v>
      </c>
      <c r="M157" s="7">
        <v>43276.463290659725</v>
      </c>
      <c r="N157" s="6">
        <f t="shared" si="30"/>
        <v>0.4632906597253168</v>
      </c>
      <c r="O157" s="6">
        <f t="shared" si="31"/>
        <v>9.1746875041280873E-3</v>
      </c>
      <c r="P157" s="1">
        <v>9100</v>
      </c>
      <c r="Q157" s="26">
        <v>4.5</v>
      </c>
      <c r="R157" s="26">
        <v>13</v>
      </c>
      <c r="S157" s="28">
        <f t="shared" si="35"/>
        <v>20.76923076923077</v>
      </c>
      <c r="T157" s="26" t="s">
        <v>58</v>
      </c>
      <c r="U157">
        <v>5.7</v>
      </c>
      <c r="V157">
        <v>16</v>
      </c>
      <c r="W157" s="8">
        <f t="shared" si="36"/>
        <v>21.375</v>
      </c>
      <c r="X157" t="s">
        <v>58</v>
      </c>
      <c r="Y157">
        <v>5.3</v>
      </c>
      <c r="Z157">
        <v>16</v>
      </c>
      <c r="AA157" s="8">
        <f t="shared" si="37"/>
        <v>19.875</v>
      </c>
      <c r="AB157" t="s">
        <v>58</v>
      </c>
      <c r="AC157" s="8">
        <v>4.6726270230534084</v>
      </c>
      <c r="AD157" s="8">
        <v>13.211550001303355</v>
      </c>
      <c r="AE157" s="40">
        <v>28.925536124225026</v>
      </c>
      <c r="AF157" s="40">
        <v>21.22064567409172</v>
      </c>
      <c r="AG157">
        <v>9100</v>
      </c>
      <c r="AH157" s="23">
        <v>1</v>
      </c>
      <c r="AI157" s="23">
        <v>0</v>
      </c>
      <c r="AJ157" s="23">
        <v>0</v>
      </c>
      <c r="AK157" s="23">
        <v>0</v>
      </c>
      <c r="AL157" s="38">
        <f t="shared" si="32"/>
        <v>1</v>
      </c>
      <c r="AM157" s="8"/>
      <c r="AN157" s="40"/>
      <c r="AO157" s="40"/>
    </row>
    <row r="158" spans="1:41" x14ac:dyDescent="0.25">
      <c r="A158" s="3" t="s">
        <v>512</v>
      </c>
      <c r="B158" s="30" t="s">
        <v>513</v>
      </c>
      <c r="C158" s="1" t="s">
        <v>105</v>
      </c>
      <c r="D158" s="1" t="str">
        <f>+VLOOKUP($C158,[1]Ubicacion!$A:$C,2,0)</f>
        <v>Ub16</v>
      </c>
      <c r="E158" s="1" t="str">
        <f>+VLOOKUP($C158,[1]Ubicacion!$A:$C,3,0)</f>
        <v>Estadio Atanasio Girardot Obelisco - Zona Occidental</v>
      </c>
      <c r="F158" s="1" t="s">
        <v>66</v>
      </c>
      <c r="G158" s="1" t="str">
        <f>+VLOOKUP($F158,[1]Ubicacion!$A:$C,2,0)</f>
        <v>Ub10</v>
      </c>
      <c r="H158" s="1" t="str">
        <f>+VLOOKUP($F158,[1]Ubicacion!$A:$C,3,0)</f>
        <v>Catedral Basílica Metropolitana - Zona Oriental</v>
      </c>
      <c r="I158" s="4">
        <v>2</v>
      </c>
      <c r="J158" s="4">
        <v>1</v>
      </c>
      <c r="K158" s="5">
        <v>43395.363674189815</v>
      </c>
      <c r="L158" s="6">
        <f t="shared" si="29"/>
        <v>0.36367418981535593</v>
      </c>
      <c r="M158" s="7">
        <v>43395.373059687503</v>
      </c>
      <c r="N158" s="6">
        <f t="shared" si="30"/>
        <v>0.37305968750297325</v>
      </c>
      <c r="O158" s="6">
        <f t="shared" si="31"/>
        <v>9.3854976876173168E-3</v>
      </c>
      <c r="P158" s="1">
        <v>10000</v>
      </c>
      <c r="Q158">
        <v>5.6</v>
      </c>
      <c r="R158">
        <v>14</v>
      </c>
      <c r="S158" s="8">
        <f t="shared" si="35"/>
        <v>24</v>
      </c>
      <c r="T158" t="s">
        <v>20</v>
      </c>
      <c r="U158">
        <v>6.7</v>
      </c>
      <c r="V158">
        <v>14</v>
      </c>
      <c r="W158" s="8">
        <f t="shared" si="36"/>
        <v>28.714285714285715</v>
      </c>
      <c r="X158" t="s">
        <v>20</v>
      </c>
      <c r="Y158">
        <v>6.7</v>
      </c>
      <c r="Z158">
        <v>18</v>
      </c>
      <c r="AA158" s="8">
        <f t="shared" si="37"/>
        <v>22.333333333333332</v>
      </c>
      <c r="AB158" t="s">
        <v>20</v>
      </c>
      <c r="AC158" s="8">
        <v>5.0091279124291619</v>
      </c>
      <c r="AD158" s="8">
        <v>13.515116667747497</v>
      </c>
      <c r="AE158" s="40">
        <v>27.233517032001028</v>
      </c>
      <c r="AF158" s="40">
        <v>22.237889774416622</v>
      </c>
      <c r="AG158">
        <v>10000</v>
      </c>
      <c r="AH158" s="23">
        <v>0</v>
      </c>
      <c r="AI158" s="23">
        <v>0</v>
      </c>
      <c r="AJ158" s="23">
        <v>0</v>
      </c>
      <c r="AK158" s="23">
        <v>1</v>
      </c>
      <c r="AL158" s="38">
        <f t="shared" si="32"/>
        <v>4</v>
      </c>
      <c r="AM158" s="8"/>
      <c r="AN158" s="40"/>
      <c r="AO158" s="40"/>
    </row>
    <row r="159" spans="1:41" x14ac:dyDescent="0.25">
      <c r="A159" s="3" t="s">
        <v>827</v>
      </c>
      <c r="B159" s="30" t="s">
        <v>828</v>
      </c>
      <c r="C159" s="1" t="s">
        <v>91</v>
      </c>
      <c r="D159" s="1" t="str">
        <f>+VLOOKUP($C159,[1]Ubicacion!$A:$C,2,0)</f>
        <v>Ub41</v>
      </c>
      <c r="E159" s="1" t="str">
        <f>+VLOOKUP($C159,[1]Ubicacion!$A:$C,3,0)</f>
        <v>Universidad de Antioquia - Zona Oriental</v>
      </c>
      <c r="F159" s="1" t="s">
        <v>156</v>
      </c>
      <c r="G159" s="1" t="str">
        <f>+VLOOKUP($F159,[1]Ubicacion!$A:$C,2,0)</f>
        <v>Ub19</v>
      </c>
      <c r="H159" s="1" t="str">
        <f>+VLOOKUP($F159,[1]Ubicacion!$A:$C,3,0)</f>
        <v>Hospital Pablo Tobon Uribe - Zona Occidental</v>
      </c>
      <c r="I159" s="4">
        <v>2</v>
      </c>
      <c r="J159" s="4">
        <v>1</v>
      </c>
      <c r="K159" s="5">
        <v>43423.399188344905</v>
      </c>
      <c r="L159" s="6">
        <f t="shared" si="29"/>
        <v>0.39918834490526933</v>
      </c>
      <c r="M159" s="7">
        <v>43423.404009641206</v>
      </c>
      <c r="N159" s="6">
        <f t="shared" si="30"/>
        <v>0.40400964120635763</v>
      </c>
      <c r="O159" s="6">
        <f t="shared" si="31"/>
        <v>4.8212963010882959E-3</v>
      </c>
      <c r="P159" s="1">
        <v>6800</v>
      </c>
      <c r="Q159" s="26">
        <v>3</v>
      </c>
      <c r="R159" s="26">
        <v>8</v>
      </c>
      <c r="S159" s="28">
        <f t="shared" si="35"/>
        <v>22.5</v>
      </c>
      <c r="T159" s="26" t="s">
        <v>564</v>
      </c>
      <c r="U159">
        <v>3</v>
      </c>
      <c r="V159">
        <v>8</v>
      </c>
      <c r="W159" s="8">
        <f t="shared" si="36"/>
        <v>22.5</v>
      </c>
      <c r="X159" t="s">
        <v>58</v>
      </c>
      <c r="Y159">
        <v>4.5999999999999996</v>
      </c>
      <c r="Z159">
        <v>11</v>
      </c>
      <c r="AA159" s="8">
        <f t="shared" si="37"/>
        <v>25.09090909090909</v>
      </c>
      <c r="AB159" t="s">
        <v>20</v>
      </c>
      <c r="AC159" s="8">
        <v>3.5367580651850625</v>
      </c>
      <c r="AD159" s="8">
        <v>6.942666669686635</v>
      </c>
      <c r="AE159" s="40">
        <v>45.537776583337553</v>
      </c>
      <c r="AF159" s="40">
        <v>30.565414415997289</v>
      </c>
      <c r="AG159">
        <v>6800</v>
      </c>
      <c r="AH159" s="23">
        <v>1</v>
      </c>
      <c r="AI159" s="23">
        <v>0</v>
      </c>
      <c r="AJ159" s="23">
        <v>0</v>
      </c>
      <c r="AK159" s="23">
        <v>0</v>
      </c>
      <c r="AL159" s="38">
        <f t="shared" si="32"/>
        <v>1</v>
      </c>
      <c r="AM159" s="8"/>
      <c r="AN159" s="40"/>
      <c r="AO159" s="40"/>
    </row>
    <row r="160" spans="1:41" x14ac:dyDescent="0.25">
      <c r="A160" s="3" t="s">
        <v>462</v>
      </c>
      <c r="B160" s="30" t="s">
        <v>463</v>
      </c>
      <c r="C160" s="1" t="s">
        <v>42</v>
      </c>
      <c r="D160" s="1" t="str">
        <f>+VLOOKUP($C160,[1]Ubicacion!$A:$C,2,0)</f>
        <v>Ub24</v>
      </c>
      <c r="E160" s="1" t="str">
        <f>+VLOOKUP($C160,[1]Ubicacion!$A:$C,3,0)</f>
        <v xml:space="preserve">Museo Cementerio San Pedro - Zona Oriental </v>
      </c>
      <c r="F160" s="1" t="s">
        <v>37</v>
      </c>
      <c r="G160" s="1" t="str">
        <f>+VLOOKUP($F160,[1]Ubicacion!$A:$C,2,0)</f>
        <v>Ub7</v>
      </c>
      <c r="H160" s="1" t="str">
        <f>+VLOOKUP($F160,[1]Ubicacion!$A:$C,3,0)</f>
        <v>C.C Unicentro - Zona Occidental</v>
      </c>
      <c r="I160" s="4">
        <v>1</v>
      </c>
      <c r="J160" s="4">
        <v>1</v>
      </c>
      <c r="K160" s="5">
        <v>43392.309177858799</v>
      </c>
      <c r="L160" s="6">
        <f t="shared" si="29"/>
        <v>0.30917785879864823</v>
      </c>
      <c r="M160" s="7">
        <v>43392.319509224537</v>
      </c>
      <c r="N160" s="6">
        <f t="shared" si="30"/>
        <v>0.3195092245368869</v>
      </c>
      <c r="O160" s="6">
        <f t="shared" si="31"/>
        <v>1.0331365738238674E-2</v>
      </c>
      <c r="P160" s="1">
        <v>9800</v>
      </c>
      <c r="Q160" s="26">
        <v>5.5</v>
      </c>
      <c r="R160" s="26">
        <v>13</v>
      </c>
      <c r="S160" s="28">
        <f t="shared" si="35"/>
        <v>25.384615384615383</v>
      </c>
      <c r="T160" s="26" t="s">
        <v>20</v>
      </c>
      <c r="U160">
        <v>7.3</v>
      </c>
      <c r="V160">
        <v>16</v>
      </c>
      <c r="W160" s="8">
        <f t="shared" si="36"/>
        <v>27.375</v>
      </c>
      <c r="X160" t="s">
        <v>32</v>
      </c>
      <c r="Y160">
        <v>6.9</v>
      </c>
      <c r="Z160">
        <v>17</v>
      </c>
      <c r="AA160" s="8">
        <f t="shared" si="37"/>
        <v>24.352941176470587</v>
      </c>
      <c r="AB160" t="s">
        <v>32</v>
      </c>
      <c r="AC160" s="8">
        <v>4.8920643213180961</v>
      </c>
      <c r="AD160" s="8">
        <v>14.877166664600372</v>
      </c>
      <c r="AE160" s="40">
        <v>28.588578097795274</v>
      </c>
      <c r="AF160" s="40">
        <v>19.729822613166938</v>
      </c>
      <c r="AG160">
        <v>9800</v>
      </c>
      <c r="AH160" s="23">
        <v>1</v>
      </c>
      <c r="AI160" s="23">
        <v>0</v>
      </c>
      <c r="AJ160" s="23">
        <v>0</v>
      </c>
      <c r="AK160" s="23">
        <v>0</v>
      </c>
      <c r="AL160" s="38">
        <f t="shared" si="32"/>
        <v>1</v>
      </c>
      <c r="AM160" s="8"/>
      <c r="AN160" s="40"/>
      <c r="AO160" s="40"/>
    </row>
    <row r="161" spans="1:41" x14ac:dyDescent="0.25">
      <c r="A161" s="9" t="s">
        <v>522</v>
      </c>
      <c r="B161" s="10" t="s">
        <v>523</v>
      </c>
      <c r="C161" s="10" t="s">
        <v>78</v>
      </c>
      <c r="D161" s="10" t="str">
        <f>+VLOOKUP($C161,[1]Ubicacion!$A:$C,2,0)</f>
        <v>Ub37</v>
      </c>
      <c r="E161" s="10" t="str">
        <f>+VLOOKUP($C161,[1]Ubicacion!$A:$C,3,0)</f>
        <v>Segundo Parque de Laureles - Zona Occidental</v>
      </c>
      <c r="F161" s="10" t="s">
        <v>42</v>
      </c>
      <c r="G161" s="10" t="str">
        <f>+VLOOKUP($F161,[1]Ubicacion!$A:$C,2,0)</f>
        <v>Ub24</v>
      </c>
      <c r="H161" s="10" t="str">
        <f>+VLOOKUP($F161,[1]Ubicacion!$A:$C,3,0)</f>
        <v xml:space="preserve">Museo Cementerio San Pedro - Zona Oriental </v>
      </c>
      <c r="I161" s="11">
        <v>2</v>
      </c>
      <c r="J161" s="11">
        <v>1</v>
      </c>
      <c r="K161" s="12">
        <v>43395.426256134262</v>
      </c>
      <c r="L161" s="13">
        <f t="shared" si="29"/>
        <v>0.42625613426207565</v>
      </c>
      <c r="M161" s="14">
        <v>43395.444134259262</v>
      </c>
      <c r="N161" s="13">
        <f t="shared" si="30"/>
        <v>0.44413425926177297</v>
      </c>
      <c r="O161" s="13">
        <f t="shared" si="31"/>
        <v>1.787812499969732E-2</v>
      </c>
      <c r="P161" s="10">
        <v>10900</v>
      </c>
      <c r="Q161" s="9">
        <v>6.4</v>
      </c>
      <c r="R161" s="9">
        <v>18</v>
      </c>
      <c r="S161" s="15">
        <f t="shared" si="35"/>
        <v>21.333333333333332</v>
      </c>
      <c r="T161" s="9" t="s">
        <v>27</v>
      </c>
      <c r="U161" s="9">
        <v>6.8</v>
      </c>
      <c r="V161" s="9">
        <v>21</v>
      </c>
      <c r="W161" s="15">
        <f t="shared" si="36"/>
        <v>19.428571428571427</v>
      </c>
      <c r="X161" s="9" t="s">
        <v>32</v>
      </c>
      <c r="Y161" s="9">
        <v>7.5</v>
      </c>
      <c r="Z161" s="9">
        <v>21</v>
      </c>
      <c r="AA161" s="15">
        <f t="shared" si="37"/>
        <v>21.428571428571427</v>
      </c>
      <c r="AB161" s="9" t="s">
        <v>32</v>
      </c>
      <c r="AC161" s="15"/>
      <c r="AD161" s="15"/>
      <c r="AE161" s="41"/>
      <c r="AF161" s="41"/>
      <c r="AG161" s="9"/>
      <c r="AH161" s="35"/>
      <c r="AI161" s="35"/>
      <c r="AJ161" s="35"/>
      <c r="AK161" s="35"/>
      <c r="AL161" s="38">
        <f t="shared" si="32"/>
        <v>0</v>
      </c>
      <c r="AM161" s="8"/>
      <c r="AN161" s="40"/>
      <c r="AO161" s="40"/>
    </row>
    <row r="162" spans="1:41" x14ac:dyDescent="0.25">
      <c r="A162" s="3" t="s">
        <v>723</v>
      </c>
      <c r="B162" s="30" t="s">
        <v>724</v>
      </c>
      <c r="C162" s="1" t="s">
        <v>221</v>
      </c>
      <c r="D162" s="1" t="str">
        <f>+VLOOKUP($C162,[1]Ubicacion!$A:$C,2,0)</f>
        <v>Ub18</v>
      </c>
      <c r="E162" s="1" t="str">
        <f>+VLOOKUP($C162,[1]Ubicacion!$A:$C,3,0)</f>
        <v>Hospital La Maria - Zona Occidental</v>
      </c>
      <c r="F162" s="1" t="s">
        <v>100</v>
      </c>
      <c r="G162" s="1" t="str">
        <f>+VLOOKUP($F162,[1]Ubicacion!$A:$C,2,0)</f>
        <v>Ub20</v>
      </c>
      <c r="H162" s="1" t="str">
        <f>+VLOOKUP($F162,[1]Ubicacion!$A:$C,3,0)</f>
        <v>Hospital San Vicente Fundación - Zona Oriental</v>
      </c>
      <c r="I162" s="4">
        <v>1</v>
      </c>
      <c r="J162" s="4">
        <v>2</v>
      </c>
      <c r="K162" s="5">
        <v>43412.738722256945</v>
      </c>
      <c r="L162" s="6">
        <f t="shared" si="29"/>
        <v>0.73872225694503868</v>
      </c>
      <c r="M162" s="7">
        <v>43412.751199768521</v>
      </c>
      <c r="N162" s="6">
        <f t="shared" si="30"/>
        <v>0.75119976852147374</v>
      </c>
      <c r="O162" s="6">
        <f t="shared" si="31"/>
        <v>1.2477511576435063E-2</v>
      </c>
      <c r="P162" s="1">
        <v>9600</v>
      </c>
      <c r="Q162">
        <v>4</v>
      </c>
      <c r="R162">
        <v>11</v>
      </c>
      <c r="S162" s="8">
        <f t="shared" si="35"/>
        <v>21.818181818181817</v>
      </c>
      <c r="T162" t="s">
        <v>20</v>
      </c>
      <c r="U162">
        <v>3.9</v>
      </c>
      <c r="V162">
        <v>10</v>
      </c>
      <c r="W162" s="8">
        <f t="shared" si="36"/>
        <v>23.4</v>
      </c>
      <c r="X162" t="s">
        <v>20</v>
      </c>
      <c r="Y162">
        <v>4.5999999999999996</v>
      </c>
      <c r="Z162">
        <v>11</v>
      </c>
      <c r="AA162" s="8">
        <f t="shared" si="37"/>
        <v>25.09090909090909</v>
      </c>
      <c r="AB162" t="s">
        <v>20</v>
      </c>
      <c r="AC162" s="8">
        <v>4.8445325834627351</v>
      </c>
      <c r="AD162" s="8">
        <v>17.967616669336955</v>
      </c>
      <c r="AE162" s="40">
        <v>19.07624838984513</v>
      </c>
      <c r="AF162" s="40">
        <v>16.177546547050781</v>
      </c>
      <c r="AG162">
        <v>9600</v>
      </c>
      <c r="AH162" s="23">
        <v>0</v>
      </c>
      <c r="AI162" s="23">
        <v>0</v>
      </c>
      <c r="AJ162" s="23">
        <v>0</v>
      </c>
      <c r="AK162" s="23">
        <v>1</v>
      </c>
      <c r="AL162" s="38">
        <f t="shared" si="32"/>
        <v>4</v>
      </c>
      <c r="AM162" s="8"/>
      <c r="AN162" s="40"/>
      <c r="AO162" s="40"/>
    </row>
    <row r="163" spans="1:41" x14ac:dyDescent="0.25">
      <c r="A163" s="9" t="s">
        <v>29</v>
      </c>
      <c r="B163" s="10" t="s">
        <v>30</v>
      </c>
      <c r="C163" s="10" t="s">
        <v>26</v>
      </c>
      <c r="D163" s="10" t="str">
        <f>+VLOOKUP($C163,[1]Ubicacion!$A:$C,2,0)</f>
        <v>Ub5</v>
      </c>
      <c r="E163" s="10" t="str">
        <f>+VLOOKUP($C163,[1]Ubicacion!$A:$C,3,0)</f>
        <v>C.C Oviedo - Zona Oriental</v>
      </c>
      <c r="F163" s="10" t="s">
        <v>31</v>
      </c>
      <c r="G163" s="10" t="str">
        <f>+VLOOKUP($F163,[1]Ubicacion!$A:$C,2,0)</f>
        <v>Ub2</v>
      </c>
      <c r="H163" s="10" t="str">
        <f>+VLOOKUP($F163,[1]Ubicacion!$A:$C,3,0)</f>
        <v>Aeropuerto Olaya Herrera - Zona Occidental</v>
      </c>
      <c r="I163" s="11">
        <v>2</v>
      </c>
      <c r="J163" s="11">
        <v>2</v>
      </c>
      <c r="K163" s="12">
        <v>43201.701330821757</v>
      </c>
      <c r="L163" s="13">
        <f t="shared" si="29"/>
        <v>0.70133082175743766</v>
      </c>
      <c r="M163" s="14">
        <v>43201.711379016204</v>
      </c>
      <c r="N163" s="13">
        <f t="shared" si="30"/>
        <v>0.71137901620386401</v>
      </c>
      <c r="O163" s="13">
        <f t="shared" si="31"/>
        <v>1.0048194446426351E-2</v>
      </c>
      <c r="P163" s="10">
        <v>0</v>
      </c>
      <c r="Q163" s="9">
        <v>3.6</v>
      </c>
      <c r="R163" s="9">
        <v>12</v>
      </c>
      <c r="S163" s="15">
        <f t="shared" si="35"/>
        <v>18</v>
      </c>
      <c r="T163" s="9" t="s">
        <v>27</v>
      </c>
      <c r="U163" s="9">
        <v>4.5999999999999996</v>
      </c>
      <c r="V163" s="9">
        <v>15</v>
      </c>
      <c r="W163" s="15">
        <f t="shared" si="36"/>
        <v>18.399999999999999</v>
      </c>
      <c r="X163" s="9" t="s">
        <v>32</v>
      </c>
      <c r="Y163" s="9">
        <v>3.6</v>
      </c>
      <c r="Z163" s="9">
        <v>16</v>
      </c>
      <c r="AA163" s="15">
        <f t="shared" si="37"/>
        <v>13.5</v>
      </c>
      <c r="AB163" s="9" t="s">
        <v>32</v>
      </c>
      <c r="AC163" s="15"/>
      <c r="AD163" s="15"/>
      <c r="AE163" s="41"/>
      <c r="AF163" s="41"/>
      <c r="AG163" s="9"/>
      <c r="AH163" s="35"/>
      <c r="AI163" s="35"/>
      <c r="AJ163" s="35"/>
      <c r="AK163" s="35"/>
      <c r="AL163" s="38">
        <f t="shared" si="32"/>
        <v>0</v>
      </c>
      <c r="AM163" s="8"/>
      <c r="AN163" s="40"/>
      <c r="AO163" s="40"/>
    </row>
    <row r="164" spans="1:41" x14ac:dyDescent="0.25">
      <c r="A164" s="3" t="s">
        <v>663</v>
      </c>
      <c r="B164" s="30" t="s">
        <v>664</v>
      </c>
      <c r="C164" s="1" t="s">
        <v>151</v>
      </c>
      <c r="D164" s="1" t="str">
        <f>+VLOOKUP($C164,[1]Ubicacion!$A:$C,2,0)</f>
        <v>Ub1</v>
      </c>
      <c r="E164" s="1" t="str">
        <f>+VLOOKUP($C164,[1]Ubicacion!$A:$C,3,0)</f>
        <v>Aeroparque Juan Pablo II - Zona Occidental</v>
      </c>
      <c r="F164" s="1" t="s">
        <v>301</v>
      </c>
      <c r="G164" s="1" t="str">
        <f>+VLOOKUP($F164,[1]Ubicacion!$A:$C,2,0)</f>
        <v>Ub14</v>
      </c>
      <c r="H164" s="1" t="str">
        <f>+VLOOKUP($F164,[1]Ubicacion!$A:$C,3,0)</f>
        <v>Clinica Medellin  El Poblado - Zona Oriental</v>
      </c>
      <c r="I164" s="4">
        <v>2</v>
      </c>
      <c r="J164" s="4">
        <v>2</v>
      </c>
      <c r="K164" s="5">
        <v>43406.652885266201</v>
      </c>
      <c r="L164" s="6">
        <f t="shared" si="29"/>
        <v>0.6528852662013378</v>
      </c>
      <c r="M164" s="7">
        <v>43406.68359479167</v>
      </c>
      <c r="N164" s="6">
        <f t="shared" si="30"/>
        <v>0.68359479166974779</v>
      </c>
      <c r="O164" s="6">
        <f t="shared" si="31"/>
        <v>3.0709525468409993E-2</v>
      </c>
      <c r="P164" s="1">
        <v>17200</v>
      </c>
      <c r="Q164">
        <v>6.4</v>
      </c>
      <c r="R164">
        <v>26</v>
      </c>
      <c r="S164" s="8">
        <f t="shared" si="35"/>
        <v>14.76923076923077</v>
      </c>
      <c r="T164" t="s">
        <v>27</v>
      </c>
      <c r="U164">
        <v>6.1</v>
      </c>
      <c r="V164">
        <v>35</v>
      </c>
      <c r="W164" s="8">
        <f t="shared" si="36"/>
        <v>10.457142857142857</v>
      </c>
      <c r="X164" t="s">
        <v>32</v>
      </c>
      <c r="Y164">
        <v>6.2</v>
      </c>
      <c r="Z164">
        <v>38</v>
      </c>
      <c r="AA164" s="8">
        <f t="shared" si="37"/>
        <v>9.7894736842105257</v>
      </c>
      <c r="AB164" t="s">
        <v>32</v>
      </c>
      <c r="AC164" s="8">
        <v>6.6634520434411328</v>
      </c>
      <c r="AD164" s="8">
        <v>44.221716666221617</v>
      </c>
      <c r="AE164" s="40">
        <v>24.546721698320304</v>
      </c>
      <c r="AF164" s="40">
        <v>9.0409679394435898</v>
      </c>
      <c r="AG164">
        <v>17200</v>
      </c>
      <c r="AH164" s="23">
        <v>0</v>
      </c>
      <c r="AI164" s="23">
        <v>0</v>
      </c>
      <c r="AJ164" s="23">
        <v>0</v>
      </c>
      <c r="AK164" s="23">
        <v>1</v>
      </c>
      <c r="AL164" s="38">
        <f t="shared" si="32"/>
        <v>4</v>
      </c>
      <c r="AM164" s="8"/>
      <c r="AN164" s="40"/>
      <c r="AO164" s="40"/>
    </row>
    <row r="165" spans="1:41" x14ac:dyDescent="0.25">
      <c r="A165" s="3" t="s">
        <v>645</v>
      </c>
      <c r="B165" s="30" t="s">
        <v>646</v>
      </c>
      <c r="C165" s="1" t="s">
        <v>100</v>
      </c>
      <c r="D165" s="1" t="str">
        <f>+VLOOKUP($C165,[1]Ubicacion!$A:$C,2,0)</f>
        <v>Ub20</v>
      </c>
      <c r="E165" s="1" t="str">
        <f>+VLOOKUP($C165,[1]Ubicacion!$A:$C,3,0)</f>
        <v>Hospital San Vicente Fundación - Zona Oriental</v>
      </c>
      <c r="F165" s="1" t="s">
        <v>78</v>
      </c>
      <c r="G165" s="1" t="str">
        <f>+VLOOKUP($F165,[1]Ubicacion!$A:$C,2,0)</f>
        <v>Ub37</v>
      </c>
      <c r="H165" s="1" t="str">
        <f>+VLOOKUP($F165,[1]Ubicacion!$A:$C,3,0)</f>
        <v>Segundo Parque de Laureles - Zona Occidental</v>
      </c>
      <c r="I165" s="4">
        <v>1</v>
      </c>
      <c r="J165" s="4">
        <v>2</v>
      </c>
      <c r="K165" s="5">
        <v>43405.754030405093</v>
      </c>
      <c r="L165" s="6">
        <f t="shared" si="29"/>
        <v>0.75403040509263519</v>
      </c>
      <c r="M165" s="7">
        <v>43405.771991319445</v>
      </c>
      <c r="N165" s="6">
        <f t="shared" si="30"/>
        <v>0.77199131944507826</v>
      </c>
      <c r="O165" s="6">
        <f t="shared" si="31"/>
        <v>1.7960914352443069E-2</v>
      </c>
      <c r="P165" s="1">
        <v>11500</v>
      </c>
      <c r="Q165">
        <v>6.2</v>
      </c>
      <c r="R165">
        <v>19</v>
      </c>
      <c r="S165" s="8">
        <f t="shared" si="35"/>
        <v>19.578947368421051</v>
      </c>
      <c r="T165" t="s">
        <v>27</v>
      </c>
      <c r="U165">
        <v>6.6</v>
      </c>
      <c r="V165">
        <v>20</v>
      </c>
      <c r="W165" s="8">
        <f t="shared" si="36"/>
        <v>19.8</v>
      </c>
      <c r="X165" t="s">
        <v>32</v>
      </c>
      <c r="Y165">
        <v>7.3</v>
      </c>
      <c r="Z165">
        <v>18</v>
      </c>
      <c r="AA165" s="8">
        <f t="shared" si="37"/>
        <v>24.333333333333332</v>
      </c>
      <c r="AB165" t="s">
        <v>32</v>
      </c>
      <c r="AC165" s="8">
        <v>5.8089748618473269</v>
      </c>
      <c r="AD165" s="8">
        <v>25.863716665903727</v>
      </c>
      <c r="AE165" s="40">
        <v>19.703851512249194</v>
      </c>
      <c r="AF165" s="40">
        <v>13.47596311130023</v>
      </c>
      <c r="AG165">
        <v>11500</v>
      </c>
      <c r="AH165" s="23">
        <v>0</v>
      </c>
      <c r="AI165" s="23">
        <v>0</v>
      </c>
      <c r="AJ165" s="23">
        <v>0</v>
      </c>
      <c r="AK165" s="23">
        <v>1</v>
      </c>
      <c r="AL165" s="38">
        <f t="shared" si="32"/>
        <v>4</v>
      </c>
      <c r="AM165" s="8"/>
      <c r="AN165" s="40"/>
      <c r="AO165" s="40"/>
    </row>
    <row r="166" spans="1:41" x14ac:dyDescent="0.25">
      <c r="A166" s="3" t="s">
        <v>641</v>
      </c>
      <c r="B166" s="30" t="s">
        <v>642</v>
      </c>
      <c r="C166" s="1" t="s">
        <v>157</v>
      </c>
      <c r="D166" s="1" t="str">
        <f>+VLOOKUP($C166,[1]Ubicacion!$A:$C,2,0)</f>
        <v>Ub23</v>
      </c>
      <c r="E166" s="1" t="str">
        <f>+VLOOKUP($C166,[1]Ubicacion!$A:$C,3,0)</f>
        <v>Museo Casa Gardeliana - Zona Oriental</v>
      </c>
      <c r="F166" s="1" t="s">
        <v>19</v>
      </c>
      <c r="G166" s="1" t="str">
        <f>+VLOOKUP($F166,[1]Ubicacion!$A:$C,2,0)</f>
        <v>Ub38</v>
      </c>
      <c r="H166" s="1" t="str">
        <f>+VLOOKUP($F166,[1]Ubicacion!$A:$C,3,0)</f>
        <v>Terminal de Transporte Norte - Zona Occidental</v>
      </c>
      <c r="I166" s="4">
        <v>1</v>
      </c>
      <c r="J166" s="4">
        <v>2</v>
      </c>
      <c r="K166" s="5">
        <v>43405.73383020833</v>
      </c>
      <c r="L166" s="6">
        <f t="shared" si="29"/>
        <v>0.73383020832989132</v>
      </c>
      <c r="M166" s="7">
        <v>43405.743994131946</v>
      </c>
      <c r="N166" s="6">
        <f t="shared" si="30"/>
        <v>0.74399413194623776</v>
      </c>
      <c r="O166" s="6">
        <f t="shared" si="31"/>
        <v>1.0163923616346437E-2</v>
      </c>
      <c r="P166" s="1">
        <v>7800</v>
      </c>
      <c r="Q166">
        <v>2.9</v>
      </c>
      <c r="R166">
        <v>11</v>
      </c>
      <c r="S166" s="8">
        <f t="shared" si="35"/>
        <v>15.818181818181818</v>
      </c>
      <c r="T166" t="s">
        <v>20</v>
      </c>
      <c r="W166" s="8"/>
      <c r="X166" t="s">
        <v>28</v>
      </c>
      <c r="AA166" s="8"/>
      <c r="AB166" t="s">
        <v>28</v>
      </c>
      <c r="AC166" s="8">
        <v>3.2830619625326505</v>
      </c>
      <c r="AD166" s="8">
        <v>14.636049997806548</v>
      </c>
      <c r="AE166" s="40">
        <v>21.093540906232793</v>
      </c>
      <c r="AF166" s="40">
        <v>13.458803282407498</v>
      </c>
      <c r="AG166">
        <v>7800</v>
      </c>
      <c r="AH166" s="38">
        <v>0</v>
      </c>
      <c r="AI166" s="38">
        <v>0</v>
      </c>
      <c r="AJ166" s="38">
        <v>0</v>
      </c>
      <c r="AK166" s="38">
        <v>1</v>
      </c>
      <c r="AL166" s="38">
        <f t="shared" si="32"/>
        <v>4</v>
      </c>
      <c r="AM166" s="8"/>
      <c r="AN166" s="40"/>
      <c r="AO166" s="40"/>
    </row>
    <row r="167" spans="1:41" x14ac:dyDescent="0.25">
      <c r="A167" s="3" t="s">
        <v>306</v>
      </c>
      <c r="B167" s="30" t="s">
        <v>307</v>
      </c>
      <c r="C167" s="1" t="s">
        <v>46</v>
      </c>
      <c r="D167" s="1" t="str">
        <f>+VLOOKUP($C167,[1]Ubicacion!$A:$C,2,0)</f>
        <v>Ub4</v>
      </c>
      <c r="E167" s="1" t="str">
        <f>+VLOOKUP($C167,[1]Ubicacion!$A:$C,3,0)</f>
        <v>C.C Los Molinos - Zona Occidental</v>
      </c>
      <c r="F167" s="1" t="s">
        <v>73</v>
      </c>
      <c r="G167" s="1" t="str">
        <f>+VLOOKUP($F167,[1]Ubicacion!$A:$C,2,0)</f>
        <v>Ub28</v>
      </c>
      <c r="H167" s="1" t="str">
        <f>+VLOOKUP($F167,[1]Ubicacion!$A:$C,3,0)</f>
        <v>Parque de Boston - Zona Oriental</v>
      </c>
      <c r="I167" s="4">
        <v>2</v>
      </c>
      <c r="J167" s="4">
        <v>2</v>
      </c>
      <c r="K167" s="5">
        <v>43381.716171527776</v>
      </c>
      <c r="L167" s="6">
        <f t="shared" si="29"/>
        <v>0.71617152777616866</v>
      </c>
      <c r="M167" s="7">
        <v>43381.753221261577</v>
      </c>
      <c r="N167" s="6">
        <f t="shared" si="30"/>
        <v>0.75322126157698222</v>
      </c>
      <c r="O167" s="6">
        <f t="shared" si="31"/>
        <v>3.7049733800813556E-2</v>
      </c>
      <c r="P167" s="1">
        <v>17500</v>
      </c>
      <c r="Q167">
        <v>7.4</v>
      </c>
      <c r="R167">
        <v>28</v>
      </c>
      <c r="S167" s="8">
        <f t="shared" si="35"/>
        <v>15.857142857142858</v>
      </c>
      <c r="T167" t="s">
        <v>27</v>
      </c>
      <c r="U167">
        <v>7.2</v>
      </c>
      <c r="V167">
        <v>30</v>
      </c>
      <c r="W167" s="8">
        <f t="shared" ref="W167:W175" si="38">+U167*60/V167</f>
        <v>14.4</v>
      </c>
      <c r="X167" t="s">
        <v>32</v>
      </c>
      <c r="Y167">
        <v>9.1999999999999993</v>
      </c>
      <c r="Z167">
        <v>30</v>
      </c>
      <c r="AA167" s="8">
        <f>+Y167*60/Z167</f>
        <v>18.399999999999999</v>
      </c>
      <c r="AB167" t="s">
        <v>32</v>
      </c>
      <c r="AC167" s="8">
        <v>8.247300378421448</v>
      </c>
      <c r="AD167" s="8">
        <v>53.35161666472753</v>
      </c>
      <c r="AE167" s="40">
        <v>103.85460456739793</v>
      </c>
      <c r="AF167" s="40">
        <v>9.2750333286983633</v>
      </c>
      <c r="AG167">
        <v>17500</v>
      </c>
      <c r="AH167" s="38">
        <v>0</v>
      </c>
      <c r="AI167" s="38">
        <v>0</v>
      </c>
      <c r="AJ167" s="38">
        <v>0</v>
      </c>
      <c r="AK167" s="38">
        <v>1</v>
      </c>
      <c r="AL167" s="38">
        <f t="shared" si="32"/>
        <v>4</v>
      </c>
      <c r="AM167" s="8"/>
      <c r="AN167" s="40"/>
      <c r="AO167" s="40"/>
    </row>
    <row r="168" spans="1:41" x14ac:dyDescent="0.25">
      <c r="A168" s="3" t="s">
        <v>823</v>
      </c>
      <c r="B168" s="30" t="s">
        <v>824</v>
      </c>
      <c r="C168" s="1" t="s">
        <v>163</v>
      </c>
      <c r="D168" s="1" t="str">
        <f>+VLOOKUP($C168,[1]Ubicacion!$A:$C,2,0)</f>
        <v>Ub25</v>
      </c>
      <c r="E168" s="1" t="str">
        <f>+VLOOKUP($C168,[1]Ubicacion!$A:$C,3,0)</f>
        <v>Museo de Arte Moderno - Zona Oriental</v>
      </c>
      <c r="F168" s="1" t="s">
        <v>78</v>
      </c>
      <c r="G168" s="1" t="str">
        <f>+VLOOKUP($F168,[1]Ubicacion!$A:$C,2,0)</f>
        <v>Ub37</v>
      </c>
      <c r="H168" s="1" t="str">
        <f>+VLOOKUP($F168,[1]Ubicacion!$A:$C,3,0)</f>
        <v>Segundo Parque de Laureles - Zona Occidental</v>
      </c>
      <c r="I168" s="4">
        <v>1</v>
      </c>
      <c r="J168" s="4">
        <v>1</v>
      </c>
      <c r="K168" s="5">
        <v>43423.351316701388</v>
      </c>
      <c r="L168" s="6">
        <f t="shared" si="29"/>
        <v>0.35131670138798654</v>
      </c>
      <c r="M168" s="7">
        <v>43423.365591863425</v>
      </c>
      <c r="N168" s="6">
        <f t="shared" si="30"/>
        <v>0.36559186342492467</v>
      </c>
      <c r="O168" s="6">
        <f t="shared" si="31"/>
        <v>1.4275162036938127E-2</v>
      </c>
      <c r="P168" s="1">
        <v>10800</v>
      </c>
      <c r="Q168">
        <v>5.9</v>
      </c>
      <c r="R168">
        <v>20</v>
      </c>
      <c r="S168" s="8">
        <f t="shared" si="35"/>
        <v>17.7</v>
      </c>
      <c r="T168" t="s">
        <v>27</v>
      </c>
      <c r="U168">
        <v>7.1</v>
      </c>
      <c r="V168">
        <v>19</v>
      </c>
      <c r="W168" s="8">
        <f t="shared" si="38"/>
        <v>22.421052631578949</v>
      </c>
      <c r="X168" t="s">
        <v>32</v>
      </c>
      <c r="Y168">
        <v>5.9</v>
      </c>
      <c r="Z168">
        <v>20</v>
      </c>
      <c r="AA168" s="8">
        <f>+Y168*60/Z168</f>
        <v>17.7</v>
      </c>
      <c r="AB168" t="s">
        <v>32</v>
      </c>
      <c r="AC168" s="8">
        <v>6.8610324235052156</v>
      </c>
      <c r="AD168" s="8">
        <v>20.556233334541322</v>
      </c>
      <c r="AE168" s="40">
        <v>24.794610282032178</v>
      </c>
      <c r="AF168" s="40">
        <v>20.026137021833847</v>
      </c>
      <c r="AG168">
        <v>10800</v>
      </c>
      <c r="AH168" s="23">
        <v>0</v>
      </c>
      <c r="AI168" s="23">
        <v>0</v>
      </c>
      <c r="AJ168" s="23">
        <v>0</v>
      </c>
      <c r="AK168" s="23">
        <v>1</v>
      </c>
      <c r="AL168" s="38">
        <f t="shared" si="32"/>
        <v>4</v>
      </c>
      <c r="AM168" s="8"/>
      <c r="AN168" s="40"/>
      <c r="AO168" s="40"/>
    </row>
    <row r="169" spans="1:41" x14ac:dyDescent="0.25">
      <c r="A169" s="3" t="s">
        <v>127</v>
      </c>
      <c r="B169" s="30" t="s">
        <v>128</v>
      </c>
      <c r="C169" s="1" t="s">
        <v>18</v>
      </c>
      <c r="D169" s="1" t="str">
        <f>+VLOOKUP($C169,[1]Ubicacion!$A:$C,2,0)</f>
        <v>Ub17</v>
      </c>
      <c r="E169" s="1" t="str">
        <f>+VLOOKUP($C169,[1]Ubicacion!$A:$C,3,0)</f>
        <v>Facultad de Minas Unal - Zona Occidental</v>
      </c>
      <c r="F169" s="1" t="s">
        <v>19</v>
      </c>
      <c r="G169" s="1" t="str">
        <f>+VLOOKUP($F169,[1]Ubicacion!$A:$C,2,0)</f>
        <v>Ub38</v>
      </c>
      <c r="H169" s="1" t="str">
        <f>+VLOOKUP($F169,[1]Ubicacion!$A:$C,3,0)</f>
        <v>Terminal de Transporte Norte - Zona Occidental</v>
      </c>
      <c r="I169" s="4">
        <v>2</v>
      </c>
      <c r="J169" s="4">
        <v>2</v>
      </c>
      <c r="K169" s="5">
        <v>43367.668776539351</v>
      </c>
      <c r="L169" s="6">
        <f t="shared" si="29"/>
        <v>0.66877653935080161</v>
      </c>
      <c r="M169" s="7">
        <v>43367.680759641204</v>
      </c>
      <c r="N169" s="6">
        <f t="shared" si="30"/>
        <v>0.68075964120362187</v>
      </c>
      <c r="O169" s="6">
        <f t="shared" si="31"/>
        <v>1.1983101852820255E-2</v>
      </c>
      <c r="P169" s="1">
        <v>8000</v>
      </c>
      <c r="Q169" s="3">
        <v>5.6</v>
      </c>
      <c r="R169" s="3">
        <v>12</v>
      </c>
      <c r="S169" s="8">
        <f t="shared" si="35"/>
        <v>28</v>
      </c>
      <c r="T169" t="s">
        <v>58</v>
      </c>
      <c r="U169">
        <v>6.7</v>
      </c>
      <c r="V169">
        <v>13</v>
      </c>
      <c r="W169" s="8">
        <f t="shared" si="38"/>
        <v>30.923076923076923</v>
      </c>
      <c r="X169" t="s">
        <v>58</v>
      </c>
      <c r="Y169">
        <v>7.4</v>
      </c>
      <c r="Z169">
        <v>15</v>
      </c>
      <c r="AA169" s="8">
        <f>+Y169*60/Z169</f>
        <v>29.6</v>
      </c>
      <c r="AB169" t="s">
        <v>20</v>
      </c>
      <c r="AC169" s="8">
        <v>2.3724964455330104</v>
      </c>
      <c r="AD169" s="8">
        <v>17.255666665236156</v>
      </c>
      <c r="AE169" s="40">
        <v>14.848386394445274</v>
      </c>
      <c r="AF169" s="40">
        <v>8.2494515855920696</v>
      </c>
      <c r="AG169">
        <v>8000</v>
      </c>
      <c r="AH169" s="23">
        <v>0</v>
      </c>
      <c r="AI169" s="23">
        <v>0</v>
      </c>
      <c r="AJ169" s="23">
        <v>0</v>
      </c>
      <c r="AK169" s="23">
        <v>1</v>
      </c>
      <c r="AL169" s="38">
        <f t="shared" si="32"/>
        <v>4</v>
      </c>
      <c r="AM169" s="8"/>
      <c r="AN169" s="40"/>
      <c r="AO169" s="40"/>
    </row>
    <row r="170" spans="1:41" x14ac:dyDescent="0.25">
      <c r="A170" s="3" t="s">
        <v>414</v>
      </c>
      <c r="B170" s="30" t="s">
        <v>415</v>
      </c>
      <c r="C170" s="1" t="s">
        <v>138</v>
      </c>
      <c r="D170" s="1" t="str">
        <f>+VLOOKUP($C170,[1]Ubicacion!$A:$C,2,0)</f>
        <v>Ub32</v>
      </c>
      <c r="E170" s="1" t="str">
        <f>+VLOOKUP($C170,[1]Ubicacion!$A:$C,3,0)</f>
        <v>Parque Explora - Planetario Zona Oriental</v>
      </c>
      <c r="F170" s="1" t="s">
        <v>105</v>
      </c>
      <c r="G170" s="1" t="str">
        <f>+VLOOKUP($F170,[1]Ubicacion!$A:$C,2,0)</f>
        <v>Ub16</v>
      </c>
      <c r="H170" s="1" t="str">
        <f>+VLOOKUP($F170,[1]Ubicacion!$A:$C,3,0)</f>
        <v>Estadio Atanasio Girardot Obelisco - Zona Occidental</v>
      </c>
      <c r="I170" s="4">
        <v>1</v>
      </c>
      <c r="J170" s="4">
        <v>1</v>
      </c>
      <c r="K170" s="5">
        <v>43390.305746874998</v>
      </c>
      <c r="L170" s="6">
        <f t="shared" si="29"/>
        <v>0.30574687499756692</v>
      </c>
      <c r="M170" s="7">
        <v>43390.321292280096</v>
      </c>
      <c r="N170" s="6">
        <f t="shared" si="30"/>
        <v>0.32129228009580402</v>
      </c>
      <c r="O170" s="6">
        <f t="shared" si="31"/>
        <v>1.5545405098237097E-2</v>
      </c>
      <c r="P170" s="1">
        <v>11200</v>
      </c>
      <c r="Q170">
        <v>4.8</v>
      </c>
      <c r="R170">
        <v>14</v>
      </c>
      <c r="S170" s="8">
        <f t="shared" si="35"/>
        <v>20.571428571428573</v>
      </c>
      <c r="T170" t="s">
        <v>27</v>
      </c>
      <c r="U170">
        <v>6.1</v>
      </c>
      <c r="V170">
        <v>16</v>
      </c>
      <c r="W170" s="8">
        <f t="shared" si="38"/>
        <v>22.875</v>
      </c>
      <c r="X170" t="s">
        <v>20</v>
      </c>
      <c r="Y170">
        <v>4.7</v>
      </c>
      <c r="Z170">
        <v>17</v>
      </c>
      <c r="AA170" s="8">
        <f>+Y170*60/Z170</f>
        <v>16.588235294117649</v>
      </c>
      <c r="AB170" t="s">
        <v>32</v>
      </c>
      <c r="AC170" s="8">
        <v>5.0508341075443948</v>
      </c>
      <c r="AD170" s="8">
        <v>22.385383335749307</v>
      </c>
      <c r="AE170" s="40">
        <v>23.833937849421858</v>
      </c>
      <c r="AF170" s="40">
        <v>13.537853781967396</v>
      </c>
      <c r="AG170">
        <v>11200</v>
      </c>
      <c r="AH170" s="38">
        <v>0</v>
      </c>
      <c r="AI170" s="38">
        <v>0</v>
      </c>
      <c r="AJ170" s="38">
        <v>0</v>
      </c>
      <c r="AK170" s="38">
        <v>1</v>
      </c>
      <c r="AL170" s="38">
        <f t="shared" si="32"/>
        <v>4</v>
      </c>
      <c r="AM170" s="8"/>
      <c r="AN170" s="40"/>
      <c r="AO170" s="40"/>
    </row>
    <row r="171" spans="1:41" x14ac:dyDescent="0.25">
      <c r="A171" s="3" t="s">
        <v>348</v>
      </c>
      <c r="B171" s="30" t="s">
        <v>349</v>
      </c>
      <c r="C171" s="1" t="s">
        <v>19</v>
      </c>
      <c r="D171" s="1" t="str">
        <f>+VLOOKUP($C171,[1]Ubicacion!$A:$C,2,0)</f>
        <v>Ub38</v>
      </c>
      <c r="E171" s="1" t="str">
        <f>+VLOOKUP($C171,[1]Ubicacion!$A:$C,3,0)</f>
        <v>Terminal de Transporte Norte - Zona Occidental</v>
      </c>
      <c r="F171" s="1" t="s">
        <v>273</v>
      </c>
      <c r="G171" s="1" t="str">
        <f>+VLOOKUP($F171,[1]Ubicacion!$A:$C,2,0)</f>
        <v>Ub35</v>
      </c>
      <c r="H171" s="1" t="str">
        <f>+VLOOKUP($F171,[1]Ubicacion!$A:$C,3,0)</f>
        <v>Parroquia San Cayetano - Zona Oriental</v>
      </c>
      <c r="I171" s="4">
        <v>2</v>
      </c>
      <c r="J171" s="4">
        <v>1</v>
      </c>
      <c r="K171" s="5">
        <v>43383.484792094911</v>
      </c>
      <c r="L171" s="6">
        <f t="shared" si="29"/>
        <v>0.48479209491051733</v>
      </c>
      <c r="M171" s="7">
        <v>43383.489459606484</v>
      </c>
      <c r="N171" s="6">
        <f t="shared" si="30"/>
        <v>0.48945960648416076</v>
      </c>
      <c r="O171" s="6">
        <f t="shared" si="31"/>
        <v>4.6675115736434236E-3</v>
      </c>
      <c r="P171" s="1">
        <v>6000</v>
      </c>
      <c r="Q171">
        <v>3.9</v>
      </c>
      <c r="R171">
        <v>10</v>
      </c>
      <c r="S171" s="8">
        <f t="shared" si="35"/>
        <v>23.4</v>
      </c>
      <c r="T171" t="s">
        <v>58</v>
      </c>
      <c r="U171">
        <v>3.8</v>
      </c>
      <c r="V171">
        <v>11</v>
      </c>
      <c r="W171" s="8">
        <f t="shared" si="38"/>
        <v>20.727272727272727</v>
      </c>
      <c r="X171" t="s">
        <v>58</v>
      </c>
      <c r="Y171">
        <v>5.9</v>
      </c>
      <c r="Z171">
        <v>12</v>
      </c>
      <c r="AA171" s="8">
        <f>+Y171*60/Z171</f>
        <v>29.5</v>
      </c>
      <c r="AB171" t="s">
        <v>58</v>
      </c>
      <c r="AC171" s="8">
        <v>2.23754823863894</v>
      </c>
      <c r="AD171" s="8">
        <v>6.7212166666984556</v>
      </c>
      <c r="AE171" s="40">
        <v>37.466253594264877</v>
      </c>
      <c r="AF171" s="40">
        <v>19.97449285982966</v>
      </c>
      <c r="AG171">
        <v>6000</v>
      </c>
      <c r="AH171" s="23">
        <v>0</v>
      </c>
      <c r="AI171" s="23">
        <v>0</v>
      </c>
      <c r="AJ171" s="23">
        <v>0</v>
      </c>
      <c r="AK171" s="23">
        <v>1</v>
      </c>
      <c r="AL171" s="38">
        <f t="shared" si="32"/>
        <v>4</v>
      </c>
      <c r="AM171" s="8"/>
      <c r="AN171" s="40"/>
      <c r="AO171" s="40"/>
    </row>
    <row r="172" spans="1:41" x14ac:dyDescent="0.25">
      <c r="A172" s="3" t="s">
        <v>149</v>
      </c>
      <c r="B172" s="30" t="s">
        <v>150</v>
      </c>
      <c r="C172" s="1" t="s">
        <v>133</v>
      </c>
      <c r="D172" s="1" t="str">
        <f>+VLOOKUP($C172,[1]Ubicacion!$A:$C,2,0)</f>
        <v>Ub6</v>
      </c>
      <c r="E172" s="1" t="str">
        <f>+VLOOKUP($C172,[1]Ubicacion!$A:$C,3,0)</f>
        <v>C.C Premium Plaza - Zona Oriental</v>
      </c>
      <c r="F172" s="1" t="s">
        <v>151</v>
      </c>
      <c r="G172" s="1" t="str">
        <f>+VLOOKUP($F172,[1]Ubicacion!$A:$C,2,0)</f>
        <v>Ub1</v>
      </c>
      <c r="H172" s="1" t="str">
        <f>+VLOOKUP($F172,[1]Ubicacion!$A:$C,3,0)</f>
        <v>Aeroparque Juan Pablo II - Zona Occidental</v>
      </c>
      <c r="I172" s="4">
        <v>2</v>
      </c>
      <c r="J172" s="4">
        <v>2</v>
      </c>
      <c r="K172" s="5">
        <v>43368.519637418984</v>
      </c>
      <c r="L172" s="6">
        <f t="shared" si="29"/>
        <v>0.51963741898362059</v>
      </c>
      <c r="M172" s="7">
        <v>43368.529611342594</v>
      </c>
      <c r="N172" s="6">
        <f t="shared" si="30"/>
        <v>0.5296113425938529</v>
      </c>
      <c r="O172" s="6">
        <f t="shared" si="31"/>
        <v>9.9739236102323048E-3</v>
      </c>
      <c r="P172" s="1">
        <v>9200</v>
      </c>
      <c r="Q172" s="26">
        <v>3.9</v>
      </c>
      <c r="R172" s="26">
        <v>16</v>
      </c>
      <c r="S172" s="28">
        <f t="shared" si="35"/>
        <v>14.625</v>
      </c>
      <c r="T172" s="26" t="s">
        <v>27</v>
      </c>
      <c r="U172">
        <v>7.3</v>
      </c>
      <c r="V172">
        <v>16</v>
      </c>
      <c r="W172" s="8">
        <f t="shared" si="38"/>
        <v>27.375</v>
      </c>
      <c r="X172" t="s">
        <v>32</v>
      </c>
      <c r="AA172" s="8"/>
      <c r="AB172" t="s">
        <v>28</v>
      </c>
      <c r="AC172" s="8">
        <v>3.5839395566037453</v>
      </c>
      <c r="AD172" s="8">
        <v>14.36244999965032</v>
      </c>
      <c r="AE172" s="40">
        <v>24.505448828266793</v>
      </c>
      <c r="AF172" s="40">
        <v>14.972123377380612</v>
      </c>
      <c r="AG172">
        <v>9200</v>
      </c>
      <c r="AH172" s="38">
        <v>1</v>
      </c>
      <c r="AI172" s="38">
        <v>0</v>
      </c>
      <c r="AJ172" s="38">
        <v>0</v>
      </c>
      <c r="AK172" s="38">
        <v>0</v>
      </c>
      <c r="AL172" s="38">
        <f t="shared" si="32"/>
        <v>1</v>
      </c>
      <c r="AM172" s="8"/>
      <c r="AN172" s="40"/>
      <c r="AO172" s="40"/>
    </row>
    <row r="173" spans="1:41" x14ac:dyDescent="0.25">
      <c r="A173" s="3" t="s">
        <v>763</v>
      </c>
      <c r="B173" s="30" t="s">
        <v>764</v>
      </c>
      <c r="C173" s="1" t="s">
        <v>66</v>
      </c>
      <c r="D173" s="1" t="str">
        <f>+VLOOKUP($C173,[1]Ubicacion!$A:$C,2,0)</f>
        <v>Ub10</v>
      </c>
      <c r="E173" s="1" t="str">
        <f>+VLOOKUP($C173,[1]Ubicacion!$A:$C,3,0)</f>
        <v>Catedral Basílica Metropolitana - Zona Oriental</v>
      </c>
      <c r="F173" s="1" t="s">
        <v>124</v>
      </c>
      <c r="G173" s="1" t="str">
        <f>+VLOOKUP($F173,[1]Ubicacion!$A:$C,2,0)</f>
        <v>Ub43</v>
      </c>
      <c r="H173" s="1" t="str">
        <f>+VLOOKUP($F173,[1]Ubicacion!$A:$C,3,0)</f>
        <v>Universidad Pontificia Bolivariana - Zona Occidental</v>
      </c>
      <c r="I173" s="4">
        <v>1</v>
      </c>
      <c r="J173" s="4">
        <v>1</v>
      </c>
      <c r="K173" s="5">
        <v>43417.321918518515</v>
      </c>
      <c r="L173" s="6">
        <f t="shared" si="29"/>
        <v>0.32191851851530373</v>
      </c>
      <c r="M173" s="7">
        <v>43417.337171562503</v>
      </c>
      <c r="N173" s="6">
        <f t="shared" si="30"/>
        <v>0.33717156250349944</v>
      </c>
      <c r="O173" s="6">
        <f t="shared" si="31"/>
        <v>1.5253043988195714E-2</v>
      </c>
      <c r="P173" s="1">
        <v>9000</v>
      </c>
      <c r="Q173">
        <v>4.3</v>
      </c>
      <c r="R173">
        <v>15</v>
      </c>
      <c r="S173" s="8">
        <f t="shared" si="35"/>
        <v>17.2</v>
      </c>
      <c r="T173" t="s">
        <v>27</v>
      </c>
      <c r="U173">
        <v>5.0999999999999996</v>
      </c>
      <c r="V173">
        <v>14</v>
      </c>
      <c r="W173" s="8">
        <f t="shared" si="38"/>
        <v>21.857142857142858</v>
      </c>
      <c r="X173" t="s">
        <v>32</v>
      </c>
      <c r="Y173">
        <v>4.4000000000000004</v>
      </c>
      <c r="Z173">
        <v>16</v>
      </c>
      <c r="AA173" s="8">
        <f>+Y173*60/Z173</f>
        <v>16.5</v>
      </c>
      <c r="AB173" t="s">
        <v>32</v>
      </c>
      <c r="AC173" s="8">
        <v>4.2812264626663605</v>
      </c>
      <c r="AD173" s="8">
        <v>21.964383331934609</v>
      </c>
      <c r="AE173" s="40">
        <v>20.54797485754645</v>
      </c>
      <c r="AF173" s="40">
        <v>11.695005677054734</v>
      </c>
      <c r="AG173">
        <v>9000</v>
      </c>
      <c r="AH173" s="23">
        <v>0</v>
      </c>
      <c r="AI173" s="23">
        <v>0</v>
      </c>
      <c r="AJ173" s="23">
        <v>0</v>
      </c>
      <c r="AK173" s="23">
        <v>1</v>
      </c>
      <c r="AL173" s="38">
        <f t="shared" si="32"/>
        <v>4</v>
      </c>
      <c r="AM173" s="8"/>
      <c r="AN173" s="40"/>
      <c r="AO173" s="40"/>
    </row>
    <row r="174" spans="1:41" x14ac:dyDescent="0.25">
      <c r="A174" s="3" t="s">
        <v>54</v>
      </c>
      <c r="B174" s="30" t="s">
        <v>55</v>
      </c>
      <c r="C174" s="1" t="s">
        <v>18</v>
      </c>
      <c r="D174" s="1" t="str">
        <f>+VLOOKUP($C174,[1]Ubicacion!$A:$C,2,0)</f>
        <v>Ub17</v>
      </c>
      <c r="E174" s="1" t="str">
        <f>+VLOOKUP($C174,[1]Ubicacion!$A:$C,3,0)</f>
        <v>Facultad de Minas Unal - Zona Occidental</v>
      </c>
      <c r="F174" s="1" t="s">
        <v>49</v>
      </c>
      <c r="G174" s="1" t="str">
        <f>+VLOOKUP($F174,[1]Ubicacion!$A:$C,2,0)</f>
        <v>Ub8</v>
      </c>
      <c r="H174" s="1" t="str">
        <f>+VLOOKUP($F174,[1]Ubicacion!$A:$C,3,0)</f>
        <v>C.C. San Diego - Zona Oriental</v>
      </c>
      <c r="I174" s="4">
        <v>2</v>
      </c>
      <c r="J174" s="4">
        <v>2</v>
      </c>
      <c r="K174" s="5">
        <v>43257.656172337964</v>
      </c>
      <c r="L174" s="6">
        <f t="shared" si="29"/>
        <v>0.65617233796365326</v>
      </c>
      <c r="M174" s="7">
        <v>43257.6725721412</v>
      </c>
      <c r="N174" s="6">
        <f t="shared" si="30"/>
        <v>0.67257214120036224</v>
      </c>
      <c r="O174" s="6">
        <f t="shared" si="31"/>
        <v>1.6399803236708976E-2</v>
      </c>
      <c r="P174" s="1">
        <v>10500</v>
      </c>
      <c r="Q174">
        <v>6.8</v>
      </c>
      <c r="R174">
        <v>18</v>
      </c>
      <c r="S174" s="8">
        <f t="shared" si="35"/>
        <v>22.666666666666668</v>
      </c>
      <c r="T174" t="s">
        <v>20</v>
      </c>
      <c r="U174" s="26">
        <v>6.5</v>
      </c>
      <c r="V174" s="26">
        <v>20</v>
      </c>
      <c r="W174" s="28">
        <f t="shared" si="38"/>
        <v>19.5</v>
      </c>
      <c r="X174" t="s">
        <v>32</v>
      </c>
      <c r="AA174" s="8" t="e">
        <f>+Y174*60/Z174</f>
        <v>#DIV/0!</v>
      </c>
      <c r="AB174" t="s">
        <v>28</v>
      </c>
      <c r="AC174" s="8">
        <v>6.2518550155287702</v>
      </c>
      <c r="AD174" s="8">
        <v>23.615716667970023</v>
      </c>
      <c r="AE174" s="40">
        <v>21.698041411805171</v>
      </c>
      <c r="AF174" s="40">
        <v>15.883968553894846</v>
      </c>
      <c r="AG174">
        <v>10500</v>
      </c>
      <c r="AH174" s="23">
        <v>0</v>
      </c>
      <c r="AI174" s="23">
        <v>1</v>
      </c>
      <c r="AJ174" s="23">
        <v>0</v>
      </c>
      <c r="AK174" s="23">
        <v>0</v>
      </c>
      <c r="AL174" s="38">
        <f t="shared" si="32"/>
        <v>2</v>
      </c>
      <c r="AM174" s="8"/>
      <c r="AN174" s="40"/>
      <c r="AO174" s="40"/>
    </row>
    <row r="175" spans="1:41" x14ac:dyDescent="0.25">
      <c r="A175" s="3" t="s">
        <v>829</v>
      </c>
      <c r="B175" s="30" t="s">
        <v>830</v>
      </c>
      <c r="C175" s="1" t="s">
        <v>100</v>
      </c>
      <c r="D175" s="1" t="str">
        <f>+VLOOKUP($C175,[1]Ubicacion!$A:$C,2,0)</f>
        <v>Ub20</v>
      </c>
      <c r="E175" s="1" t="str">
        <f>+VLOOKUP($C175,[1]Ubicacion!$A:$C,3,0)</f>
        <v>Hospital San Vicente Fundación - Zona Oriental</v>
      </c>
      <c r="F175" s="1" t="s">
        <v>18</v>
      </c>
      <c r="G175" s="1" t="str">
        <f>+VLOOKUP($F175,[1]Ubicacion!$A:$C,2,0)</f>
        <v>Ub17</v>
      </c>
      <c r="H175" s="1" t="str">
        <f>+VLOOKUP($F175,[1]Ubicacion!$A:$C,3,0)</f>
        <v>Facultad de Minas Unal - Zona Occidental</v>
      </c>
      <c r="I175" s="4">
        <v>2</v>
      </c>
      <c r="J175" s="4">
        <v>1</v>
      </c>
      <c r="K175" s="5">
        <v>43426.440974224533</v>
      </c>
      <c r="L175" s="6">
        <f t="shared" si="29"/>
        <v>0.44097422453342006</v>
      </c>
      <c r="M175" s="7">
        <v>43426.450926122685</v>
      </c>
      <c r="N175" s="6">
        <f t="shared" si="30"/>
        <v>0.45092612268490484</v>
      </c>
      <c r="O175" s="6">
        <f t="shared" si="31"/>
        <v>9.9518981514847837E-3</v>
      </c>
      <c r="P175" s="1">
        <v>9200</v>
      </c>
      <c r="Q175">
        <v>5</v>
      </c>
      <c r="R175">
        <v>14</v>
      </c>
      <c r="S175" s="8">
        <f t="shared" si="35"/>
        <v>21.428571428571427</v>
      </c>
      <c r="T175" t="s">
        <v>20</v>
      </c>
      <c r="U175">
        <v>6.4</v>
      </c>
      <c r="V175">
        <v>17</v>
      </c>
      <c r="W175" s="8">
        <f t="shared" si="38"/>
        <v>22.588235294117649</v>
      </c>
      <c r="X175" t="s">
        <v>58</v>
      </c>
      <c r="Y175">
        <v>6.1</v>
      </c>
      <c r="Z175">
        <v>17</v>
      </c>
      <c r="AA175" s="8">
        <f>+Y175*60/Z175</f>
        <v>21.529411764705884</v>
      </c>
      <c r="AB175" t="s">
        <v>20</v>
      </c>
      <c r="AC175" s="8">
        <v>5.1084242939966265</v>
      </c>
      <c r="AD175" s="8">
        <v>14.330733331044515</v>
      </c>
      <c r="AE175" s="40">
        <v>32.923158166282043</v>
      </c>
      <c r="AF175" s="40">
        <v>21.38798137955844</v>
      </c>
      <c r="AG175">
        <v>9200</v>
      </c>
      <c r="AH175" s="23">
        <v>0</v>
      </c>
      <c r="AI175" s="23">
        <v>0</v>
      </c>
      <c r="AJ175" s="23">
        <v>0</v>
      </c>
      <c r="AK175" s="23">
        <v>1</v>
      </c>
      <c r="AL175" s="38">
        <f t="shared" si="32"/>
        <v>4</v>
      </c>
      <c r="AM175" s="8"/>
      <c r="AN175" s="40"/>
      <c r="AO175" s="40"/>
    </row>
    <row r="176" spans="1:41" x14ac:dyDescent="0.25">
      <c r="A176" s="9" t="s">
        <v>291</v>
      </c>
      <c r="B176" s="10" t="s">
        <v>292</v>
      </c>
      <c r="C176" s="10" t="s">
        <v>293</v>
      </c>
      <c r="D176" s="10" t="str">
        <f>+VLOOKUP($C176,[1]Ubicacion!$A:$C,2,0)</f>
        <v>Ub39</v>
      </c>
      <c r="E176" s="10" t="str">
        <f>+VLOOKUP($C176,[1]Ubicacion!$A:$C,3,0)</f>
        <v>UdeA - Seccional Oriente</v>
      </c>
      <c r="F176" s="10" t="s">
        <v>63</v>
      </c>
      <c r="G176" s="10" t="str">
        <f>+VLOOKUP($F176,[1]Ubicacion!$A:$C,2,0)</f>
        <v>Ub12</v>
      </c>
      <c r="H176" s="10" t="str">
        <f>+VLOOKUP($F176,[1]Ubicacion!$A:$C,3,0)</f>
        <v>Centro de Salud Santa Rosa de Lima - Zona Occidental</v>
      </c>
      <c r="I176" s="11">
        <v>2</v>
      </c>
      <c r="J176" s="11">
        <v>2</v>
      </c>
      <c r="K176" s="12">
        <v>43381.649392280095</v>
      </c>
      <c r="L176" s="13">
        <f t="shared" si="29"/>
        <v>0.64939228009461658</v>
      </c>
      <c r="M176" s="14">
        <v>43381.672238541665</v>
      </c>
      <c r="N176" s="13">
        <f t="shared" si="30"/>
        <v>0.67223854166513775</v>
      </c>
      <c r="O176" s="13">
        <f t="shared" si="31"/>
        <v>2.2846261570521165E-2</v>
      </c>
      <c r="P176" s="10">
        <v>14200</v>
      </c>
      <c r="Q176" s="9"/>
      <c r="R176" s="9"/>
      <c r="S176" s="15"/>
      <c r="T176" s="9"/>
      <c r="U176" s="9"/>
      <c r="V176" s="9"/>
      <c r="W176" s="15"/>
      <c r="X176" s="9"/>
      <c r="Y176" s="9"/>
      <c r="Z176" s="9"/>
      <c r="AA176" s="15"/>
      <c r="AB176" s="9"/>
      <c r="AC176" s="15"/>
      <c r="AD176" s="15"/>
      <c r="AE176" s="41"/>
      <c r="AF176" s="41"/>
      <c r="AG176" s="9"/>
      <c r="AH176" s="35"/>
      <c r="AI176" s="35"/>
      <c r="AJ176" s="35"/>
      <c r="AK176" s="35"/>
      <c r="AL176" s="38">
        <f t="shared" si="32"/>
        <v>0</v>
      </c>
      <c r="AM176" s="8"/>
      <c r="AN176" s="40"/>
      <c r="AO176" s="40"/>
    </row>
    <row r="177" spans="1:41" x14ac:dyDescent="0.25">
      <c r="A177" s="9" t="s">
        <v>24</v>
      </c>
      <c r="B177" s="10" t="s">
        <v>25</v>
      </c>
      <c r="C177" s="10" t="s">
        <v>18</v>
      </c>
      <c r="D177" s="10" t="str">
        <f>+VLOOKUP($C177,[1]Ubicacion!$A:$C,2,0)</f>
        <v>Ub17</v>
      </c>
      <c r="E177" s="10" t="str">
        <f>+VLOOKUP($C177,[1]Ubicacion!$A:$C,3,0)</f>
        <v>Facultad de Minas Unal - Zona Occidental</v>
      </c>
      <c r="F177" s="10" t="s">
        <v>26</v>
      </c>
      <c r="G177" s="10" t="str">
        <f>+VLOOKUP($F177,[1]Ubicacion!$A:$C,2,0)</f>
        <v>Ub5</v>
      </c>
      <c r="H177" s="10" t="str">
        <f>+VLOOKUP($F177,[1]Ubicacion!$A:$C,3,0)</f>
        <v>C.C Oviedo - Zona Oriental</v>
      </c>
      <c r="I177" s="11">
        <v>2</v>
      </c>
      <c r="J177" s="11">
        <v>2</v>
      </c>
      <c r="K177" s="12">
        <v>43201.675642708331</v>
      </c>
      <c r="L177" s="13">
        <f t="shared" si="29"/>
        <v>0.67564270833099727</v>
      </c>
      <c r="M177" s="14">
        <v>43201.679966435186</v>
      </c>
      <c r="N177" s="13">
        <f t="shared" si="30"/>
        <v>0.6799664351856336</v>
      </c>
      <c r="O177" s="13">
        <f t="shared" si="31"/>
        <v>4.3237268546363339E-3</v>
      </c>
      <c r="P177" s="10">
        <v>0</v>
      </c>
      <c r="Q177" s="9">
        <v>11.8</v>
      </c>
      <c r="R177" s="9">
        <v>26</v>
      </c>
      <c r="S177" s="15">
        <f t="shared" ref="S177:S240" si="39">+Q177*60/R177</f>
        <v>27.23076923076923</v>
      </c>
      <c r="T177" s="9" t="s">
        <v>27</v>
      </c>
      <c r="U177" s="9"/>
      <c r="V177" s="9"/>
      <c r="W177" s="15"/>
      <c r="X177" s="9" t="s">
        <v>28</v>
      </c>
      <c r="Y177" s="9"/>
      <c r="Z177" s="9"/>
      <c r="AA177" s="15" t="e">
        <f t="shared" ref="AA177:AA210" si="40">+Y177*60/Z177</f>
        <v>#DIV/0!</v>
      </c>
      <c r="AB177" s="9" t="s">
        <v>28</v>
      </c>
      <c r="AC177" s="15"/>
      <c r="AD177" s="15"/>
      <c r="AE177" s="41"/>
      <c r="AF177" s="41"/>
      <c r="AG177" s="9"/>
      <c r="AH177" s="35"/>
      <c r="AI177" s="35"/>
      <c r="AJ177" s="35"/>
      <c r="AK177" s="35"/>
      <c r="AL177" s="38">
        <f t="shared" si="32"/>
        <v>0</v>
      </c>
      <c r="AM177" s="8"/>
      <c r="AN177" s="40"/>
      <c r="AO177" s="40"/>
    </row>
    <row r="178" spans="1:41" x14ac:dyDescent="0.25">
      <c r="A178" s="3" t="s">
        <v>729</v>
      </c>
      <c r="B178" s="30" t="s">
        <v>730</v>
      </c>
      <c r="C178" s="1" t="s">
        <v>18</v>
      </c>
      <c r="D178" s="1" t="str">
        <f>+VLOOKUP($C178,[1]Ubicacion!$A:$C,2,0)</f>
        <v>Ub17</v>
      </c>
      <c r="E178" s="1" t="str">
        <f>+VLOOKUP($C178,[1]Ubicacion!$A:$C,3,0)</f>
        <v>Facultad de Minas Unal - Zona Occidental</v>
      </c>
      <c r="F178" s="1" t="s">
        <v>248</v>
      </c>
      <c r="G178" s="1" t="str">
        <f>+VLOOKUP($F178,[1]Ubicacion!$A:$C,2,0)</f>
        <v>Ub34</v>
      </c>
      <c r="H178" s="1" t="str">
        <f>+VLOOKUP($F178,[1]Ubicacion!$A:$C,3,0)</f>
        <v>Parroquia El Calvario - Zona Oriental</v>
      </c>
      <c r="I178" s="4">
        <v>2</v>
      </c>
      <c r="J178" s="4">
        <v>1</v>
      </c>
      <c r="K178" s="5">
        <v>43413.444788969908</v>
      </c>
      <c r="L178" s="6">
        <f t="shared" si="29"/>
        <v>0.4447889699076768</v>
      </c>
      <c r="M178" s="7">
        <v>43413.462894525466</v>
      </c>
      <c r="N178" s="6">
        <f t="shared" si="30"/>
        <v>0.46289452546625398</v>
      </c>
      <c r="O178" s="6">
        <f t="shared" si="31"/>
        <v>1.810555555857718E-2</v>
      </c>
      <c r="P178" s="1">
        <v>12400</v>
      </c>
      <c r="Q178">
        <v>7.4</v>
      </c>
      <c r="R178">
        <v>18</v>
      </c>
      <c r="S178" s="8">
        <f t="shared" si="39"/>
        <v>24.666666666666668</v>
      </c>
      <c r="T178" t="s">
        <v>20</v>
      </c>
      <c r="U178" s="26">
        <v>7.3</v>
      </c>
      <c r="V178" s="26">
        <v>17</v>
      </c>
      <c r="W178" s="28">
        <f t="shared" ref="W178:W210" si="41">+U178*60/V178</f>
        <v>25.764705882352942</v>
      </c>
      <c r="X178" s="26" t="s">
        <v>20</v>
      </c>
      <c r="Y178">
        <v>8</v>
      </c>
      <c r="Z178">
        <v>20</v>
      </c>
      <c r="AA178" s="8">
        <f t="shared" si="40"/>
        <v>24</v>
      </c>
      <c r="AB178" t="s">
        <v>32</v>
      </c>
      <c r="AC178" s="8">
        <v>6.5391055844352302</v>
      </c>
      <c r="AD178" s="8">
        <v>26.071999998887382</v>
      </c>
      <c r="AE178" s="40">
        <v>37.141493175578447</v>
      </c>
      <c r="AF178" s="40">
        <v>15.048570692039627</v>
      </c>
      <c r="AG178">
        <v>12400</v>
      </c>
      <c r="AH178" s="23">
        <v>0</v>
      </c>
      <c r="AI178" s="23">
        <v>1</v>
      </c>
      <c r="AJ178" s="23">
        <v>0</v>
      </c>
      <c r="AK178" s="23">
        <v>0</v>
      </c>
      <c r="AL178" s="38">
        <f t="shared" si="32"/>
        <v>2</v>
      </c>
      <c r="AM178" s="8"/>
      <c r="AN178" s="40"/>
      <c r="AO178" s="40"/>
    </row>
    <row r="179" spans="1:41" x14ac:dyDescent="0.25">
      <c r="A179" s="3" t="s">
        <v>114</v>
      </c>
      <c r="B179" s="30" t="s">
        <v>115</v>
      </c>
      <c r="C179" s="1" t="s">
        <v>113</v>
      </c>
      <c r="D179" s="1" t="str">
        <f>+VLOOKUP($C179,[1]Ubicacion!$A:$C,2,0)</f>
        <v>Ub31</v>
      </c>
      <c r="E179" s="1" t="str">
        <f>+VLOOKUP($C179,[1]Ubicacion!$A:$C,3,0)</f>
        <v>Parque de Robledo - Zona Occidental</v>
      </c>
      <c r="F179" s="1" t="s">
        <v>49</v>
      </c>
      <c r="G179" s="1" t="str">
        <f>+VLOOKUP($F179,[1]Ubicacion!$A:$C,2,0)</f>
        <v>Ub8</v>
      </c>
      <c r="H179" s="1" t="str">
        <f>+VLOOKUP($F179,[1]Ubicacion!$A:$C,3,0)</f>
        <v>C.C. San Diego - Zona Oriental</v>
      </c>
      <c r="I179" s="4">
        <v>1</v>
      </c>
      <c r="J179" s="4">
        <v>1</v>
      </c>
      <c r="K179" s="5">
        <v>43367.304907488426</v>
      </c>
      <c r="L179" s="6">
        <f t="shared" si="29"/>
        <v>0.30490748842566973</v>
      </c>
      <c r="M179" s="7">
        <v>43367.324078935184</v>
      </c>
      <c r="N179" s="6">
        <f t="shared" si="30"/>
        <v>0.32407893518393394</v>
      </c>
      <c r="O179" s="6">
        <f t="shared" si="31"/>
        <v>1.917144675826421E-2</v>
      </c>
      <c r="P179" s="1">
        <v>12500</v>
      </c>
      <c r="Q179" s="3">
        <v>6.7</v>
      </c>
      <c r="R179" s="3">
        <v>19</v>
      </c>
      <c r="S179" s="8">
        <f t="shared" si="39"/>
        <v>21.157894736842106</v>
      </c>
      <c r="T179" s="3" t="s">
        <v>27</v>
      </c>
      <c r="U179">
        <v>6.8</v>
      </c>
      <c r="V179">
        <v>21</v>
      </c>
      <c r="W179" s="8">
        <f t="shared" si="41"/>
        <v>19.428571428571427</v>
      </c>
      <c r="X179" s="3" t="s">
        <v>32</v>
      </c>
      <c r="Y179">
        <v>7.6</v>
      </c>
      <c r="Z179">
        <v>22</v>
      </c>
      <c r="AA179" s="8">
        <f t="shared" si="40"/>
        <v>20.727272727272727</v>
      </c>
      <c r="AB179" s="3" t="s">
        <v>32</v>
      </c>
      <c r="AC179" s="8">
        <v>7.2418573226891567</v>
      </c>
      <c r="AD179" s="8">
        <v>27.606883335113526</v>
      </c>
      <c r="AE179" s="40">
        <v>23.668242942323637</v>
      </c>
      <c r="AF179" s="40">
        <v>15.739242785464635</v>
      </c>
      <c r="AG179">
        <v>12500</v>
      </c>
      <c r="AH179" s="23">
        <v>0</v>
      </c>
      <c r="AI179" s="23">
        <v>0</v>
      </c>
      <c r="AJ179" s="23">
        <v>0</v>
      </c>
      <c r="AK179" s="23">
        <v>1</v>
      </c>
      <c r="AL179" s="38">
        <f t="shared" si="32"/>
        <v>4</v>
      </c>
      <c r="AM179" s="8"/>
      <c r="AN179" s="40"/>
      <c r="AO179" s="40"/>
    </row>
    <row r="180" spans="1:41" x14ac:dyDescent="0.25">
      <c r="A180" s="3" t="s">
        <v>302</v>
      </c>
      <c r="B180" s="30" t="s">
        <v>303</v>
      </c>
      <c r="C180" s="1" t="s">
        <v>301</v>
      </c>
      <c r="D180" s="1" t="str">
        <f>+VLOOKUP($C180,[1]Ubicacion!$A:$C,2,0)</f>
        <v>Ub14</v>
      </c>
      <c r="E180" s="1" t="str">
        <f>+VLOOKUP($C180,[1]Ubicacion!$A:$C,3,0)</f>
        <v>Clinica Medellin  El Poblado - Zona Oriental</v>
      </c>
      <c r="F180" s="1" t="s">
        <v>46</v>
      </c>
      <c r="G180" s="1" t="str">
        <f>+VLOOKUP($F180,[1]Ubicacion!$A:$C,2,0)</f>
        <v>Ub4</v>
      </c>
      <c r="H180" s="1" t="str">
        <f>+VLOOKUP($F180,[1]Ubicacion!$A:$C,3,0)</f>
        <v>C.C Los Molinos - Zona Occidental</v>
      </c>
      <c r="I180" s="4">
        <v>2</v>
      </c>
      <c r="J180" s="4">
        <v>2</v>
      </c>
      <c r="K180" s="5">
        <v>43381.693127627317</v>
      </c>
      <c r="L180" s="6">
        <f t="shared" si="29"/>
        <v>0.69312762731715338</v>
      </c>
      <c r="M180" s="7">
        <v>43381.708578587961</v>
      </c>
      <c r="N180" s="6">
        <f t="shared" si="30"/>
        <v>0.70857858796080109</v>
      </c>
      <c r="O180" s="6">
        <f t="shared" si="31"/>
        <v>1.5450960643647704E-2</v>
      </c>
      <c r="P180" s="1">
        <v>12500</v>
      </c>
      <c r="Q180">
        <v>7.5</v>
      </c>
      <c r="R180">
        <v>25</v>
      </c>
      <c r="S180" s="8">
        <f t="shared" si="39"/>
        <v>18</v>
      </c>
      <c r="T180" t="s">
        <v>27</v>
      </c>
      <c r="U180">
        <v>8.1999999999999993</v>
      </c>
      <c r="V180">
        <v>30</v>
      </c>
      <c r="W180" s="8">
        <f t="shared" si="41"/>
        <v>16.399999999999999</v>
      </c>
      <c r="X180" t="s">
        <v>32</v>
      </c>
      <c r="Y180">
        <v>7.8</v>
      </c>
      <c r="Z180">
        <v>40</v>
      </c>
      <c r="AA180" s="8">
        <f t="shared" si="40"/>
        <v>11.7</v>
      </c>
      <c r="AB180" t="s">
        <v>32</v>
      </c>
      <c r="AC180" s="8">
        <v>6.8625372681858154</v>
      </c>
      <c r="AD180" s="8">
        <v>22.249383334318797</v>
      </c>
      <c r="AE180" s="40">
        <v>29.689593054022883</v>
      </c>
      <c r="AF180" s="40">
        <v>18.506231381974409</v>
      </c>
      <c r="AG180">
        <v>12500</v>
      </c>
      <c r="AH180" s="23">
        <v>0</v>
      </c>
      <c r="AI180" s="23">
        <v>0</v>
      </c>
      <c r="AJ180" s="23">
        <v>0</v>
      </c>
      <c r="AK180" s="23">
        <v>1</v>
      </c>
      <c r="AL180" s="38">
        <f t="shared" si="32"/>
        <v>4</v>
      </c>
      <c r="AM180" s="8"/>
      <c r="AN180" s="40"/>
      <c r="AO180" s="40"/>
    </row>
    <row r="181" spans="1:41" x14ac:dyDescent="0.25">
      <c r="A181" s="9" t="s">
        <v>98</v>
      </c>
      <c r="B181" s="10" t="s">
        <v>99</v>
      </c>
      <c r="C181" s="10" t="s">
        <v>100</v>
      </c>
      <c r="D181" s="10" t="str">
        <f>+VLOOKUP($C181,[1]Ubicacion!$A:$C,2,0)</f>
        <v>Ub20</v>
      </c>
      <c r="E181" s="10" t="str">
        <f>+VLOOKUP($C181,[1]Ubicacion!$A:$C,3,0)</f>
        <v>Hospital San Vicente Fundación - Zona Oriental</v>
      </c>
      <c r="F181" s="10" t="s">
        <v>18</v>
      </c>
      <c r="G181" s="10" t="str">
        <f>+VLOOKUP($F181,[1]Ubicacion!$A:$C,2,0)</f>
        <v>Ub17</v>
      </c>
      <c r="H181" s="10" t="str">
        <f>+VLOOKUP($F181,[1]Ubicacion!$A:$C,3,0)</f>
        <v>Facultad de Minas Unal - Zona Occidental</v>
      </c>
      <c r="I181" s="11">
        <v>2</v>
      </c>
      <c r="J181" s="11">
        <v>2</v>
      </c>
      <c r="K181" s="12">
        <v>43362.573520219907</v>
      </c>
      <c r="L181" s="13">
        <f t="shared" si="29"/>
        <v>0.5735202199066407</v>
      </c>
      <c r="M181" s="14">
        <v>43362.587201076392</v>
      </c>
      <c r="N181" s="13">
        <f t="shared" si="30"/>
        <v>0.5872010763923754</v>
      </c>
      <c r="O181" s="13">
        <f t="shared" si="31"/>
        <v>1.3680856485734694E-2</v>
      </c>
      <c r="P181" s="10">
        <v>10300</v>
      </c>
      <c r="Q181" s="9">
        <v>6.1</v>
      </c>
      <c r="R181" s="9">
        <v>19</v>
      </c>
      <c r="S181" s="15">
        <f t="shared" si="39"/>
        <v>19.263157894736842</v>
      </c>
      <c r="T181" s="9" t="s">
        <v>20</v>
      </c>
      <c r="U181" s="9">
        <v>6.5</v>
      </c>
      <c r="V181" s="9">
        <v>20</v>
      </c>
      <c r="W181" s="15">
        <f t="shared" si="41"/>
        <v>19.5</v>
      </c>
      <c r="X181" s="9" t="s">
        <v>32</v>
      </c>
      <c r="Y181" s="9">
        <v>6.6</v>
      </c>
      <c r="Z181" s="9">
        <v>19</v>
      </c>
      <c r="AA181" s="15">
        <f t="shared" si="40"/>
        <v>20.842105263157894</v>
      </c>
      <c r="AB181" s="9" t="s">
        <v>20</v>
      </c>
      <c r="AC181" s="15"/>
      <c r="AD181" s="15"/>
      <c r="AE181" s="41"/>
      <c r="AF181" s="41"/>
      <c r="AG181" s="9"/>
      <c r="AH181" s="35"/>
      <c r="AI181" s="35"/>
      <c r="AJ181" s="35"/>
      <c r="AK181" s="35"/>
      <c r="AL181" s="38">
        <f t="shared" si="32"/>
        <v>0</v>
      </c>
      <c r="AM181" s="8"/>
      <c r="AN181" s="40"/>
      <c r="AO181" s="40"/>
    </row>
    <row r="182" spans="1:41" x14ac:dyDescent="0.25">
      <c r="A182" s="3" t="s">
        <v>246</v>
      </c>
      <c r="B182" s="30" t="s">
        <v>247</v>
      </c>
      <c r="C182" s="1" t="s">
        <v>156</v>
      </c>
      <c r="D182" s="1" t="str">
        <f>+VLOOKUP($C182,[1]Ubicacion!$A:$C,2,0)</f>
        <v>Ub19</v>
      </c>
      <c r="E182" s="1" t="str">
        <f>+VLOOKUP($C182,[1]Ubicacion!$A:$C,3,0)</f>
        <v>Hospital Pablo Tobon Uribe - Zona Occidental</v>
      </c>
      <c r="F182" s="1" t="s">
        <v>248</v>
      </c>
      <c r="G182" s="1" t="str">
        <f>+VLOOKUP($F182,[1]Ubicacion!$A:$C,2,0)</f>
        <v>Ub34</v>
      </c>
      <c r="H182" s="1" t="str">
        <f>+VLOOKUP($F182,[1]Ubicacion!$A:$C,3,0)</f>
        <v>Parroquia El Calvario - Zona Oriental</v>
      </c>
      <c r="I182" s="4">
        <v>2</v>
      </c>
      <c r="J182" s="4">
        <v>1</v>
      </c>
      <c r="K182" s="5">
        <v>43377.378032141205</v>
      </c>
      <c r="L182" s="6">
        <f t="shared" si="29"/>
        <v>0.37803214120503981</v>
      </c>
      <c r="M182" s="7">
        <v>43377.388853553239</v>
      </c>
      <c r="N182" s="6">
        <f t="shared" si="30"/>
        <v>0.38885355323873227</v>
      </c>
      <c r="O182" s="6">
        <f t="shared" si="31"/>
        <v>1.0821412033692468E-2</v>
      </c>
      <c r="P182" s="1">
        <v>9800</v>
      </c>
      <c r="Q182" s="3">
        <v>3.8</v>
      </c>
      <c r="R182" s="3">
        <v>13</v>
      </c>
      <c r="S182" s="8">
        <f t="shared" si="39"/>
        <v>17.53846153846154</v>
      </c>
      <c r="T182" t="s">
        <v>20</v>
      </c>
      <c r="U182">
        <v>5.6</v>
      </c>
      <c r="V182">
        <v>13</v>
      </c>
      <c r="W182" s="8">
        <f t="shared" si="41"/>
        <v>25.846153846153847</v>
      </c>
      <c r="X182" t="s">
        <v>58</v>
      </c>
      <c r="Y182">
        <v>5.4</v>
      </c>
      <c r="Z182">
        <v>15</v>
      </c>
      <c r="AA182" s="8">
        <f t="shared" si="40"/>
        <v>21.6</v>
      </c>
      <c r="AB182" t="s">
        <v>58</v>
      </c>
      <c r="AC182" s="8">
        <v>8.497987633476793</v>
      </c>
      <c r="AD182" s="8">
        <v>15.58283333381017</v>
      </c>
      <c r="AE182" s="40">
        <v>23.461810330468683</v>
      </c>
      <c r="AF182" s="40">
        <v>32.720574435094512</v>
      </c>
      <c r="AG182">
        <v>9800</v>
      </c>
      <c r="AH182" s="23">
        <v>0</v>
      </c>
      <c r="AI182" s="23">
        <v>0</v>
      </c>
      <c r="AJ182" s="23">
        <v>0</v>
      </c>
      <c r="AK182" s="23">
        <v>1</v>
      </c>
      <c r="AL182" s="38">
        <f t="shared" si="32"/>
        <v>4</v>
      </c>
      <c r="AM182" s="8"/>
      <c r="AN182" s="40"/>
      <c r="AO182" s="40"/>
    </row>
    <row r="183" spans="1:41" x14ac:dyDescent="0.25">
      <c r="A183" s="3" t="s">
        <v>458</v>
      </c>
      <c r="B183" s="30" t="s">
        <v>459</v>
      </c>
      <c r="C183" s="30" t="s">
        <v>18</v>
      </c>
      <c r="D183" s="30" t="str">
        <f>+VLOOKUP($C183,[1]Ubicacion!$A:$C,2,0)</f>
        <v>Ub17</v>
      </c>
      <c r="E183" s="30" t="str">
        <f>+VLOOKUP($C183,[1]Ubicacion!$A:$C,3,0)</f>
        <v>Facultad de Minas Unal - Zona Occidental</v>
      </c>
      <c r="F183" s="30" t="s">
        <v>42</v>
      </c>
      <c r="G183" s="30" t="str">
        <f>+VLOOKUP($F183,[1]Ubicacion!$A:$C,2,0)</f>
        <v>Ub24</v>
      </c>
      <c r="H183" s="30" t="str">
        <f>+VLOOKUP($F183,[1]Ubicacion!$A:$C,3,0)</f>
        <v xml:space="preserve">Museo Cementerio San Pedro - Zona Oriental </v>
      </c>
      <c r="I183" s="4">
        <v>1</v>
      </c>
      <c r="J183" s="4">
        <v>1</v>
      </c>
      <c r="K183" s="31">
        <v>43392.293827974536</v>
      </c>
      <c r="L183" s="32">
        <f t="shared" si="29"/>
        <v>0.29382797453581588</v>
      </c>
      <c r="M183" s="33">
        <v>43392.305046678244</v>
      </c>
      <c r="N183" s="32">
        <f t="shared" si="30"/>
        <v>0.30504667824425269</v>
      </c>
      <c r="O183" s="32">
        <f t="shared" si="31"/>
        <v>1.1218703708436806E-2</v>
      </c>
      <c r="P183" s="30">
        <v>9000</v>
      </c>
      <c r="Q183" s="3">
        <v>5.6</v>
      </c>
      <c r="R183" s="3">
        <v>16</v>
      </c>
      <c r="S183" s="29">
        <f t="shared" si="39"/>
        <v>21</v>
      </c>
      <c r="T183" s="3" t="s">
        <v>27</v>
      </c>
      <c r="U183" s="26">
        <v>5.2</v>
      </c>
      <c r="V183" s="26">
        <v>18</v>
      </c>
      <c r="W183" s="28">
        <f t="shared" si="41"/>
        <v>17.333333333333332</v>
      </c>
      <c r="X183" s="26" t="s">
        <v>32</v>
      </c>
      <c r="Y183" s="3">
        <v>6.5</v>
      </c>
      <c r="Z183" s="3">
        <v>20</v>
      </c>
      <c r="AA183" s="29">
        <f t="shared" si="40"/>
        <v>19.5</v>
      </c>
      <c r="AB183" s="3" t="s">
        <v>32</v>
      </c>
      <c r="AC183" s="8">
        <v>4.5694529473157415</v>
      </c>
      <c r="AD183" s="8">
        <v>16.154933333396912</v>
      </c>
      <c r="AE183" s="40">
        <v>25.302674819643677</v>
      </c>
      <c r="AF183" s="40">
        <v>16.971111621498416</v>
      </c>
      <c r="AG183">
        <v>9000</v>
      </c>
      <c r="AH183" s="23">
        <v>0</v>
      </c>
      <c r="AI183" s="23">
        <v>1</v>
      </c>
      <c r="AJ183" s="23">
        <v>0</v>
      </c>
      <c r="AK183" s="23">
        <v>0</v>
      </c>
      <c r="AL183" s="38">
        <f t="shared" si="32"/>
        <v>2</v>
      </c>
      <c r="AM183" s="8"/>
      <c r="AN183" s="40"/>
      <c r="AO183" s="40"/>
    </row>
    <row r="184" spans="1:41" x14ac:dyDescent="0.25">
      <c r="A184" s="3" t="s">
        <v>693</v>
      </c>
      <c r="B184" s="30" t="s">
        <v>694</v>
      </c>
      <c r="C184" s="1" t="s">
        <v>163</v>
      </c>
      <c r="D184" s="1" t="str">
        <f>+VLOOKUP($C184,[1]Ubicacion!$A:$C,2,0)</f>
        <v>Ub25</v>
      </c>
      <c r="E184" s="1" t="str">
        <f>+VLOOKUP($C184,[1]Ubicacion!$A:$C,3,0)</f>
        <v>Museo de Arte Moderno - Zona Oriental</v>
      </c>
      <c r="F184" s="1" t="s">
        <v>296</v>
      </c>
      <c r="G184" s="1" t="str">
        <f>+VLOOKUP($F184,[1]Ubicacion!$A:$C,2,0)</f>
        <v>Ub11</v>
      </c>
      <c r="H184" s="1" t="str">
        <f>+VLOOKUP($F184,[1]Ubicacion!$A:$C,3,0)</f>
        <v>Cementerio Campos de Paz - Zona Occidental</v>
      </c>
      <c r="I184" s="4">
        <v>1</v>
      </c>
      <c r="J184" s="4">
        <v>1</v>
      </c>
      <c r="K184" s="5">
        <v>43411.34832271991</v>
      </c>
      <c r="L184" s="6">
        <f t="shared" si="29"/>
        <v>0.34832271991035668</v>
      </c>
      <c r="M184" s="7">
        <v>43411.361397222223</v>
      </c>
      <c r="N184" s="6">
        <f t="shared" si="30"/>
        <v>0.36139722222287674</v>
      </c>
      <c r="O184" s="6">
        <f t="shared" si="31"/>
        <v>1.3074502312520053E-2</v>
      </c>
      <c r="P184" s="1">
        <v>12800</v>
      </c>
      <c r="Q184">
        <v>6.9</v>
      </c>
      <c r="R184">
        <v>17</v>
      </c>
      <c r="S184" s="8">
        <f t="shared" si="39"/>
        <v>24.352941176470587</v>
      </c>
      <c r="T184" t="s">
        <v>20</v>
      </c>
      <c r="U184">
        <v>6.8</v>
      </c>
      <c r="V184">
        <v>17</v>
      </c>
      <c r="W184" s="8">
        <f t="shared" si="41"/>
        <v>24</v>
      </c>
      <c r="X184" t="s">
        <v>20</v>
      </c>
      <c r="Y184" s="26">
        <v>6.8</v>
      </c>
      <c r="Z184" s="26">
        <v>18</v>
      </c>
      <c r="AA184" s="28">
        <f t="shared" si="40"/>
        <v>22.666666666666668</v>
      </c>
      <c r="AB184" s="26" t="s">
        <v>20</v>
      </c>
      <c r="AC184" s="8">
        <v>7.1184498512769494</v>
      </c>
      <c r="AD184" s="8">
        <v>18.827283334732055</v>
      </c>
      <c r="AE184" s="40">
        <v>35.203350788315056</v>
      </c>
      <c r="AF184" s="40">
        <v>22.685534789222707</v>
      </c>
      <c r="AG184">
        <v>12800</v>
      </c>
      <c r="AH184" s="23">
        <v>0</v>
      </c>
      <c r="AI184" s="23">
        <v>0</v>
      </c>
      <c r="AJ184" s="23">
        <v>1</v>
      </c>
      <c r="AK184" s="23">
        <v>0</v>
      </c>
      <c r="AL184" s="38">
        <f t="shared" si="32"/>
        <v>3</v>
      </c>
      <c r="AM184" s="8"/>
      <c r="AN184" s="40"/>
      <c r="AO184" s="40"/>
    </row>
    <row r="185" spans="1:41" x14ac:dyDescent="0.25">
      <c r="A185" s="3" t="s">
        <v>259</v>
      </c>
      <c r="B185" s="30" t="s">
        <v>260</v>
      </c>
      <c r="C185" s="1" t="s">
        <v>105</v>
      </c>
      <c r="D185" s="1" t="str">
        <f>+VLOOKUP($C185,[1]Ubicacion!$A:$C,2,0)</f>
        <v>Ub16</v>
      </c>
      <c r="E185" s="1" t="str">
        <f>+VLOOKUP($C185,[1]Ubicacion!$A:$C,3,0)</f>
        <v>Estadio Atanasio Girardot Obelisco - Zona Occidental</v>
      </c>
      <c r="F185" s="1" t="s">
        <v>26</v>
      </c>
      <c r="G185" s="1" t="str">
        <f>+VLOOKUP($F185,[1]Ubicacion!$A:$C,2,0)</f>
        <v>Ub5</v>
      </c>
      <c r="H185" s="1" t="str">
        <f>+VLOOKUP($F185,[1]Ubicacion!$A:$C,3,0)</f>
        <v>C.C Oviedo - Zona Oriental</v>
      </c>
      <c r="I185" s="4">
        <v>2</v>
      </c>
      <c r="J185" s="4">
        <v>2</v>
      </c>
      <c r="K185" s="5">
        <v>43378.628695752312</v>
      </c>
      <c r="L185" s="6">
        <f t="shared" si="29"/>
        <v>0.62869575231161434</v>
      </c>
      <c r="M185" s="7">
        <v>43378.652873692132</v>
      </c>
      <c r="N185" s="6">
        <f t="shared" si="30"/>
        <v>0.6528736921318341</v>
      </c>
      <c r="O185" s="6">
        <f t="shared" si="31"/>
        <v>2.4177939820219763E-2</v>
      </c>
      <c r="P185" s="1">
        <v>16500</v>
      </c>
      <c r="Q185" s="3">
        <v>10.9</v>
      </c>
      <c r="R185" s="3">
        <v>33</v>
      </c>
      <c r="S185" s="8">
        <f t="shared" si="39"/>
        <v>19.818181818181817</v>
      </c>
      <c r="T185" t="s">
        <v>27</v>
      </c>
      <c r="U185">
        <v>11.5</v>
      </c>
      <c r="V185">
        <v>32</v>
      </c>
      <c r="W185" s="8">
        <f t="shared" si="41"/>
        <v>21.5625</v>
      </c>
      <c r="X185" t="s">
        <v>32</v>
      </c>
      <c r="Y185" s="26">
        <v>11</v>
      </c>
      <c r="Z185" s="26">
        <v>36</v>
      </c>
      <c r="AA185" s="28">
        <f t="shared" si="40"/>
        <v>18.333333333333332</v>
      </c>
      <c r="AB185" s="26" t="s">
        <v>32</v>
      </c>
      <c r="AC185" s="8">
        <v>9.56291023682288</v>
      </c>
      <c r="AD185" s="8">
        <v>34.81623333295186</v>
      </c>
      <c r="AE185" s="40">
        <v>21.775828824840548</v>
      </c>
      <c r="AF185" s="40">
        <v>16.4800887196009</v>
      </c>
      <c r="AG185">
        <v>16500</v>
      </c>
      <c r="AH185" s="23">
        <v>0</v>
      </c>
      <c r="AI185" s="23">
        <v>0</v>
      </c>
      <c r="AJ185" s="23">
        <v>1</v>
      </c>
      <c r="AK185" s="23">
        <v>0</v>
      </c>
      <c r="AL185" s="38">
        <f t="shared" si="32"/>
        <v>3</v>
      </c>
      <c r="AM185" s="8"/>
      <c r="AN185" s="40"/>
      <c r="AO185" s="40"/>
    </row>
    <row r="186" spans="1:41" x14ac:dyDescent="0.25">
      <c r="A186" s="3" t="s">
        <v>727</v>
      </c>
      <c r="B186" s="30" t="s">
        <v>728</v>
      </c>
      <c r="C186" s="1" t="s">
        <v>163</v>
      </c>
      <c r="D186" s="1" t="str">
        <f>+VLOOKUP($C186,[1]Ubicacion!$A:$C,2,0)</f>
        <v>Ub25</v>
      </c>
      <c r="E186" s="1" t="str">
        <f>+VLOOKUP($C186,[1]Ubicacion!$A:$C,3,0)</f>
        <v>Museo de Arte Moderno - Zona Oriental</v>
      </c>
      <c r="F186" s="1" t="s">
        <v>105</v>
      </c>
      <c r="G186" s="1" t="str">
        <f>+VLOOKUP($F186,[1]Ubicacion!$A:$C,2,0)</f>
        <v>Ub16</v>
      </c>
      <c r="H186" s="1" t="str">
        <f>+VLOOKUP($F186,[1]Ubicacion!$A:$C,3,0)</f>
        <v>Estadio Atanasio Girardot Obelisco - Zona Occidental</v>
      </c>
      <c r="I186" s="4">
        <v>1</v>
      </c>
      <c r="J186" s="4">
        <v>1</v>
      </c>
      <c r="K186" s="5">
        <v>43413.350518321757</v>
      </c>
      <c r="L186" s="6">
        <f t="shared" si="29"/>
        <v>0.35051832175668096</v>
      </c>
      <c r="M186" s="7">
        <v>43413.361753784724</v>
      </c>
      <c r="N186" s="6">
        <f t="shared" si="30"/>
        <v>0.36175378472398734</v>
      </c>
      <c r="O186" s="6">
        <f t="shared" si="31"/>
        <v>1.1235462967306376E-2</v>
      </c>
      <c r="P186" s="1">
        <v>15400</v>
      </c>
      <c r="Q186">
        <v>6.6</v>
      </c>
      <c r="R186">
        <v>17</v>
      </c>
      <c r="S186" s="8">
        <f t="shared" si="39"/>
        <v>23.294117647058822</v>
      </c>
      <c r="T186" t="s">
        <v>27</v>
      </c>
      <c r="U186">
        <v>6.2</v>
      </c>
      <c r="V186">
        <v>18</v>
      </c>
      <c r="W186" s="8">
        <f t="shared" si="41"/>
        <v>20.666666666666668</v>
      </c>
      <c r="X186" t="s">
        <v>32</v>
      </c>
      <c r="Y186">
        <v>8.1999999999999993</v>
      </c>
      <c r="Z186">
        <v>21</v>
      </c>
      <c r="AA186" s="8">
        <f t="shared" si="40"/>
        <v>23.428571428571427</v>
      </c>
      <c r="AB186" t="s">
        <v>20</v>
      </c>
      <c r="AC186" s="8">
        <v>5.76471081136373</v>
      </c>
      <c r="AD186" s="8">
        <v>16.179066665967305</v>
      </c>
      <c r="AE186" s="40">
        <v>27.287207283259743</v>
      </c>
      <c r="AF186" s="40">
        <v>21.378405554715251</v>
      </c>
      <c r="AG186">
        <v>15400</v>
      </c>
      <c r="AH186" s="23">
        <v>0</v>
      </c>
      <c r="AI186" s="23">
        <v>0</v>
      </c>
      <c r="AJ186" s="23">
        <v>0</v>
      </c>
      <c r="AK186" s="23">
        <v>1</v>
      </c>
      <c r="AL186" s="38">
        <f t="shared" si="32"/>
        <v>4</v>
      </c>
      <c r="AM186" s="8"/>
      <c r="AN186" s="40"/>
      <c r="AO186" s="40"/>
    </row>
    <row r="187" spans="1:41" x14ac:dyDescent="0.25">
      <c r="A187" s="3" t="s">
        <v>299</v>
      </c>
      <c r="B187" s="30" t="s">
        <v>300</v>
      </c>
      <c r="C187" s="1" t="s">
        <v>296</v>
      </c>
      <c r="D187" s="1" t="str">
        <f>+VLOOKUP($C187,[1]Ubicacion!$A:$C,2,0)</f>
        <v>Ub11</v>
      </c>
      <c r="E187" s="1" t="str">
        <f>+VLOOKUP($C187,[1]Ubicacion!$A:$C,3,0)</f>
        <v>Cementerio Campos de Paz - Zona Occidental</v>
      </c>
      <c r="F187" s="1" t="s">
        <v>301</v>
      </c>
      <c r="G187" s="1" t="str">
        <f>+VLOOKUP($F187,[1]Ubicacion!$A:$C,2,0)</f>
        <v>Ub14</v>
      </c>
      <c r="H187" s="1" t="str">
        <f>+VLOOKUP($F187,[1]Ubicacion!$A:$C,3,0)</f>
        <v>Clinica Medellin  El Poblado - Zona Oriental</v>
      </c>
      <c r="I187" s="4">
        <v>2</v>
      </c>
      <c r="J187" s="4">
        <v>2</v>
      </c>
      <c r="K187" s="5">
        <v>43381.682477164351</v>
      </c>
      <c r="L187" s="6">
        <f t="shared" si="29"/>
        <v>0.68247716435143957</v>
      </c>
      <c r="M187" s="7">
        <v>43381.691492210652</v>
      </c>
      <c r="N187" s="6">
        <f t="shared" si="30"/>
        <v>0.69149221065163147</v>
      </c>
      <c r="O187" s="6">
        <f t="shared" si="31"/>
        <v>9.0150463001918979E-3</v>
      </c>
      <c r="P187" s="1">
        <v>8000</v>
      </c>
      <c r="Q187">
        <v>4.2</v>
      </c>
      <c r="R187">
        <v>14</v>
      </c>
      <c r="S187" s="8">
        <f t="shared" si="39"/>
        <v>18</v>
      </c>
      <c r="T187" t="s">
        <v>27</v>
      </c>
      <c r="U187" s="26">
        <v>4</v>
      </c>
      <c r="V187" s="26">
        <v>15</v>
      </c>
      <c r="W187" s="28">
        <f t="shared" si="41"/>
        <v>16</v>
      </c>
      <c r="X187" s="26" t="s">
        <v>32</v>
      </c>
      <c r="Y187">
        <v>4.8</v>
      </c>
      <c r="Z187">
        <v>21</v>
      </c>
      <c r="AA187" s="8">
        <f t="shared" si="40"/>
        <v>13.714285714285714</v>
      </c>
      <c r="AB187" t="s">
        <v>32</v>
      </c>
      <c r="AC187" s="8">
        <v>3.7019092882767564</v>
      </c>
      <c r="AD187" s="8">
        <v>12.981666668256123</v>
      </c>
      <c r="AE187" s="40">
        <v>24.993127084367853</v>
      </c>
      <c r="AF187" s="40">
        <v>17.109864470618305</v>
      </c>
      <c r="AG187">
        <v>8000</v>
      </c>
      <c r="AH187" s="23">
        <v>0</v>
      </c>
      <c r="AI187" s="23">
        <v>1</v>
      </c>
      <c r="AJ187" s="23">
        <v>0</v>
      </c>
      <c r="AK187" s="23">
        <v>0</v>
      </c>
      <c r="AL187" s="38">
        <f t="shared" si="32"/>
        <v>2</v>
      </c>
      <c r="AM187" s="8"/>
      <c r="AN187" s="40"/>
      <c r="AO187" s="40"/>
    </row>
    <row r="188" spans="1:41" x14ac:dyDescent="0.25">
      <c r="A188" s="3" t="s">
        <v>314</v>
      </c>
      <c r="B188" s="30" t="s">
        <v>315</v>
      </c>
      <c r="C188" s="1" t="s">
        <v>105</v>
      </c>
      <c r="D188" s="1" t="str">
        <f>+VLOOKUP($C188,[1]Ubicacion!$A:$C,2,0)</f>
        <v>Ub16</v>
      </c>
      <c r="E188" s="1" t="str">
        <f>+VLOOKUP($C188,[1]Ubicacion!$A:$C,3,0)</f>
        <v>Estadio Atanasio Girardot Obelisco - Zona Occidental</v>
      </c>
      <c r="F188" s="1" t="s">
        <v>42</v>
      </c>
      <c r="G188" s="1" t="str">
        <f>+VLOOKUP($F188,[1]Ubicacion!$A:$C,2,0)</f>
        <v>Ub24</v>
      </c>
      <c r="H188" s="1" t="str">
        <f>+VLOOKUP($F188,[1]Ubicacion!$A:$C,3,0)</f>
        <v xml:space="preserve">Museo Cementerio San Pedro - Zona Oriental </v>
      </c>
      <c r="I188" s="4">
        <v>2</v>
      </c>
      <c r="J188" s="4">
        <v>2</v>
      </c>
      <c r="K188" s="5">
        <v>43382.606314039353</v>
      </c>
      <c r="L188" s="6">
        <f t="shared" si="29"/>
        <v>0.60631403935258277</v>
      </c>
      <c r="M188" s="7">
        <v>43382.61804065972</v>
      </c>
      <c r="N188" s="6">
        <f t="shared" si="30"/>
        <v>0.61804065971955424</v>
      </c>
      <c r="O188" s="6">
        <f t="shared" si="31"/>
        <v>1.1726620366971474E-2</v>
      </c>
      <c r="P188" s="1">
        <v>8500</v>
      </c>
      <c r="Q188">
        <v>5.7</v>
      </c>
      <c r="R188">
        <v>17</v>
      </c>
      <c r="S188" s="8">
        <f t="shared" si="39"/>
        <v>20.117647058823529</v>
      </c>
      <c r="T188" t="s">
        <v>27</v>
      </c>
      <c r="U188" s="26">
        <v>5.7</v>
      </c>
      <c r="V188" s="26">
        <v>20</v>
      </c>
      <c r="W188" s="28">
        <f t="shared" si="41"/>
        <v>17.100000000000001</v>
      </c>
      <c r="X188" s="26" t="s">
        <v>32</v>
      </c>
      <c r="Y188">
        <v>6.1</v>
      </c>
      <c r="Z188">
        <v>22</v>
      </c>
      <c r="AA188" s="8">
        <f t="shared" si="40"/>
        <v>16.636363636363637</v>
      </c>
      <c r="AB188" t="s">
        <v>32</v>
      </c>
      <c r="AC188" s="8">
        <v>4.0769765686060859</v>
      </c>
      <c r="AD188" s="8">
        <v>16.886333334445954</v>
      </c>
      <c r="AE188" s="40">
        <v>22.361112782496267</v>
      </c>
      <c r="AF188" s="40">
        <v>14.486187692231244</v>
      </c>
      <c r="AG188">
        <v>8500</v>
      </c>
      <c r="AH188" s="23">
        <v>0</v>
      </c>
      <c r="AI188" s="23">
        <v>1</v>
      </c>
      <c r="AJ188" s="23">
        <v>0</v>
      </c>
      <c r="AK188" s="23">
        <v>0</v>
      </c>
      <c r="AL188" s="38">
        <f t="shared" si="32"/>
        <v>2</v>
      </c>
      <c r="AM188" s="8"/>
      <c r="AN188" s="40"/>
      <c r="AO188" s="40"/>
    </row>
    <row r="189" spans="1:41" x14ac:dyDescent="0.25">
      <c r="A189" s="3" t="s">
        <v>524</v>
      </c>
      <c r="B189" s="30" t="s">
        <v>525</v>
      </c>
      <c r="C189" s="1" t="s">
        <v>105</v>
      </c>
      <c r="D189" s="1" t="str">
        <f>+VLOOKUP($C189,[1]Ubicacion!$A:$C,2,0)</f>
        <v>Ub16</v>
      </c>
      <c r="E189" s="1" t="str">
        <f>+VLOOKUP($C189,[1]Ubicacion!$A:$C,3,0)</f>
        <v>Estadio Atanasio Girardot Obelisco - Zona Occidental</v>
      </c>
      <c r="F189" s="1" t="s">
        <v>26</v>
      </c>
      <c r="G189" s="1" t="str">
        <f>+VLOOKUP($F189,[1]Ubicacion!$A:$C,2,0)</f>
        <v>Ub5</v>
      </c>
      <c r="H189" s="1" t="str">
        <f>+VLOOKUP($F189,[1]Ubicacion!$A:$C,3,0)</f>
        <v>C.C Oviedo - Zona Oriental</v>
      </c>
      <c r="I189" s="4">
        <v>2</v>
      </c>
      <c r="J189" s="4">
        <v>2</v>
      </c>
      <c r="K189" s="5">
        <v>43395.566573923614</v>
      </c>
      <c r="L189" s="6">
        <f t="shared" si="29"/>
        <v>0.56657392361375969</v>
      </c>
      <c r="M189" s="7">
        <v>43395.578003587965</v>
      </c>
      <c r="N189" s="6">
        <f t="shared" si="30"/>
        <v>0.57800358796521323</v>
      </c>
      <c r="O189" s="6">
        <f t="shared" si="31"/>
        <v>1.1429664351453539E-2</v>
      </c>
      <c r="P189" s="1">
        <v>14200</v>
      </c>
      <c r="Q189" s="26">
        <v>11</v>
      </c>
      <c r="R189" s="26">
        <v>19</v>
      </c>
      <c r="S189" s="28">
        <f t="shared" si="39"/>
        <v>34.736842105263158</v>
      </c>
      <c r="T189" s="26" t="s">
        <v>58</v>
      </c>
      <c r="U189">
        <v>11.9</v>
      </c>
      <c r="V189">
        <v>22</v>
      </c>
      <c r="W189" s="8">
        <f t="shared" si="41"/>
        <v>32.454545454545453</v>
      </c>
      <c r="X189" t="s">
        <v>20</v>
      </c>
      <c r="Y189">
        <v>10.9</v>
      </c>
      <c r="Z189">
        <v>24</v>
      </c>
      <c r="AA189" s="8">
        <f t="shared" si="40"/>
        <v>27.25</v>
      </c>
      <c r="AB189" t="s">
        <v>20</v>
      </c>
      <c r="AC189" s="8">
        <v>9.2215018426089088</v>
      </c>
      <c r="AD189" s="8">
        <v>16.458716666698457</v>
      </c>
      <c r="AE189" s="40">
        <v>46.034770654279768</v>
      </c>
      <c r="AF189" s="40">
        <v>33.61684399586435</v>
      </c>
      <c r="AG189">
        <v>14200</v>
      </c>
      <c r="AH189" s="23">
        <v>1</v>
      </c>
      <c r="AI189" s="23">
        <v>0</v>
      </c>
      <c r="AJ189" s="23">
        <v>0</v>
      </c>
      <c r="AK189" s="23">
        <v>0</v>
      </c>
      <c r="AL189" s="38">
        <f t="shared" si="32"/>
        <v>1</v>
      </c>
      <c r="AM189" s="8"/>
      <c r="AN189" s="40"/>
      <c r="AO189" s="40"/>
    </row>
    <row r="190" spans="1:41" x14ac:dyDescent="0.25">
      <c r="A190" s="3" t="s">
        <v>579</v>
      </c>
      <c r="B190" s="30" t="s">
        <v>580</v>
      </c>
      <c r="C190" s="1" t="s">
        <v>100</v>
      </c>
      <c r="D190" s="1" t="str">
        <f>+VLOOKUP($C190,[1]Ubicacion!$A:$C,2,0)</f>
        <v>Ub20</v>
      </c>
      <c r="E190" s="1" t="str">
        <f>+VLOOKUP($C190,[1]Ubicacion!$A:$C,3,0)</f>
        <v>Hospital San Vicente Fundación - Zona Oriental</v>
      </c>
      <c r="F190" s="1" t="s">
        <v>18</v>
      </c>
      <c r="G190" s="1" t="str">
        <f>+VLOOKUP($F190,[1]Ubicacion!$A:$C,2,0)</f>
        <v>Ub17</v>
      </c>
      <c r="H190" s="1" t="str">
        <f>+VLOOKUP($F190,[1]Ubicacion!$A:$C,3,0)</f>
        <v>Facultad de Minas Unal - Zona Occidental</v>
      </c>
      <c r="I190" s="4">
        <v>1</v>
      </c>
      <c r="J190" s="4">
        <v>2</v>
      </c>
      <c r="K190" s="5">
        <v>43399.788221875002</v>
      </c>
      <c r="L190" s="6">
        <f t="shared" si="29"/>
        <v>0.78822187500190921</v>
      </c>
      <c r="M190" s="7">
        <v>43399.803017326391</v>
      </c>
      <c r="N190" s="6">
        <f t="shared" si="30"/>
        <v>0.80301732639054535</v>
      </c>
      <c r="O190" s="6">
        <f t="shared" si="31"/>
        <v>1.4795451388636138E-2</v>
      </c>
      <c r="P190" s="1">
        <v>10000</v>
      </c>
      <c r="Q190" s="26">
        <v>5</v>
      </c>
      <c r="R190" s="26">
        <v>19</v>
      </c>
      <c r="S190" s="28">
        <f t="shared" si="39"/>
        <v>15.789473684210526</v>
      </c>
      <c r="T190" s="26" t="s">
        <v>27</v>
      </c>
      <c r="U190">
        <v>6.1</v>
      </c>
      <c r="V190">
        <v>21</v>
      </c>
      <c r="W190" s="8">
        <f t="shared" si="41"/>
        <v>17.428571428571427</v>
      </c>
      <c r="X190" t="s">
        <v>32</v>
      </c>
      <c r="Y190">
        <v>6.4</v>
      </c>
      <c r="Z190">
        <v>22</v>
      </c>
      <c r="AA190" s="8">
        <f t="shared" si="40"/>
        <v>17.454545454545453</v>
      </c>
      <c r="AB190" t="s">
        <v>32</v>
      </c>
      <c r="AC190" s="8">
        <v>4.1272491637347066</v>
      </c>
      <c r="AD190" s="8">
        <v>21.305450002352398</v>
      </c>
      <c r="AE190" s="40">
        <v>19.544926123079613</v>
      </c>
      <c r="AF190" s="40">
        <v>11.62308000050411</v>
      </c>
      <c r="AG190">
        <v>10000</v>
      </c>
      <c r="AH190" s="23">
        <v>1</v>
      </c>
      <c r="AI190" s="23">
        <v>0</v>
      </c>
      <c r="AJ190" s="23">
        <v>0</v>
      </c>
      <c r="AK190" s="23">
        <v>0</v>
      </c>
      <c r="AL190" s="38">
        <f t="shared" si="32"/>
        <v>1</v>
      </c>
      <c r="AM190" s="8"/>
      <c r="AN190" s="40"/>
      <c r="AO190" s="40"/>
    </row>
    <row r="191" spans="1:41" x14ac:dyDescent="0.25">
      <c r="A191" s="3" t="s">
        <v>544</v>
      </c>
      <c r="B191" s="30" t="s">
        <v>545</v>
      </c>
      <c r="C191" s="1" t="s">
        <v>133</v>
      </c>
      <c r="D191" s="1" t="str">
        <f>+VLOOKUP($C191,[1]Ubicacion!$A:$C,2,0)</f>
        <v>Ub6</v>
      </c>
      <c r="E191" s="1" t="str">
        <f>+VLOOKUP($C191,[1]Ubicacion!$A:$C,3,0)</f>
        <v>C.C Premium Plaza - Zona Oriental</v>
      </c>
      <c r="F191" s="1" t="s">
        <v>18</v>
      </c>
      <c r="G191" s="1" t="str">
        <f>+VLOOKUP($F191,[1]Ubicacion!$A:$C,2,0)</f>
        <v>Ub17</v>
      </c>
      <c r="H191" s="1" t="str">
        <f>+VLOOKUP($F191,[1]Ubicacion!$A:$C,3,0)</f>
        <v>Facultad de Minas Unal - Zona Occidental</v>
      </c>
      <c r="I191" s="4">
        <v>1</v>
      </c>
      <c r="J191" s="4">
        <v>2</v>
      </c>
      <c r="K191" s="5">
        <v>43396.794220104166</v>
      </c>
      <c r="L191" s="6">
        <f t="shared" si="29"/>
        <v>0.79422010416601552</v>
      </c>
      <c r="M191" s="7">
        <v>43396.808453935184</v>
      </c>
      <c r="N191" s="6">
        <f t="shared" si="30"/>
        <v>0.80845393518393394</v>
      </c>
      <c r="O191" s="6">
        <f t="shared" si="31"/>
        <v>1.4233831017918419E-2</v>
      </c>
      <c r="P191" s="1">
        <v>12400</v>
      </c>
      <c r="Q191" s="26">
        <v>7.4</v>
      </c>
      <c r="R191" s="26">
        <v>21</v>
      </c>
      <c r="S191" s="28">
        <f t="shared" si="39"/>
        <v>21.142857142857142</v>
      </c>
      <c r="T191" s="26" t="s">
        <v>27</v>
      </c>
      <c r="U191">
        <v>8.4</v>
      </c>
      <c r="V191">
        <v>24</v>
      </c>
      <c r="W191" s="8">
        <f t="shared" si="41"/>
        <v>21</v>
      </c>
      <c r="X191" t="s">
        <v>32</v>
      </c>
      <c r="Y191">
        <v>7.9</v>
      </c>
      <c r="Z191">
        <v>26</v>
      </c>
      <c r="AA191" s="8">
        <f t="shared" si="40"/>
        <v>18.23076923076923</v>
      </c>
      <c r="AB191" t="s">
        <v>32</v>
      </c>
      <c r="AC191" s="8">
        <v>6.7350114426762318</v>
      </c>
      <c r="AD191" s="8">
        <v>20.496716666221619</v>
      </c>
      <c r="AE191" s="40">
        <v>25.398530888662762</v>
      </c>
      <c r="AF191" s="40">
        <v>19.715386280697714</v>
      </c>
      <c r="AG191">
        <v>12400</v>
      </c>
      <c r="AH191" s="23">
        <v>1</v>
      </c>
      <c r="AI191" s="23">
        <v>0</v>
      </c>
      <c r="AJ191" s="23">
        <v>0</v>
      </c>
      <c r="AK191" s="23">
        <v>0</v>
      </c>
      <c r="AL191" s="38">
        <f t="shared" si="32"/>
        <v>1</v>
      </c>
      <c r="AM191" s="8"/>
      <c r="AN191" s="40"/>
      <c r="AO191" s="40"/>
    </row>
    <row r="192" spans="1:41" x14ac:dyDescent="0.25">
      <c r="A192" s="3" t="s">
        <v>338</v>
      </c>
      <c r="B192" s="30" t="s">
        <v>339</v>
      </c>
      <c r="C192" s="1" t="s">
        <v>100</v>
      </c>
      <c r="D192" s="1" t="str">
        <f>+VLOOKUP($C192,[1]Ubicacion!$A:$C,2,0)</f>
        <v>Ub20</v>
      </c>
      <c r="E192" s="1" t="str">
        <f>+VLOOKUP($C192,[1]Ubicacion!$A:$C,3,0)</f>
        <v>Hospital San Vicente Fundación - Zona Oriental</v>
      </c>
      <c r="F192" s="1" t="s">
        <v>282</v>
      </c>
      <c r="G192" s="1" t="str">
        <f>+VLOOKUP($F192,[1]Ubicacion!$A:$C,2,0)</f>
        <v>Ub40</v>
      </c>
      <c r="H192" s="1" t="str">
        <f>+VLOOKUP($F192,[1]Ubicacion!$A:$C,3,0)</f>
        <v>Unidad Deportiva de Belen - Zona Occidental</v>
      </c>
      <c r="I192" s="4">
        <v>2</v>
      </c>
      <c r="J192" s="4">
        <v>1</v>
      </c>
      <c r="K192" s="5">
        <v>43383.372026817131</v>
      </c>
      <c r="L192" s="6">
        <f t="shared" si="29"/>
        <v>0.37202681713097263</v>
      </c>
      <c r="M192" s="7">
        <v>43383.384351620371</v>
      </c>
      <c r="N192" s="6">
        <f t="shared" si="30"/>
        <v>0.38435162037058035</v>
      </c>
      <c r="O192" s="6">
        <f t="shared" si="31"/>
        <v>1.2324803239607718E-2</v>
      </c>
      <c r="P192" s="1">
        <v>10500</v>
      </c>
      <c r="Q192">
        <v>7.4</v>
      </c>
      <c r="R192">
        <v>18</v>
      </c>
      <c r="S192" s="8">
        <f t="shared" si="39"/>
        <v>24.666666666666668</v>
      </c>
      <c r="T192" t="s">
        <v>27</v>
      </c>
      <c r="U192">
        <v>6.4</v>
      </c>
      <c r="V192">
        <v>19</v>
      </c>
      <c r="W192" s="8">
        <f t="shared" si="41"/>
        <v>20.210526315789473</v>
      </c>
      <c r="X192" t="s">
        <v>32</v>
      </c>
      <c r="Y192">
        <v>5.8</v>
      </c>
      <c r="Z192">
        <v>20</v>
      </c>
      <c r="AA192" s="8">
        <f t="shared" si="40"/>
        <v>17.399999999999999</v>
      </c>
      <c r="AB192" t="s">
        <v>32</v>
      </c>
      <c r="AC192" s="8">
        <v>5.3668206257474891</v>
      </c>
      <c r="AD192" s="8">
        <v>17.747716665267944</v>
      </c>
      <c r="AE192" s="40">
        <v>25.631274142861376</v>
      </c>
      <c r="AF192" s="40">
        <v>18.143699475156559</v>
      </c>
      <c r="AG192">
        <v>10500</v>
      </c>
      <c r="AH192" s="38">
        <v>0</v>
      </c>
      <c r="AI192" s="38">
        <v>0</v>
      </c>
      <c r="AJ192" s="38">
        <v>0</v>
      </c>
      <c r="AK192" s="38">
        <v>1</v>
      </c>
      <c r="AL192" s="38">
        <f t="shared" si="32"/>
        <v>4</v>
      </c>
      <c r="AM192" s="8"/>
      <c r="AN192" s="40"/>
      <c r="AO192" s="40"/>
    </row>
    <row r="193" spans="1:41" x14ac:dyDescent="0.25">
      <c r="A193" s="3" t="s">
        <v>350</v>
      </c>
      <c r="B193" s="30" t="s">
        <v>351</v>
      </c>
      <c r="C193" s="1" t="s">
        <v>31</v>
      </c>
      <c r="D193" s="1" t="str">
        <f>+VLOOKUP($C193,[1]Ubicacion!$A:$C,2,0)</f>
        <v>Ub2</v>
      </c>
      <c r="E193" s="1" t="str">
        <f>+VLOOKUP($C193,[1]Ubicacion!$A:$C,3,0)</f>
        <v>Aeropuerto Olaya Herrera - Zona Occidental</v>
      </c>
      <c r="F193" s="1" t="s">
        <v>49</v>
      </c>
      <c r="G193" s="1" t="str">
        <f>+VLOOKUP($F193,[1]Ubicacion!$A:$C,2,0)</f>
        <v>Ub8</v>
      </c>
      <c r="H193" s="1" t="str">
        <f>+VLOOKUP($F193,[1]Ubicacion!$A:$C,3,0)</f>
        <v>C.C. San Diego - Zona Oriental</v>
      </c>
      <c r="I193" s="4">
        <v>2</v>
      </c>
      <c r="J193" s="4">
        <v>1</v>
      </c>
      <c r="K193" s="5">
        <v>43383.485253437502</v>
      </c>
      <c r="L193" s="6">
        <f t="shared" si="29"/>
        <v>0.48525343750225147</v>
      </c>
      <c r="M193" s="7">
        <v>43383.496969872685</v>
      </c>
      <c r="N193" s="6">
        <f t="shared" si="30"/>
        <v>0.49696987268544035</v>
      </c>
      <c r="O193" s="6">
        <f t="shared" si="31"/>
        <v>1.1716435183188878E-2</v>
      </c>
      <c r="P193" s="1">
        <v>8500</v>
      </c>
      <c r="Q193">
        <v>5.7</v>
      </c>
      <c r="R193">
        <v>15</v>
      </c>
      <c r="S193" s="8">
        <f t="shared" si="39"/>
        <v>22.8</v>
      </c>
      <c r="T193" t="s">
        <v>20</v>
      </c>
      <c r="U193">
        <v>5.2</v>
      </c>
      <c r="V193">
        <v>16</v>
      </c>
      <c r="W193" s="8">
        <f t="shared" si="41"/>
        <v>19.5</v>
      </c>
      <c r="X193" t="s">
        <v>32</v>
      </c>
      <c r="Y193">
        <v>4.3</v>
      </c>
      <c r="Z193">
        <v>19</v>
      </c>
      <c r="AA193" s="8">
        <f t="shared" si="40"/>
        <v>13.578947368421053</v>
      </c>
      <c r="AB193" t="s">
        <v>32</v>
      </c>
      <c r="AC193" s="8">
        <v>4.1071518408487142</v>
      </c>
      <c r="AD193" s="8">
        <v>16.871666665871938</v>
      </c>
      <c r="AE193" s="40">
        <v>133.67769245861109</v>
      </c>
      <c r="AF193" s="40">
        <v>14.606091699843764</v>
      </c>
      <c r="AG193">
        <v>8500</v>
      </c>
      <c r="AH193" s="23">
        <v>0</v>
      </c>
      <c r="AI193" s="23">
        <v>0</v>
      </c>
      <c r="AJ193" s="23">
        <v>0</v>
      </c>
      <c r="AK193" s="23">
        <v>1</v>
      </c>
      <c r="AL193" s="38">
        <f t="shared" si="32"/>
        <v>4</v>
      </c>
      <c r="AM193" s="8"/>
      <c r="AN193" s="40"/>
      <c r="AO193" s="40"/>
    </row>
    <row r="194" spans="1:41" x14ac:dyDescent="0.25">
      <c r="A194" s="3" t="s">
        <v>571</v>
      </c>
      <c r="B194" s="30" t="s">
        <v>572</v>
      </c>
      <c r="C194" s="1" t="s">
        <v>282</v>
      </c>
      <c r="D194" s="1" t="str">
        <f>+VLOOKUP($C194,[1]Ubicacion!$A:$C,2,0)</f>
        <v>Ub40</v>
      </c>
      <c r="E194" s="1" t="str">
        <f>+VLOOKUP($C194,[1]Ubicacion!$A:$C,3,0)</f>
        <v>Unidad Deportiva de Belen - Zona Occidental</v>
      </c>
      <c r="F194" s="1" t="s">
        <v>18</v>
      </c>
      <c r="G194" s="1" t="str">
        <f>+VLOOKUP($F194,[1]Ubicacion!$A:$C,2,0)</f>
        <v>Ub17</v>
      </c>
      <c r="H194" s="1" t="str">
        <f>+VLOOKUP($F194,[1]Ubicacion!$A:$C,3,0)</f>
        <v>Facultad de Minas Unal - Zona Occidental</v>
      </c>
      <c r="I194" s="4">
        <v>1</v>
      </c>
      <c r="J194" s="4">
        <v>2</v>
      </c>
      <c r="K194" s="5">
        <v>43398.753237418983</v>
      </c>
      <c r="L194" s="6">
        <f t="shared" ref="L194:L257" si="42">+MOD(K194,1)</f>
        <v>0.75323741898318985</v>
      </c>
      <c r="M194" s="7">
        <v>43398.77658834491</v>
      </c>
      <c r="N194" s="6">
        <f t="shared" ref="N194:N257" si="43">+MOD(M194,1)</f>
        <v>0.77658834491012385</v>
      </c>
      <c r="O194" s="6">
        <f t="shared" ref="O194:O257" si="44">+N194-L194</f>
        <v>2.3350925926933996E-2</v>
      </c>
      <c r="P194" s="1">
        <v>12500</v>
      </c>
      <c r="Q194">
        <v>7.1</v>
      </c>
      <c r="R194">
        <v>24</v>
      </c>
      <c r="S194" s="8">
        <f t="shared" si="39"/>
        <v>17.75</v>
      </c>
      <c r="T194" t="s">
        <v>27</v>
      </c>
      <c r="U194">
        <v>6.2</v>
      </c>
      <c r="V194">
        <v>29</v>
      </c>
      <c r="W194" s="8">
        <f t="shared" si="41"/>
        <v>12.827586206896552</v>
      </c>
      <c r="X194" t="s">
        <v>32</v>
      </c>
      <c r="Y194">
        <v>7.1</v>
      </c>
      <c r="Z194">
        <v>32</v>
      </c>
      <c r="AA194" s="8">
        <f t="shared" si="40"/>
        <v>13.3125</v>
      </c>
      <c r="AB194" t="s">
        <v>32</v>
      </c>
      <c r="AC194" s="8">
        <v>5.65713060662664</v>
      </c>
      <c r="AD194" s="8">
        <v>33.62533333301544</v>
      </c>
      <c r="AE194" s="40">
        <v>21.113338499845888</v>
      </c>
      <c r="AF194" s="40">
        <v>10.094408077267358</v>
      </c>
      <c r="AG194">
        <v>12500</v>
      </c>
      <c r="AH194" s="23">
        <v>0</v>
      </c>
      <c r="AI194" s="23">
        <v>0</v>
      </c>
      <c r="AJ194" s="23">
        <v>0</v>
      </c>
      <c r="AK194" s="23">
        <v>1</v>
      </c>
      <c r="AL194" s="38">
        <f t="shared" si="32"/>
        <v>4</v>
      </c>
      <c r="AM194" s="8"/>
      <c r="AN194" s="40"/>
      <c r="AO194" s="40"/>
    </row>
    <row r="195" spans="1:41" x14ac:dyDescent="0.25">
      <c r="A195" s="3" t="s">
        <v>406</v>
      </c>
      <c r="B195" s="30" t="s">
        <v>407</v>
      </c>
      <c r="C195" s="1" t="s">
        <v>160</v>
      </c>
      <c r="D195" s="1" t="str">
        <f>+VLOOKUP($C195,[1]Ubicacion!$A:$C,2,0)</f>
        <v>Ub30</v>
      </c>
      <c r="E195" s="1" t="str">
        <f>+VLOOKUP($C195,[1]Ubicacion!$A:$C,3,0)</f>
        <v>Parque de los pies descalsos  - Zona Oriental</v>
      </c>
      <c r="F195" s="1" t="s">
        <v>156</v>
      </c>
      <c r="G195" s="1" t="str">
        <f>+VLOOKUP($F195,[1]Ubicacion!$A:$C,2,0)</f>
        <v>Ub19</v>
      </c>
      <c r="H195" s="1" t="str">
        <f>+VLOOKUP($F195,[1]Ubicacion!$A:$C,3,0)</f>
        <v>Hospital Pablo Tobon Uribe - Zona Occidental</v>
      </c>
      <c r="I195" s="4">
        <v>2</v>
      </c>
      <c r="J195" s="4">
        <v>1</v>
      </c>
      <c r="K195" s="5">
        <v>43389.491577928238</v>
      </c>
      <c r="L195" s="6">
        <f t="shared" si="42"/>
        <v>0.4915779282382573</v>
      </c>
      <c r="M195" s="7">
        <v>43389.508354942132</v>
      </c>
      <c r="N195" s="6">
        <f t="shared" si="43"/>
        <v>0.50835494213242782</v>
      </c>
      <c r="O195" s="6">
        <f t="shared" si="44"/>
        <v>1.6777013894170523E-2</v>
      </c>
      <c r="P195" s="1">
        <v>11600</v>
      </c>
      <c r="Q195">
        <v>5.7</v>
      </c>
      <c r="R195">
        <v>11</v>
      </c>
      <c r="S195" s="8">
        <f t="shared" si="39"/>
        <v>31.09090909090909</v>
      </c>
      <c r="T195" t="s">
        <v>20</v>
      </c>
      <c r="U195">
        <v>5.6</v>
      </c>
      <c r="V195">
        <v>13</v>
      </c>
      <c r="W195" s="8">
        <f t="shared" si="41"/>
        <v>25.846153846153847</v>
      </c>
      <c r="X195" t="s">
        <v>32</v>
      </c>
      <c r="Y195">
        <v>6.3</v>
      </c>
      <c r="Z195">
        <v>16</v>
      </c>
      <c r="AA195" s="8">
        <f t="shared" si="40"/>
        <v>23.625</v>
      </c>
      <c r="AB195" t="s">
        <v>20</v>
      </c>
      <c r="AC195" s="8">
        <v>5.7277726852860038</v>
      </c>
      <c r="AD195" s="8">
        <v>24.1589000026385</v>
      </c>
      <c r="AE195" s="40">
        <v>22.437149873601435</v>
      </c>
      <c r="AF195" s="40">
        <v>14.225248710811623</v>
      </c>
      <c r="AG195">
        <v>11600</v>
      </c>
      <c r="AH195" s="23">
        <v>0</v>
      </c>
      <c r="AI195" s="23">
        <v>0</v>
      </c>
      <c r="AJ195" s="23">
        <v>0</v>
      </c>
      <c r="AK195" s="23">
        <v>1</v>
      </c>
      <c r="AL195" s="38">
        <f t="shared" ref="AL195:AL258" si="45">+IF(AH195=1,1,IF(AI195=1,2,IF(AJ195=1,3,IF(AK195=1,4,0))))</f>
        <v>4</v>
      </c>
      <c r="AM195" s="8"/>
      <c r="AN195" s="40"/>
      <c r="AO195" s="40"/>
    </row>
    <row r="196" spans="1:41" x14ac:dyDescent="0.25">
      <c r="A196" s="3" t="s">
        <v>92</v>
      </c>
      <c r="B196" s="30" t="s">
        <v>93</v>
      </c>
      <c r="C196" s="1" t="s">
        <v>19</v>
      </c>
      <c r="D196" s="1" t="str">
        <f>+VLOOKUP($C196,[1]Ubicacion!$A:$C,2,0)</f>
        <v>Ub38</v>
      </c>
      <c r="E196" s="1" t="str">
        <f>+VLOOKUP($C196,[1]Ubicacion!$A:$C,3,0)</f>
        <v>Terminal de Transporte Norte - Zona Occidental</v>
      </c>
      <c r="F196" s="1" t="s">
        <v>18</v>
      </c>
      <c r="G196" s="1" t="str">
        <f>+VLOOKUP($F196,[1]Ubicacion!$A:$C,2,0)</f>
        <v>Ub17</v>
      </c>
      <c r="H196" s="1" t="str">
        <f>+VLOOKUP($F196,[1]Ubicacion!$A:$C,3,0)</f>
        <v>Facultad de Minas Unal - Zona Occidental</v>
      </c>
      <c r="I196" s="4">
        <v>2</v>
      </c>
      <c r="J196" s="4">
        <v>2</v>
      </c>
      <c r="K196" s="5">
        <v>43341.694309525461</v>
      </c>
      <c r="L196" s="6">
        <f t="shared" si="42"/>
        <v>0.69430952546099434</v>
      </c>
      <c r="M196" s="7">
        <v>43341.703610150464</v>
      </c>
      <c r="N196" s="6">
        <f t="shared" si="43"/>
        <v>0.70361015046364628</v>
      </c>
      <c r="O196" s="6">
        <f t="shared" si="44"/>
        <v>9.300625002651941E-3</v>
      </c>
      <c r="P196" s="1">
        <v>7400</v>
      </c>
      <c r="Q196" s="26">
        <v>4.3</v>
      </c>
      <c r="R196" s="26">
        <v>15</v>
      </c>
      <c r="S196" s="28">
        <f t="shared" si="39"/>
        <v>17.2</v>
      </c>
      <c r="T196" s="26" t="s">
        <v>20</v>
      </c>
      <c r="U196" s="3">
        <v>5.2</v>
      </c>
      <c r="V196" s="3">
        <v>16</v>
      </c>
      <c r="W196" s="8">
        <f t="shared" si="41"/>
        <v>19.5</v>
      </c>
      <c r="X196" s="3" t="s">
        <v>20</v>
      </c>
      <c r="Y196" s="3">
        <v>6.4</v>
      </c>
      <c r="Z196" s="3">
        <v>18</v>
      </c>
      <c r="AA196" s="8">
        <f t="shared" si="40"/>
        <v>21.333333333333332</v>
      </c>
      <c r="AB196" s="3" t="s">
        <v>32</v>
      </c>
      <c r="AC196" s="8">
        <v>2.6002919786559526</v>
      </c>
      <c r="AD196" s="8">
        <v>13.392900002002715</v>
      </c>
      <c r="AE196" s="40">
        <v>17.85577990903985</v>
      </c>
      <c r="AF196" s="40">
        <v>11.64927078497017</v>
      </c>
      <c r="AG196">
        <v>7400</v>
      </c>
      <c r="AH196" s="23">
        <v>1</v>
      </c>
      <c r="AI196" s="23">
        <v>0</v>
      </c>
      <c r="AJ196" s="23">
        <v>0</v>
      </c>
      <c r="AK196" s="23">
        <v>0</v>
      </c>
      <c r="AL196" s="38">
        <f t="shared" si="45"/>
        <v>1</v>
      </c>
      <c r="AM196" s="8"/>
      <c r="AN196" s="40"/>
      <c r="AO196" s="40"/>
    </row>
    <row r="197" spans="1:41" x14ac:dyDescent="0.25">
      <c r="A197" s="3" t="s">
        <v>285</v>
      </c>
      <c r="B197" s="30" t="s">
        <v>286</v>
      </c>
      <c r="C197" s="1" t="s">
        <v>146</v>
      </c>
      <c r="D197" s="1" t="str">
        <f>+VLOOKUP($C197,[1]Ubicacion!$A:$C,2,0)</f>
        <v>Ub29</v>
      </c>
      <c r="E197" s="1" t="str">
        <f>+VLOOKUP($C197,[1]Ubicacion!$A:$C,3,0)</f>
        <v>Parque de la Floresta - Zona Occidental</v>
      </c>
      <c r="F197" s="1" t="s">
        <v>248</v>
      </c>
      <c r="G197" s="1" t="str">
        <f>+VLOOKUP($F197,[1]Ubicacion!$A:$C,2,0)</f>
        <v>Ub34</v>
      </c>
      <c r="H197" s="1" t="str">
        <f>+VLOOKUP($F197,[1]Ubicacion!$A:$C,3,0)</f>
        <v>Parroquia El Calvario - Zona Oriental</v>
      </c>
      <c r="I197" s="4">
        <v>2</v>
      </c>
      <c r="J197" s="4">
        <v>2</v>
      </c>
      <c r="K197" s="5">
        <v>43379.600741168979</v>
      </c>
      <c r="L197" s="6">
        <f t="shared" si="42"/>
        <v>0.60074116897885688</v>
      </c>
      <c r="M197" s="7">
        <v>43379.622902164352</v>
      </c>
      <c r="N197" s="6">
        <f t="shared" si="43"/>
        <v>0.62290216435212642</v>
      </c>
      <c r="O197" s="6">
        <f t="shared" si="44"/>
        <v>2.2160995373269543E-2</v>
      </c>
      <c r="P197" s="1">
        <v>13800</v>
      </c>
      <c r="Q197" s="3">
        <v>8.4</v>
      </c>
      <c r="R197" s="3">
        <v>25</v>
      </c>
      <c r="S197" s="8">
        <f t="shared" si="39"/>
        <v>20.16</v>
      </c>
      <c r="T197" t="s">
        <v>27</v>
      </c>
      <c r="U197" s="26">
        <v>9.4</v>
      </c>
      <c r="V197" s="26">
        <v>32</v>
      </c>
      <c r="W197" s="28">
        <f t="shared" si="41"/>
        <v>17.625</v>
      </c>
      <c r="X197" s="26" t="s">
        <v>32</v>
      </c>
      <c r="Y197">
        <v>8.1</v>
      </c>
      <c r="Z197">
        <v>33</v>
      </c>
      <c r="AA197" s="8">
        <f t="shared" si="40"/>
        <v>14.727272727272727</v>
      </c>
      <c r="AB197" t="s">
        <v>32</v>
      </c>
      <c r="AC197" s="8">
        <v>7.4642589019247332</v>
      </c>
      <c r="AD197" s="8">
        <v>31.911833333969117</v>
      </c>
      <c r="AE197" s="40">
        <v>21.863202655024551</v>
      </c>
      <c r="AF197" s="40">
        <v>14.034152454624293</v>
      </c>
      <c r="AG197">
        <v>13800</v>
      </c>
      <c r="AH197" s="23">
        <v>0</v>
      </c>
      <c r="AI197" s="23">
        <v>1</v>
      </c>
      <c r="AJ197" s="23">
        <v>0</v>
      </c>
      <c r="AK197" s="23">
        <v>0</v>
      </c>
      <c r="AL197" s="38">
        <f t="shared" si="45"/>
        <v>2</v>
      </c>
      <c r="AM197" s="8"/>
      <c r="AN197" s="40"/>
      <c r="AO197" s="40"/>
    </row>
    <row r="198" spans="1:41" x14ac:dyDescent="0.25">
      <c r="A198" s="3" t="s">
        <v>623</v>
      </c>
      <c r="B198" s="30" t="s">
        <v>624</v>
      </c>
      <c r="C198" s="1" t="s">
        <v>18</v>
      </c>
      <c r="D198" s="1" t="str">
        <f>+VLOOKUP($C198,[1]Ubicacion!$A:$C,2,0)</f>
        <v>Ub17</v>
      </c>
      <c r="E198" s="1" t="str">
        <f>+VLOOKUP($C198,[1]Ubicacion!$A:$C,3,0)</f>
        <v>Facultad de Minas Unal - Zona Occidental</v>
      </c>
      <c r="F198" s="1" t="s">
        <v>91</v>
      </c>
      <c r="G198" s="1" t="str">
        <f>+VLOOKUP($F198,[1]Ubicacion!$A:$C,2,0)</f>
        <v>Ub41</v>
      </c>
      <c r="H198" s="1" t="str">
        <f>+VLOOKUP($F198,[1]Ubicacion!$A:$C,3,0)</f>
        <v>Universidad de Antioquia - Zona Oriental</v>
      </c>
      <c r="I198" s="4">
        <v>1</v>
      </c>
      <c r="J198" s="4">
        <v>1</v>
      </c>
      <c r="K198" s="5">
        <v>43404.30122908565</v>
      </c>
      <c r="L198" s="6">
        <f t="shared" si="42"/>
        <v>0.30122908564953832</v>
      </c>
      <c r="M198" s="7">
        <v>43404.312706365738</v>
      </c>
      <c r="N198" s="6">
        <f t="shared" si="43"/>
        <v>0.31270636573754018</v>
      </c>
      <c r="O198" s="6">
        <f t="shared" si="44"/>
        <v>1.1477280088001862E-2</v>
      </c>
      <c r="P198" s="1">
        <v>9800</v>
      </c>
      <c r="Q198" s="26">
        <v>5.2</v>
      </c>
      <c r="R198" s="26">
        <v>15</v>
      </c>
      <c r="S198" s="28">
        <f t="shared" si="39"/>
        <v>20.8</v>
      </c>
      <c r="T198" s="26" t="s">
        <v>27</v>
      </c>
      <c r="U198">
        <v>5.9</v>
      </c>
      <c r="V198">
        <v>16</v>
      </c>
      <c r="W198" s="8">
        <f t="shared" si="41"/>
        <v>22.125</v>
      </c>
      <c r="X198" t="s">
        <v>32</v>
      </c>
      <c r="Y198">
        <v>5.3</v>
      </c>
      <c r="Z198">
        <v>15</v>
      </c>
      <c r="AA198" s="8">
        <f t="shared" si="40"/>
        <v>21.2</v>
      </c>
      <c r="AB198" t="s">
        <v>32</v>
      </c>
      <c r="AC198" s="8">
        <v>4.630805252043368</v>
      </c>
      <c r="AD198" s="8">
        <v>16.527283330758411</v>
      </c>
      <c r="AE198" s="40">
        <v>28.196821624911074</v>
      </c>
      <c r="AF198" s="40">
        <v>16.811493429504367</v>
      </c>
      <c r="AG198">
        <v>9800</v>
      </c>
      <c r="AH198" s="23">
        <v>1</v>
      </c>
      <c r="AI198" s="23">
        <v>0</v>
      </c>
      <c r="AJ198" s="23">
        <v>0</v>
      </c>
      <c r="AK198" s="23">
        <v>0</v>
      </c>
      <c r="AL198" s="38">
        <f t="shared" si="45"/>
        <v>1</v>
      </c>
      <c r="AM198" s="8"/>
      <c r="AN198" s="40"/>
      <c r="AO198" s="40"/>
    </row>
    <row r="199" spans="1:41" x14ac:dyDescent="0.25">
      <c r="A199" s="3" t="s">
        <v>490</v>
      </c>
      <c r="B199" s="30" t="s">
        <v>491</v>
      </c>
      <c r="C199" s="1" t="s">
        <v>146</v>
      </c>
      <c r="D199" s="1" t="str">
        <f>+VLOOKUP($C199,[1]Ubicacion!$A:$C,2,0)</f>
        <v>Ub29</v>
      </c>
      <c r="E199" s="1" t="str">
        <f>+VLOOKUP($C199,[1]Ubicacion!$A:$C,3,0)</f>
        <v>Parque de la Floresta - Zona Occidental</v>
      </c>
      <c r="F199" s="1" t="s">
        <v>143</v>
      </c>
      <c r="G199" s="1" t="str">
        <f>+VLOOKUP($F199,[1]Ubicacion!$A:$C,2,0)</f>
        <v>Ub15</v>
      </c>
      <c r="H199" s="1" t="str">
        <f>+VLOOKUP($F199,[1]Ubicacion!$A:$C,3,0)</f>
        <v>Clinica Sagrado Corazón - Zona Oriental</v>
      </c>
      <c r="I199" s="4">
        <v>1</v>
      </c>
      <c r="J199" s="4">
        <v>1</v>
      </c>
      <c r="K199" s="5">
        <v>43393.328055289348</v>
      </c>
      <c r="L199" s="6">
        <f t="shared" si="42"/>
        <v>0.32805528934841277</v>
      </c>
      <c r="M199" s="7">
        <v>43393.339365046297</v>
      </c>
      <c r="N199" s="6">
        <f t="shared" si="43"/>
        <v>0.33936504629673436</v>
      </c>
      <c r="O199" s="6">
        <f t="shared" si="44"/>
        <v>1.1309756948321592E-2</v>
      </c>
      <c r="P199" s="1">
        <v>12800</v>
      </c>
      <c r="Q199" s="26">
        <v>6.2</v>
      </c>
      <c r="R199" s="26">
        <v>17</v>
      </c>
      <c r="S199" s="28">
        <f t="shared" si="39"/>
        <v>21.882352941176471</v>
      </c>
      <c r="T199" s="26" t="s">
        <v>20</v>
      </c>
      <c r="U199">
        <v>7.2</v>
      </c>
      <c r="V199">
        <v>19</v>
      </c>
      <c r="W199" s="8">
        <f t="shared" si="41"/>
        <v>22.736842105263158</v>
      </c>
      <c r="X199" t="s">
        <v>20</v>
      </c>
      <c r="Y199">
        <v>7.1</v>
      </c>
      <c r="Z199">
        <v>19</v>
      </c>
      <c r="AA199" s="8">
        <f t="shared" si="40"/>
        <v>22.421052631578949</v>
      </c>
      <c r="AB199" t="s">
        <v>58</v>
      </c>
      <c r="AC199" s="8">
        <v>5.8059665860611469</v>
      </c>
      <c r="AD199" s="8">
        <v>16.286050001780193</v>
      </c>
      <c r="AE199" s="40">
        <v>29.758375502498552</v>
      </c>
      <c r="AF199" s="40">
        <v>21.389962276033202</v>
      </c>
      <c r="AG199">
        <v>12800</v>
      </c>
      <c r="AH199" s="23">
        <v>1</v>
      </c>
      <c r="AI199" s="23">
        <v>0</v>
      </c>
      <c r="AJ199" s="23">
        <v>0</v>
      </c>
      <c r="AK199" s="23">
        <v>0</v>
      </c>
      <c r="AL199" s="38">
        <f t="shared" si="45"/>
        <v>1</v>
      </c>
      <c r="AM199" s="8"/>
      <c r="AN199" s="40"/>
      <c r="AO199" s="40"/>
    </row>
    <row r="200" spans="1:41" x14ac:dyDescent="0.25">
      <c r="A200" s="3" t="s">
        <v>677</v>
      </c>
      <c r="B200" s="30" t="s">
        <v>678</v>
      </c>
      <c r="C200" s="1" t="s">
        <v>49</v>
      </c>
      <c r="D200" s="1" t="str">
        <f>+VLOOKUP($C200,[1]Ubicacion!$A:$C,2,0)</f>
        <v>Ub8</v>
      </c>
      <c r="E200" s="1" t="str">
        <f>+VLOOKUP($C200,[1]Ubicacion!$A:$C,3,0)</f>
        <v>C.C. San Diego - Zona Oriental</v>
      </c>
      <c r="F200" s="1" t="s">
        <v>63</v>
      </c>
      <c r="G200" s="1" t="str">
        <f>+VLOOKUP($F200,[1]Ubicacion!$A:$C,2,0)</f>
        <v>Ub12</v>
      </c>
      <c r="H200" s="1" t="str">
        <f>+VLOOKUP($F200,[1]Ubicacion!$A:$C,3,0)</f>
        <v>Centro de Salud Santa Rosa de Lima - Zona Occidental</v>
      </c>
      <c r="I200" s="4">
        <v>2</v>
      </c>
      <c r="J200" s="4">
        <v>1</v>
      </c>
      <c r="K200" s="5">
        <v>43407.383052974539</v>
      </c>
      <c r="L200" s="6">
        <f t="shared" si="42"/>
        <v>0.38305297453916864</v>
      </c>
      <c r="M200" s="7">
        <v>43407.398452662041</v>
      </c>
      <c r="N200" s="6">
        <f t="shared" si="43"/>
        <v>0.3984526620406541</v>
      </c>
      <c r="O200" s="6">
        <f t="shared" si="44"/>
        <v>1.539968750148546E-2</v>
      </c>
      <c r="P200" s="1">
        <v>14000</v>
      </c>
      <c r="Q200">
        <v>7</v>
      </c>
      <c r="R200">
        <v>16</v>
      </c>
      <c r="S200" s="8">
        <f t="shared" si="39"/>
        <v>26.25</v>
      </c>
      <c r="T200" t="s">
        <v>58</v>
      </c>
      <c r="U200">
        <v>6.5</v>
      </c>
      <c r="V200">
        <v>17</v>
      </c>
      <c r="W200" s="8">
        <f t="shared" si="41"/>
        <v>22.941176470588236</v>
      </c>
      <c r="X200" t="s">
        <v>20</v>
      </c>
      <c r="Y200">
        <v>6.6</v>
      </c>
      <c r="Z200">
        <v>20</v>
      </c>
      <c r="AA200" s="8">
        <f t="shared" si="40"/>
        <v>19.8</v>
      </c>
      <c r="AB200" t="s">
        <v>20</v>
      </c>
      <c r="AC200" s="8">
        <v>6.5396064958799709</v>
      </c>
      <c r="AD200" s="8">
        <v>22.175549999872842</v>
      </c>
      <c r="AE200" s="40">
        <v>31.247164116262802</v>
      </c>
      <c r="AF200" s="40">
        <v>17.694099571602425</v>
      </c>
      <c r="AG200">
        <v>14000</v>
      </c>
      <c r="AH200" s="23">
        <v>0</v>
      </c>
      <c r="AI200" s="23">
        <v>0</v>
      </c>
      <c r="AJ200" s="23">
        <v>0</v>
      </c>
      <c r="AK200" s="23">
        <v>1</v>
      </c>
      <c r="AL200" s="38">
        <f t="shared" si="45"/>
        <v>4</v>
      </c>
      <c r="AM200" s="8"/>
      <c r="AN200" s="40"/>
      <c r="AO200" s="40"/>
    </row>
    <row r="201" spans="1:41" x14ac:dyDescent="0.25">
      <c r="A201" s="3" t="s">
        <v>382</v>
      </c>
      <c r="B201" s="30" t="s">
        <v>383</v>
      </c>
      <c r="C201" s="1" t="s">
        <v>113</v>
      </c>
      <c r="D201" s="1" t="str">
        <f>+VLOOKUP($C201,[1]Ubicacion!$A:$C,2,0)</f>
        <v>Ub31</v>
      </c>
      <c r="E201" s="1" t="str">
        <f>+VLOOKUP($C201,[1]Ubicacion!$A:$C,3,0)</f>
        <v>Parque de Robledo - Zona Occidental</v>
      </c>
      <c r="F201" s="1" t="s">
        <v>224</v>
      </c>
      <c r="G201" s="1" t="str">
        <f>+VLOOKUP($F201,[1]Ubicacion!$A:$C,2,0)</f>
        <v>Ub22</v>
      </c>
      <c r="H201" s="1" t="str">
        <f>+VLOOKUP($F201,[1]Ubicacion!$A:$C,3,0)</f>
        <v>Hotel Nutibara - Zona Oriental</v>
      </c>
      <c r="I201" s="4">
        <v>2</v>
      </c>
      <c r="J201" s="4">
        <v>1</v>
      </c>
      <c r="K201" s="5">
        <v>43385.462867245369</v>
      </c>
      <c r="L201" s="6">
        <f t="shared" si="42"/>
        <v>0.46286724536912516</v>
      </c>
      <c r="M201" s="7">
        <v>43385.478527893516</v>
      </c>
      <c r="N201" s="6">
        <f t="shared" si="43"/>
        <v>0.47852789351600222</v>
      </c>
      <c r="O201" s="6">
        <f t="shared" si="44"/>
        <v>1.5660648146877065E-2</v>
      </c>
      <c r="P201" s="1">
        <v>12300</v>
      </c>
      <c r="Q201" s="26">
        <v>6.3</v>
      </c>
      <c r="R201" s="26">
        <v>25</v>
      </c>
      <c r="S201" s="28">
        <f t="shared" si="39"/>
        <v>15.12</v>
      </c>
      <c r="T201" s="26" t="s">
        <v>27</v>
      </c>
      <c r="U201">
        <v>5.8</v>
      </c>
      <c r="V201">
        <v>28</v>
      </c>
      <c r="W201" s="8">
        <f t="shared" si="41"/>
        <v>12.428571428571429</v>
      </c>
      <c r="X201" t="s">
        <v>32</v>
      </c>
      <c r="Y201">
        <v>5.7</v>
      </c>
      <c r="Z201">
        <v>28</v>
      </c>
      <c r="AA201" s="8">
        <f t="shared" si="40"/>
        <v>12.214285714285714</v>
      </c>
      <c r="AB201" t="s">
        <v>32</v>
      </c>
      <c r="AC201" s="8">
        <v>6.3981833403785018</v>
      </c>
      <c r="AD201" s="8">
        <v>22.551333332061766</v>
      </c>
      <c r="AE201" s="40">
        <v>33.428075110111791</v>
      </c>
      <c r="AF201" s="40">
        <v>17.022984617806308</v>
      </c>
      <c r="AG201">
        <v>12300</v>
      </c>
      <c r="AH201" s="23">
        <v>1</v>
      </c>
      <c r="AI201" s="23">
        <v>0</v>
      </c>
      <c r="AJ201" s="23">
        <v>0</v>
      </c>
      <c r="AK201" s="23">
        <v>0</v>
      </c>
      <c r="AL201" s="38">
        <f t="shared" si="45"/>
        <v>1</v>
      </c>
      <c r="AM201" s="8"/>
      <c r="AN201" s="40"/>
      <c r="AO201" s="40"/>
    </row>
    <row r="202" spans="1:41" x14ac:dyDescent="0.25">
      <c r="A202" s="3" t="s">
        <v>47</v>
      </c>
      <c r="B202" s="30" t="s">
        <v>48</v>
      </c>
      <c r="C202" s="1" t="s">
        <v>49</v>
      </c>
      <c r="D202" s="1" t="str">
        <f>+VLOOKUP($C202,[1]Ubicacion!$A:$C,2,0)</f>
        <v>Ub8</v>
      </c>
      <c r="E202" s="1" t="str">
        <f>+VLOOKUP($C202,[1]Ubicacion!$A:$C,3,0)</f>
        <v>C.C. San Diego - Zona Oriental</v>
      </c>
      <c r="F202" s="1" t="s">
        <v>42</v>
      </c>
      <c r="G202" s="1" t="str">
        <f>+VLOOKUP($F202,[1]Ubicacion!$A:$C,2,0)</f>
        <v>Ub24</v>
      </c>
      <c r="H202" s="1" t="str">
        <f>+VLOOKUP($F202,[1]Ubicacion!$A:$C,3,0)</f>
        <v xml:space="preserve">Museo Cementerio San Pedro - Zona Oriental </v>
      </c>
      <c r="I202" s="4">
        <v>2</v>
      </c>
      <c r="J202" s="4">
        <v>1</v>
      </c>
      <c r="K202" s="5">
        <v>43253.466818715278</v>
      </c>
      <c r="L202" s="6">
        <f t="shared" si="42"/>
        <v>0.46681871527835028</v>
      </c>
      <c r="M202" s="7">
        <v>43253.480099849534</v>
      </c>
      <c r="N202" s="6">
        <f t="shared" si="43"/>
        <v>0.48009984953387175</v>
      </c>
      <c r="O202" s="6">
        <f t="shared" si="44"/>
        <v>1.3281134255521465E-2</v>
      </c>
      <c r="P202" s="1">
        <v>9400</v>
      </c>
      <c r="Q202" s="26">
        <v>4</v>
      </c>
      <c r="R202" s="26">
        <v>19</v>
      </c>
      <c r="S202" s="28">
        <f t="shared" si="39"/>
        <v>12.631578947368421</v>
      </c>
      <c r="T202" s="26" t="s">
        <v>27</v>
      </c>
      <c r="U202">
        <v>5.4</v>
      </c>
      <c r="V202">
        <v>19</v>
      </c>
      <c r="W202" s="8">
        <f t="shared" si="41"/>
        <v>17.05263157894737</v>
      </c>
      <c r="X202" t="s">
        <v>32</v>
      </c>
      <c r="Y202">
        <v>4.8</v>
      </c>
      <c r="Z202">
        <v>24</v>
      </c>
      <c r="AA202" s="8">
        <f t="shared" si="40"/>
        <v>12</v>
      </c>
      <c r="AB202" t="s">
        <v>32</v>
      </c>
      <c r="AC202" s="8">
        <v>4.594104710689745</v>
      </c>
      <c r="AD202" s="8">
        <v>19.12483333349228</v>
      </c>
      <c r="AE202" s="40">
        <v>19.785780797188863</v>
      </c>
      <c r="AF202" s="40">
        <v>14.413003127125839</v>
      </c>
      <c r="AG202">
        <v>9400</v>
      </c>
      <c r="AH202" s="23">
        <v>1</v>
      </c>
      <c r="AI202" s="23">
        <v>0</v>
      </c>
      <c r="AJ202" s="23">
        <v>0</v>
      </c>
      <c r="AK202" s="23">
        <v>0</v>
      </c>
      <c r="AL202" s="38">
        <f t="shared" si="45"/>
        <v>1</v>
      </c>
      <c r="AM202" s="8"/>
      <c r="AN202" s="40"/>
      <c r="AO202" s="40"/>
    </row>
    <row r="203" spans="1:41" x14ac:dyDescent="0.25">
      <c r="A203" s="3" t="s">
        <v>255</v>
      </c>
      <c r="B203" s="30" t="s">
        <v>256</v>
      </c>
      <c r="C203" s="1" t="s">
        <v>43</v>
      </c>
      <c r="D203" s="1" t="str">
        <f>+VLOOKUP($C203,[1]Ubicacion!$A:$C,2,0)</f>
        <v>Ub42</v>
      </c>
      <c r="E203" s="1" t="str">
        <f>+VLOOKUP($C203,[1]Ubicacion!$A:$C,3,0)</f>
        <v>Universidad de Medellin - Zona Occidental</v>
      </c>
      <c r="F203" s="1" t="s">
        <v>49</v>
      </c>
      <c r="G203" s="1" t="str">
        <f>+VLOOKUP($F203,[1]Ubicacion!$A:$C,2,0)</f>
        <v>Ub8</v>
      </c>
      <c r="H203" s="1" t="str">
        <f>+VLOOKUP($F203,[1]Ubicacion!$A:$C,3,0)</f>
        <v>C.C. San Diego - Zona Oriental</v>
      </c>
      <c r="I203" s="4">
        <v>2</v>
      </c>
      <c r="J203" s="4">
        <v>1</v>
      </c>
      <c r="K203" s="5">
        <v>43377.462752233798</v>
      </c>
      <c r="L203" s="6">
        <f t="shared" si="42"/>
        <v>0.46275223379780073</v>
      </c>
      <c r="M203" s="7">
        <v>43377.47511929398</v>
      </c>
      <c r="N203" s="6">
        <f t="shared" si="43"/>
        <v>0.47511929398024222</v>
      </c>
      <c r="O203" s="6">
        <f t="shared" si="44"/>
        <v>1.2367060182441492E-2</v>
      </c>
      <c r="P203" s="1">
        <v>12200</v>
      </c>
      <c r="Q203" s="3">
        <v>5.8</v>
      </c>
      <c r="R203" s="3">
        <v>16</v>
      </c>
      <c r="S203" s="8">
        <f t="shared" si="39"/>
        <v>21.75</v>
      </c>
      <c r="T203" t="s">
        <v>20</v>
      </c>
      <c r="U203">
        <v>5.4</v>
      </c>
      <c r="V203">
        <v>18</v>
      </c>
      <c r="W203" s="8">
        <f t="shared" si="41"/>
        <v>18</v>
      </c>
      <c r="X203" t="s">
        <v>20</v>
      </c>
      <c r="Y203">
        <v>6</v>
      </c>
      <c r="Z203">
        <v>20</v>
      </c>
      <c r="AA203" s="8">
        <f t="shared" si="40"/>
        <v>18</v>
      </c>
      <c r="AB203" t="s">
        <v>32</v>
      </c>
      <c r="AC203" s="8">
        <v>5.8934678265632989</v>
      </c>
      <c r="AD203" s="8">
        <v>17.808566665649415</v>
      </c>
      <c r="AE203" s="40">
        <v>27.892095101740779</v>
      </c>
      <c r="AF203" s="40">
        <v>19.856065692016944</v>
      </c>
      <c r="AG203">
        <v>12200</v>
      </c>
      <c r="AH203" s="23">
        <v>0</v>
      </c>
      <c r="AI203" s="23">
        <v>0</v>
      </c>
      <c r="AJ203" s="23">
        <v>0</v>
      </c>
      <c r="AK203" s="23">
        <v>1</v>
      </c>
      <c r="AL203" s="38">
        <f t="shared" si="45"/>
        <v>4</v>
      </c>
      <c r="AM203" s="8"/>
      <c r="AN203" s="40"/>
      <c r="AO203" s="40"/>
    </row>
    <row r="204" spans="1:41" x14ac:dyDescent="0.25">
      <c r="A204" s="3" t="s">
        <v>35</v>
      </c>
      <c r="B204" s="30" t="s">
        <v>36</v>
      </c>
      <c r="C204" s="1" t="s">
        <v>18</v>
      </c>
      <c r="D204" s="1" t="str">
        <f>+VLOOKUP($C204,[1]Ubicacion!$A:$C,2,0)</f>
        <v>Ub17</v>
      </c>
      <c r="E204" s="1" t="str">
        <f>+VLOOKUP($C204,[1]Ubicacion!$A:$C,3,0)</f>
        <v>Facultad de Minas Unal - Zona Occidental</v>
      </c>
      <c r="F204" s="1" t="s">
        <v>37</v>
      </c>
      <c r="G204" s="1" t="str">
        <f>+VLOOKUP($F204,[1]Ubicacion!$A:$C,2,0)</f>
        <v>Ub7</v>
      </c>
      <c r="H204" s="1" t="str">
        <f>+VLOOKUP($F204,[1]Ubicacion!$A:$C,3,0)</f>
        <v>C.C Unicentro - Zona Occidental</v>
      </c>
      <c r="I204" s="4">
        <v>2</v>
      </c>
      <c r="J204" s="4">
        <v>2</v>
      </c>
      <c r="K204" s="5">
        <v>43229.668015706018</v>
      </c>
      <c r="L204" s="6">
        <f t="shared" si="42"/>
        <v>0.66801570601819549</v>
      </c>
      <c r="M204" s="7">
        <v>43229.681649918981</v>
      </c>
      <c r="N204" s="6">
        <f t="shared" si="43"/>
        <v>0.68164991898083827</v>
      </c>
      <c r="O204" s="6">
        <f t="shared" si="44"/>
        <v>1.3634212962642778E-2</v>
      </c>
      <c r="P204" s="1">
        <v>0</v>
      </c>
      <c r="Q204">
        <v>6.9</v>
      </c>
      <c r="R204">
        <v>19</v>
      </c>
      <c r="S204" s="8">
        <f t="shared" si="39"/>
        <v>21.789473684210527</v>
      </c>
      <c r="T204" t="s">
        <v>27</v>
      </c>
      <c r="U204">
        <v>6</v>
      </c>
      <c r="V204">
        <v>20</v>
      </c>
      <c r="W204" s="8">
        <f t="shared" si="41"/>
        <v>18</v>
      </c>
      <c r="X204" t="s">
        <v>32</v>
      </c>
      <c r="Y204">
        <v>5.3</v>
      </c>
      <c r="Z204">
        <v>22</v>
      </c>
      <c r="AA204" s="8">
        <f t="shared" si="40"/>
        <v>14.454545454545455</v>
      </c>
      <c r="AB204" t="s">
        <v>32</v>
      </c>
      <c r="AC204" s="8">
        <v>4.8013541705695548</v>
      </c>
      <c r="AD204" s="8">
        <v>19.633266667524975</v>
      </c>
      <c r="AE204" s="40">
        <v>23.195465829804359</v>
      </c>
      <c r="AF204" s="40">
        <v>14.673118595729319</v>
      </c>
      <c r="AG204">
        <v>12500</v>
      </c>
      <c r="AH204" s="23">
        <v>0</v>
      </c>
      <c r="AI204" s="23">
        <v>0</v>
      </c>
      <c r="AJ204" s="23">
        <v>0</v>
      </c>
      <c r="AK204" s="23">
        <v>1</v>
      </c>
      <c r="AL204" s="38">
        <f t="shared" si="45"/>
        <v>4</v>
      </c>
      <c r="AM204" s="8"/>
      <c r="AN204" s="40"/>
      <c r="AO204" s="40"/>
    </row>
    <row r="205" spans="1:41" x14ac:dyDescent="0.25">
      <c r="A205" s="3" t="s">
        <v>171</v>
      </c>
      <c r="B205" s="30" t="s">
        <v>172</v>
      </c>
      <c r="C205" s="1" t="s">
        <v>23</v>
      </c>
      <c r="D205" s="1" t="str">
        <f>+VLOOKUP($C205,[1]Ubicacion!$A:$C,2,0)</f>
        <v>Ub13</v>
      </c>
      <c r="E205" s="1" t="str">
        <f>+VLOOKUP($C205,[1]Ubicacion!$A:$C,3,0)</f>
        <v>Clinica León XIII - Zona Oriental</v>
      </c>
      <c r="F205" s="1" t="s">
        <v>106</v>
      </c>
      <c r="G205" s="1" t="str">
        <f>+VLOOKUP($F205,[1]Ubicacion!$A:$C,2,0)</f>
        <v>Ub21</v>
      </c>
      <c r="H205" s="1" t="str">
        <f>+VLOOKUP($F205,[1]Ubicacion!$A:$C,3,0)</f>
        <v>Hotel Intercontinental - Zona Oriental</v>
      </c>
      <c r="I205" s="4">
        <v>1</v>
      </c>
      <c r="J205" s="4">
        <v>1</v>
      </c>
      <c r="K205" s="5">
        <v>43370.374818668985</v>
      </c>
      <c r="L205" s="6">
        <f t="shared" si="42"/>
        <v>0.37481866898451699</v>
      </c>
      <c r="M205" s="7">
        <v>43370.391336689812</v>
      </c>
      <c r="N205" s="6">
        <f t="shared" si="43"/>
        <v>0.39133668981230585</v>
      </c>
      <c r="O205" s="6">
        <f t="shared" si="44"/>
        <v>1.651802082778886E-2</v>
      </c>
      <c r="P205" s="1">
        <v>15500</v>
      </c>
      <c r="Q205" s="26">
        <v>9.4</v>
      </c>
      <c r="R205" s="26">
        <v>20</v>
      </c>
      <c r="S205" s="28">
        <f t="shared" si="39"/>
        <v>28.2</v>
      </c>
      <c r="T205" s="26"/>
      <c r="U205">
        <v>9.6999999999999993</v>
      </c>
      <c r="V205">
        <v>21</v>
      </c>
      <c r="W205" s="8">
        <f t="shared" si="41"/>
        <v>27.714285714285715</v>
      </c>
      <c r="Y205">
        <v>8.1999999999999993</v>
      </c>
      <c r="Z205">
        <v>22</v>
      </c>
      <c r="AA205" s="8">
        <f t="shared" si="40"/>
        <v>22.36363636363636</v>
      </c>
      <c r="AC205" s="8">
        <v>9.4572906702737196</v>
      </c>
      <c r="AD205" s="8">
        <v>23.785950001080831</v>
      </c>
      <c r="AE205" s="40">
        <v>30.039213875083064</v>
      </c>
      <c r="AF205" s="40">
        <v>23.855992305988991</v>
      </c>
      <c r="AG205">
        <v>15500</v>
      </c>
      <c r="AH205" s="23">
        <v>1</v>
      </c>
      <c r="AI205" s="23">
        <v>0</v>
      </c>
      <c r="AJ205" s="23">
        <v>0</v>
      </c>
      <c r="AK205" s="23">
        <v>0</v>
      </c>
      <c r="AL205" s="38">
        <f t="shared" si="45"/>
        <v>1</v>
      </c>
      <c r="AM205" s="8"/>
      <c r="AN205" s="40"/>
      <c r="AO205" s="40"/>
    </row>
    <row r="206" spans="1:41" x14ac:dyDescent="0.25">
      <c r="A206" s="3" t="s">
        <v>518</v>
      </c>
      <c r="B206" s="30" t="s">
        <v>519</v>
      </c>
      <c r="C206" s="1" t="s">
        <v>43</v>
      </c>
      <c r="D206" s="1" t="str">
        <f>+VLOOKUP($C206,[1]Ubicacion!$A:$C,2,0)</f>
        <v>Ub42</v>
      </c>
      <c r="E206" s="1" t="str">
        <f>+VLOOKUP($C206,[1]Ubicacion!$A:$C,3,0)</f>
        <v>Universidad de Medellin - Zona Occidental</v>
      </c>
      <c r="F206" s="1" t="s">
        <v>49</v>
      </c>
      <c r="G206" s="1" t="str">
        <f>+VLOOKUP($F206,[1]Ubicacion!$A:$C,2,0)</f>
        <v>Ub8</v>
      </c>
      <c r="H206" s="1" t="str">
        <f>+VLOOKUP($F206,[1]Ubicacion!$A:$C,3,0)</f>
        <v>C.C. San Diego - Zona Oriental</v>
      </c>
      <c r="I206" s="4">
        <v>2</v>
      </c>
      <c r="J206" s="4">
        <v>1</v>
      </c>
      <c r="K206" s="5">
        <v>43395.385847534722</v>
      </c>
      <c r="L206" s="6">
        <f t="shared" si="42"/>
        <v>0.38584753472241573</v>
      </c>
      <c r="M206" s="7">
        <v>43395.397753969904</v>
      </c>
      <c r="N206" s="6">
        <f t="shared" si="43"/>
        <v>0.39775396990444278</v>
      </c>
      <c r="O206" s="6">
        <f t="shared" si="44"/>
        <v>1.1906435182027053E-2</v>
      </c>
      <c r="P206" s="1">
        <v>10200</v>
      </c>
      <c r="Q206">
        <v>5.8</v>
      </c>
      <c r="R206">
        <v>15</v>
      </c>
      <c r="S206" s="8">
        <f t="shared" si="39"/>
        <v>23.2</v>
      </c>
      <c r="T206" t="s">
        <v>20</v>
      </c>
      <c r="U206" s="26">
        <v>5.4</v>
      </c>
      <c r="V206" s="26">
        <v>18</v>
      </c>
      <c r="W206" s="28">
        <f t="shared" si="41"/>
        <v>18</v>
      </c>
      <c r="X206" s="26" t="s">
        <v>20</v>
      </c>
      <c r="Y206">
        <v>6</v>
      </c>
      <c r="Z206">
        <v>19</v>
      </c>
      <c r="AA206" s="8">
        <f t="shared" si="40"/>
        <v>18.94736842105263</v>
      </c>
      <c r="AB206" t="s">
        <v>32</v>
      </c>
      <c r="AC206" s="8">
        <v>5.2439702824649732</v>
      </c>
      <c r="AD206" s="8">
        <v>17.14526666800181</v>
      </c>
      <c r="AE206" s="40">
        <v>28.742675980286911</v>
      </c>
      <c r="AF206" s="40">
        <v>18.351316607697175</v>
      </c>
      <c r="AG206">
        <v>10200</v>
      </c>
      <c r="AH206" s="23">
        <v>0</v>
      </c>
      <c r="AI206" s="23">
        <v>1</v>
      </c>
      <c r="AJ206" s="23">
        <v>0</v>
      </c>
      <c r="AK206" s="23">
        <v>0</v>
      </c>
      <c r="AL206" s="38">
        <f t="shared" si="45"/>
        <v>2</v>
      </c>
      <c r="AM206" s="8"/>
      <c r="AN206" s="40"/>
      <c r="AO206" s="40"/>
    </row>
    <row r="207" spans="1:41" x14ac:dyDescent="0.25">
      <c r="A207" s="3" t="s">
        <v>342</v>
      </c>
      <c r="B207" s="30" t="s">
        <v>343</v>
      </c>
      <c r="C207" s="1" t="s">
        <v>18</v>
      </c>
      <c r="D207" s="1" t="str">
        <f>+VLOOKUP($C207,[1]Ubicacion!$A:$C,2,0)</f>
        <v>Ub17</v>
      </c>
      <c r="E207" s="1" t="str">
        <f>+VLOOKUP($C207,[1]Ubicacion!$A:$C,3,0)</f>
        <v>Facultad de Minas Unal - Zona Occidental</v>
      </c>
      <c r="F207" s="1" t="s">
        <v>23</v>
      </c>
      <c r="G207" s="1" t="str">
        <f>+VLOOKUP($F207,[1]Ubicacion!$A:$C,2,0)</f>
        <v>Ub13</v>
      </c>
      <c r="H207" s="1" t="str">
        <f>+VLOOKUP($F207,[1]Ubicacion!$A:$C,3,0)</f>
        <v>Clinica León XIII - Zona Oriental</v>
      </c>
      <c r="I207" s="4">
        <v>2</v>
      </c>
      <c r="J207" s="4">
        <v>1</v>
      </c>
      <c r="K207" s="5">
        <v>43383.463858946758</v>
      </c>
      <c r="L207" s="6">
        <f t="shared" si="42"/>
        <v>0.46385894675768213</v>
      </c>
      <c r="M207" s="7">
        <v>43383.472997534722</v>
      </c>
      <c r="N207" s="6">
        <f t="shared" si="43"/>
        <v>0.47299753472179873</v>
      </c>
      <c r="O207" s="6">
        <f t="shared" si="44"/>
        <v>9.1385879641165957E-3</v>
      </c>
      <c r="P207" s="1">
        <v>9800</v>
      </c>
      <c r="Q207">
        <v>5.8</v>
      </c>
      <c r="R207">
        <v>16</v>
      </c>
      <c r="S207" s="8">
        <f t="shared" si="39"/>
        <v>21.75</v>
      </c>
      <c r="T207" t="s">
        <v>20</v>
      </c>
      <c r="U207">
        <v>7.4</v>
      </c>
      <c r="V207">
        <v>17</v>
      </c>
      <c r="W207" s="8">
        <f t="shared" si="41"/>
        <v>26.117647058823529</v>
      </c>
      <c r="X207" t="s">
        <v>20</v>
      </c>
      <c r="Y207">
        <v>6.7</v>
      </c>
      <c r="Z207">
        <v>19</v>
      </c>
      <c r="AA207" s="8">
        <f t="shared" si="40"/>
        <v>21.157894736842106</v>
      </c>
      <c r="AB207" t="s">
        <v>20</v>
      </c>
      <c r="AC207" s="8">
        <v>4.6175095565712896</v>
      </c>
      <c r="AD207" s="8">
        <v>13.15956666469574</v>
      </c>
      <c r="AE207" s="40">
        <v>26.828356126156066</v>
      </c>
      <c r="AF207" s="40">
        <v>21.053168425184083</v>
      </c>
      <c r="AG207">
        <v>9800</v>
      </c>
      <c r="AH207" s="23">
        <v>0</v>
      </c>
      <c r="AI207" s="23">
        <v>0</v>
      </c>
      <c r="AJ207" s="23">
        <v>0</v>
      </c>
      <c r="AK207" s="23">
        <v>1</v>
      </c>
      <c r="AL207" s="38">
        <f t="shared" si="45"/>
        <v>4</v>
      </c>
      <c r="AM207" s="8"/>
      <c r="AN207" s="40"/>
      <c r="AO207" s="40"/>
    </row>
    <row r="208" spans="1:41" x14ac:dyDescent="0.25">
      <c r="A208" s="3" t="s">
        <v>96</v>
      </c>
      <c r="B208" s="30" t="s">
        <v>97</v>
      </c>
      <c r="C208" s="1" t="s">
        <v>18</v>
      </c>
      <c r="D208" s="1" t="str">
        <f>+VLOOKUP($C208,[1]Ubicacion!$A:$C,2,0)</f>
        <v>Ub17</v>
      </c>
      <c r="E208" s="1" t="str">
        <f>+VLOOKUP($C208,[1]Ubicacion!$A:$C,3,0)</f>
        <v>Facultad de Minas Unal - Zona Occidental</v>
      </c>
      <c r="F208" s="1" t="s">
        <v>19</v>
      </c>
      <c r="G208" s="1" t="str">
        <f>+VLOOKUP($F208,[1]Ubicacion!$A:$C,2,0)</f>
        <v>Ub38</v>
      </c>
      <c r="H208" s="1" t="str">
        <f>+VLOOKUP($F208,[1]Ubicacion!$A:$C,3,0)</f>
        <v>Terminal de Transporte Norte - Zona Occidental</v>
      </c>
      <c r="I208" s="4">
        <v>2</v>
      </c>
      <c r="J208" s="4">
        <v>2</v>
      </c>
      <c r="K208" s="5">
        <v>43349.68330783565</v>
      </c>
      <c r="L208" s="6">
        <f t="shared" si="42"/>
        <v>0.68330783565033926</v>
      </c>
      <c r="M208" s="7">
        <v>43349.695020914354</v>
      </c>
      <c r="N208" s="6">
        <f t="shared" si="43"/>
        <v>0.69502091435424518</v>
      </c>
      <c r="O208" s="6">
        <f t="shared" si="44"/>
        <v>1.1713078703905921E-2</v>
      </c>
      <c r="P208" s="1">
        <v>10500</v>
      </c>
      <c r="Q208" s="26">
        <v>5.7</v>
      </c>
      <c r="R208" s="26">
        <v>14</v>
      </c>
      <c r="S208" s="28">
        <f t="shared" si="39"/>
        <v>24.428571428571427</v>
      </c>
      <c r="T208" s="26" t="s">
        <v>20</v>
      </c>
      <c r="U208" s="3">
        <v>5.9</v>
      </c>
      <c r="V208" s="3">
        <v>16</v>
      </c>
      <c r="W208" s="8">
        <f t="shared" si="41"/>
        <v>22.125</v>
      </c>
      <c r="X208" s="3" t="s">
        <v>20</v>
      </c>
      <c r="Y208" s="3">
        <v>6.8</v>
      </c>
      <c r="Z208" s="3">
        <v>14</v>
      </c>
      <c r="AA208" s="8">
        <f t="shared" si="40"/>
        <v>29.142857142857142</v>
      </c>
      <c r="AB208" s="3" t="s">
        <v>58</v>
      </c>
      <c r="AC208" s="8">
        <v>6.1892056504593596</v>
      </c>
      <c r="AD208" s="8">
        <v>16.866833333174387</v>
      </c>
      <c r="AE208" s="40">
        <v>35.544802302529845</v>
      </c>
      <c r="AF208" s="40">
        <v>22.016719540186028</v>
      </c>
      <c r="AG208">
        <v>10500</v>
      </c>
      <c r="AH208" s="23">
        <v>1</v>
      </c>
      <c r="AI208" s="23">
        <v>0</v>
      </c>
      <c r="AJ208" s="23">
        <v>0</v>
      </c>
      <c r="AK208" s="23">
        <v>0</v>
      </c>
      <c r="AL208" s="38">
        <f t="shared" si="45"/>
        <v>1</v>
      </c>
      <c r="AM208" s="8"/>
      <c r="AN208" s="40"/>
      <c r="AO208" s="40"/>
    </row>
    <row r="209" spans="1:41" x14ac:dyDescent="0.25">
      <c r="A209" s="3" t="s">
        <v>326</v>
      </c>
      <c r="B209" s="30" t="s">
        <v>327</v>
      </c>
      <c r="C209" s="1" t="s">
        <v>143</v>
      </c>
      <c r="D209" s="1" t="str">
        <f>+VLOOKUP($C209,[1]Ubicacion!$A:$C,2,0)</f>
        <v>Ub15</v>
      </c>
      <c r="E209" s="1" t="str">
        <f>+VLOOKUP($C209,[1]Ubicacion!$A:$C,3,0)</f>
        <v>Clinica Sagrado Corazón - Zona Oriental</v>
      </c>
      <c r="F209" s="1" t="s">
        <v>37</v>
      </c>
      <c r="G209" s="1" t="str">
        <f>+VLOOKUP($F209,[1]Ubicacion!$A:$C,2,0)</f>
        <v>Ub7</v>
      </c>
      <c r="H209" s="1" t="str">
        <f>+VLOOKUP($F209,[1]Ubicacion!$A:$C,3,0)</f>
        <v>C.C Unicentro - Zona Occidental</v>
      </c>
      <c r="I209" s="4">
        <v>2</v>
      </c>
      <c r="J209" s="4">
        <v>2</v>
      </c>
      <c r="K209" s="5">
        <v>43382.708743287039</v>
      </c>
      <c r="L209" s="6">
        <f t="shared" si="42"/>
        <v>0.70874328703939682</v>
      </c>
      <c r="M209" s="7">
        <v>43382.730806631946</v>
      </c>
      <c r="N209" s="6">
        <f t="shared" si="43"/>
        <v>0.73080663194559747</v>
      </c>
      <c r="O209" s="6">
        <f t="shared" si="44"/>
        <v>2.2063344906200655E-2</v>
      </c>
      <c r="P209" s="1">
        <v>10200</v>
      </c>
      <c r="Q209">
        <v>4.8</v>
      </c>
      <c r="R209">
        <v>22</v>
      </c>
      <c r="S209" s="8">
        <f t="shared" si="39"/>
        <v>13.090909090909092</v>
      </c>
      <c r="T209" t="s">
        <v>27</v>
      </c>
      <c r="U209">
        <v>5</v>
      </c>
      <c r="V209">
        <v>22</v>
      </c>
      <c r="W209" s="8">
        <f t="shared" si="41"/>
        <v>13.636363636363637</v>
      </c>
      <c r="X209" t="s">
        <v>32</v>
      </c>
      <c r="Y209">
        <v>5.0999999999999996</v>
      </c>
      <c r="Z209">
        <v>23</v>
      </c>
      <c r="AA209" s="8">
        <f t="shared" si="40"/>
        <v>13.304347826086957</v>
      </c>
      <c r="AB209" t="s">
        <v>32</v>
      </c>
      <c r="AC209" s="8">
        <v>4.7602828241844453</v>
      </c>
      <c r="AD209" s="8">
        <v>31.771216666698457</v>
      </c>
      <c r="AE209" s="40">
        <v>20.389499571288244</v>
      </c>
      <c r="AF209" s="40">
        <v>8.9898027024706622</v>
      </c>
      <c r="AG209">
        <v>10200</v>
      </c>
      <c r="AH209" s="23">
        <v>0</v>
      </c>
      <c r="AI209" s="23">
        <v>0</v>
      </c>
      <c r="AJ209" s="23">
        <v>0</v>
      </c>
      <c r="AK209" s="23">
        <v>1</v>
      </c>
      <c r="AL209" s="38">
        <f t="shared" si="45"/>
        <v>4</v>
      </c>
      <c r="AM209" s="8"/>
      <c r="AN209" s="40"/>
      <c r="AO209" s="40"/>
    </row>
    <row r="210" spans="1:41" x14ac:dyDescent="0.25">
      <c r="A210" s="9" t="s">
        <v>380</v>
      </c>
      <c r="B210" s="10" t="s">
        <v>381</v>
      </c>
      <c r="C210" s="10" t="s">
        <v>31</v>
      </c>
      <c r="D210" s="10" t="str">
        <f>+VLOOKUP($C210,[1]Ubicacion!$A:$C,2,0)</f>
        <v>Ub2</v>
      </c>
      <c r="E210" s="10" t="str">
        <f>+VLOOKUP($C210,[1]Ubicacion!$A:$C,3,0)</f>
        <v>Aeropuerto Olaya Herrera - Zona Occidental</v>
      </c>
      <c r="F210" s="10" t="s">
        <v>18</v>
      </c>
      <c r="G210" s="10" t="str">
        <f>+VLOOKUP($F210,[1]Ubicacion!$A:$C,2,0)</f>
        <v>Ub17</v>
      </c>
      <c r="H210" s="10" t="str">
        <f>+VLOOKUP($F210,[1]Ubicacion!$A:$C,3,0)</f>
        <v>Facultad de Minas Unal - Zona Occidental</v>
      </c>
      <c r="I210" s="11">
        <v>2</v>
      </c>
      <c r="J210" s="11">
        <v>1</v>
      </c>
      <c r="K210" s="12">
        <v>43385.379062002314</v>
      </c>
      <c r="L210" s="13">
        <f t="shared" si="42"/>
        <v>0.37906200231373077</v>
      </c>
      <c r="M210" s="14">
        <v>43385.404008993057</v>
      </c>
      <c r="N210" s="13">
        <f t="shared" si="43"/>
        <v>0.4040089930567774</v>
      </c>
      <c r="O210" s="13">
        <f t="shared" si="44"/>
        <v>2.4946990743046626E-2</v>
      </c>
      <c r="P210" s="10">
        <v>14200</v>
      </c>
      <c r="Q210" s="9">
        <v>10.6</v>
      </c>
      <c r="R210" s="9">
        <v>24</v>
      </c>
      <c r="S210" s="15">
        <f t="shared" si="39"/>
        <v>26.5</v>
      </c>
      <c r="T210" s="9" t="s">
        <v>20</v>
      </c>
      <c r="U210" s="9">
        <v>8.4</v>
      </c>
      <c r="V210" s="9">
        <v>26</v>
      </c>
      <c r="W210" s="15">
        <f t="shared" si="41"/>
        <v>19.384615384615383</v>
      </c>
      <c r="X210" s="9" t="s">
        <v>20</v>
      </c>
      <c r="Y210" s="9">
        <v>10.1</v>
      </c>
      <c r="Z210" s="9">
        <v>27</v>
      </c>
      <c r="AA210" s="15">
        <f t="shared" si="40"/>
        <v>22.444444444444443</v>
      </c>
      <c r="AB210" s="9" t="s">
        <v>32</v>
      </c>
      <c r="AC210" s="15"/>
      <c r="AD210" s="15"/>
      <c r="AE210" s="41"/>
      <c r="AF210" s="41"/>
      <c r="AG210" s="9"/>
      <c r="AH210" s="35"/>
      <c r="AI210" s="35"/>
      <c r="AJ210" s="35"/>
      <c r="AK210" s="35"/>
      <c r="AL210" s="38">
        <f t="shared" si="45"/>
        <v>0</v>
      </c>
      <c r="AM210" s="8"/>
      <c r="AN210" s="40"/>
      <c r="AO210" s="40"/>
    </row>
    <row r="211" spans="1:41" x14ac:dyDescent="0.25">
      <c r="A211" s="3" t="s">
        <v>769</v>
      </c>
      <c r="B211" s="30" t="s">
        <v>770</v>
      </c>
      <c r="C211" s="1" t="s">
        <v>239</v>
      </c>
      <c r="D211" s="1" t="str">
        <f>+VLOOKUP($C211,[1]Ubicacion!$A:$C,2,0)</f>
        <v>Ub3</v>
      </c>
      <c r="E211" s="1" t="str">
        <f>+VLOOKUP($C211,[1]Ubicacion!$A:$C,3,0)</f>
        <v>C.C La Mota - Zona Occidental</v>
      </c>
      <c r="F211" s="1" t="s">
        <v>177</v>
      </c>
      <c r="G211" s="1" t="str">
        <f>+VLOOKUP($F211,[1]Ubicacion!$A:$C,2,0)</f>
        <v>Ub26</v>
      </c>
      <c r="H211" s="1" t="str">
        <f>+VLOOKUP($F211,[1]Ubicacion!$A:$C,3,0)</f>
        <v>Palacio de Exposiciones - Zona Oriental</v>
      </c>
      <c r="I211" s="4">
        <v>2</v>
      </c>
      <c r="J211" s="4">
        <v>1</v>
      </c>
      <c r="K211" s="5">
        <v>43417.366315081017</v>
      </c>
      <c r="L211" s="6">
        <f t="shared" si="42"/>
        <v>0.36631508101709187</v>
      </c>
      <c r="M211" s="7">
        <v>43417.384677511574</v>
      </c>
      <c r="N211" s="6">
        <f t="shared" si="43"/>
        <v>0.38467751157440944</v>
      </c>
      <c r="O211" s="6">
        <f t="shared" si="44"/>
        <v>1.8362430557317566E-2</v>
      </c>
      <c r="P211" s="1">
        <v>12000</v>
      </c>
      <c r="Q211">
        <v>6.3</v>
      </c>
      <c r="R211">
        <v>15</v>
      </c>
      <c r="S211" s="8">
        <f t="shared" si="39"/>
        <v>25.2</v>
      </c>
      <c r="T211" t="s">
        <v>20</v>
      </c>
      <c r="W211" s="8"/>
      <c r="X211" t="s">
        <v>28</v>
      </c>
      <c r="AA211" s="8"/>
      <c r="AB211" t="s">
        <v>28</v>
      </c>
      <c r="AC211" s="8">
        <v>5.8065132912699111</v>
      </c>
      <c r="AD211" s="8">
        <v>26.441900002956391</v>
      </c>
      <c r="AE211" s="40">
        <v>36.877860892680005</v>
      </c>
      <c r="AF211" s="40">
        <v>13.175709666750199</v>
      </c>
      <c r="AG211">
        <v>12000</v>
      </c>
      <c r="AH211" s="23">
        <v>0</v>
      </c>
      <c r="AI211" s="23">
        <v>0</v>
      </c>
      <c r="AJ211" s="23">
        <v>0</v>
      </c>
      <c r="AK211" s="23">
        <v>1</v>
      </c>
      <c r="AL211" s="38">
        <f t="shared" si="45"/>
        <v>4</v>
      </c>
      <c r="AM211" s="8"/>
      <c r="AN211" s="40"/>
      <c r="AO211" s="40"/>
    </row>
    <row r="212" spans="1:41" x14ac:dyDescent="0.25">
      <c r="A212" s="3" t="s">
        <v>136</v>
      </c>
      <c r="B212" s="30" t="s">
        <v>137</v>
      </c>
      <c r="C212" s="1" t="s">
        <v>113</v>
      </c>
      <c r="D212" s="1" t="str">
        <f>+VLOOKUP($C212,[1]Ubicacion!$A:$C,2,0)</f>
        <v>Ub31</v>
      </c>
      <c r="E212" s="1" t="str">
        <f>+VLOOKUP($C212,[1]Ubicacion!$A:$C,3,0)</f>
        <v>Parque de Robledo - Zona Occidental</v>
      </c>
      <c r="F212" s="1" t="s">
        <v>138</v>
      </c>
      <c r="G212" s="1" t="str">
        <f>+VLOOKUP($F212,[1]Ubicacion!$A:$C,2,0)</f>
        <v>Ub32</v>
      </c>
      <c r="H212" s="1" t="str">
        <f>+VLOOKUP($F212,[1]Ubicacion!$A:$C,3,0)</f>
        <v>Parque Explora - Planetario Zona Oriental</v>
      </c>
      <c r="I212" s="4">
        <v>1</v>
      </c>
      <c r="J212" s="4">
        <v>1</v>
      </c>
      <c r="K212" s="5">
        <v>43368.29331119213</v>
      </c>
      <c r="L212" s="6">
        <f t="shared" si="42"/>
        <v>0.29331119213020429</v>
      </c>
      <c r="M212" s="7">
        <v>43368.304393634258</v>
      </c>
      <c r="N212" s="6">
        <f t="shared" si="43"/>
        <v>0.30439363425830379</v>
      </c>
      <c r="O212" s="6">
        <f t="shared" si="44"/>
        <v>1.1082442128099501E-2</v>
      </c>
      <c r="P212" s="1">
        <v>9600</v>
      </c>
      <c r="Q212" s="3">
        <v>5.9</v>
      </c>
      <c r="R212" s="3">
        <v>14</v>
      </c>
      <c r="S212" s="8">
        <f t="shared" si="39"/>
        <v>25.285714285714285</v>
      </c>
      <c r="U212" s="26">
        <v>4.8</v>
      </c>
      <c r="V212" s="26">
        <v>16</v>
      </c>
      <c r="W212" s="28">
        <f t="shared" ref="W212:W224" si="46">+U212*60/V212</f>
        <v>18</v>
      </c>
      <c r="X212" s="26"/>
      <c r="Y212">
        <v>7.1</v>
      </c>
      <c r="Z212">
        <v>18</v>
      </c>
      <c r="AA212" s="8">
        <f>+Y212*60/Z212</f>
        <v>23.666666666666668</v>
      </c>
      <c r="AC212" s="8">
        <v>4.8082688844317829</v>
      </c>
      <c r="AD212" s="8">
        <v>15.958716666698455</v>
      </c>
      <c r="AE212" s="40">
        <v>25.527522762697949</v>
      </c>
      <c r="AF212" s="40">
        <v>18.077652426019991</v>
      </c>
      <c r="AG212">
        <v>9600</v>
      </c>
      <c r="AH212" s="23">
        <v>0</v>
      </c>
      <c r="AI212" s="23">
        <v>1</v>
      </c>
      <c r="AJ212" s="23">
        <v>0</v>
      </c>
      <c r="AK212" s="23">
        <v>0</v>
      </c>
      <c r="AL212" s="38">
        <f t="shared" si="45"/>
        <v>2</v>
      </c>
      <c r="AM212" s="8"/>
      <c r="AN212" s="40"/>
      <c r="AO212" s="40"/>
    </row>
    <row r="213" spans="1:41" x14ac:dyDescent="0.25">
      <c r="A213" s="3" t="s">
        <v>691</v>
      </c>
      <c r="B213" s="30" t="s">
        <v>692</v>
      </c>
      <c r="C213" s="1" t="s">
        <v>124</v>
      </c>
      <c r="D213" s="1" t="str">
        <f>+VLOOKUP($C213,[1]Ubicacion!$A:$C,2,0)</f>
        <v>Ub43</v>
      </c>
      <c r="E213" s="1" t="str">
        <f>+VLOOKUP($C213,[1]Ubicacion!$A:$C,3,0)</f>
        <v>Universidad Pontificia Bolivariana - Zona Occidental</v>
      </c>
      <c r="F213" s="1" t="s">
        <v>163</v>
      </c>
      <c r="G213" s="1" t="str">
        <f>+VLOOKUP($F213,[1]Ubicacion!$A:$C,2,0)</f>
        <v>Ub25</v>
      </c>
      <c r="H213" s="1" t="str">
        <f>+VLOOKUP($F213,[1]Ubicacion!$A:$C,3,0)</f>
        <v>Museo de Arte Moderno - Zona Oriental</v>
      </c>
      <c r="I213" s="4">
        <v>1</v>
      </c>
      <c r="J213" s="4">
        <v>1</v>
      </c>
      <c r="K213" s="5">
        <v>43411.336521180558</v>
      </c>
      <c r="L213" s="6">
        <f t="shared" si="42"/>
        <v>0.33652118055761093</v>
      </c>
      <c r="M213" s="7">
        <v>43411.345110648152</v>
      </c>
      <c r="N213" s="6">
        <f t="shared" si="43"/>
        <v>0.34511064815160353</v>
      </c>
      <c r="O213" s="6">
        <f t="shared" si="44"/>
        <v>8.5894675939925946E-3</v>
      </c>
      <c r="P213" s="1">
        <v>9300</v>
      </c>
      <c r="Q213">
        <v>5.9</v>
      </c>
      <c r="R213">
        <v>14</v>
      </c>
      <c r="S213" s="8">
        <f t="shared" si="39"/>
        <v>25.285714285714285</v>
      </c>
      <c r="T213" t="s">
        <v>20</v>
      </c>
      <c r="U213">
        <v>5.8</v>
      </c>
      <c r="V213">
        <v>14</v>
      </c>
      <c r="W213" s="8">
        <f t="shared" si="46"/>
        <v>24.857142857142858</v>
      </c>
      <c r="X213" t="s">
        <v>20</v>
      </c>
      <c r="Y213">
        <v>5.5</v>
      </c>
      <c r="Z213">
        <v>13</v>
      </c>
      <c r="AA213" s="8">
        <f>+Y213*60/Z213</f>
        <v>25.384615384615383</v>
      </c>
      <c r="AB213" t="s">
        <v>32</v>
      </c>
      <c r="AC213" s="8">
        <v>4.6691389025194194</v>
      </c>
      <c r="AD213" s="8">
        <v>12.368833331267039</v>
      </c>
      <c r="AE213" s="40">
        <v>25.560466907153415</v>
      </c>
      <c r="AF213" s="40">
        <v>22.649535865519443</v>
      </c>
      <c r="AG213">
        <v>9300</v>
      </c>
      <c r="AH213" s="23">
        <v>0</v>
      </c>
      <c r="AI213" s="23">
        <v>0</v>
      </c>
      <c r="AJ213" s="23">
        <v>0</v>
      </c>
      <c r="AK213" s="23">
        <v>1</v>
      </c>
      <c r="AL213" s="38">
        <f t="shared" si="45"/>
        <v>4</v>
      </c>
      <c r="AM213" s="8"/>
      <c r="AN213" s="40"/>
      <c r="AO213" s="40"/>
    </row>
    <row r="214" spans="1:41" x14ac:dyDescent="0.25">
      <c r="A214" s="3" t="s">
        <v>310</v>
      </c>
      <c r="B214" s="30" t="s">
        <v>311</v>
      </c>
      <c r="C214" s="1" t="s">
        <v>124</v>
      </c>
      <c r="D214" s="1" t="str">
        <f>+VLOOKUP($C214,[1]Ubicacion!$A:$C,2,0)</f>
        <v>Ub43</v>
      </c>
      <c r="E214" s="1" t="str">
        <f>+VLOOKUP($C214,[1]Ubicacion!$A:$C,3,0)</f>
        <v>Universidad Pontificia Bolivariana - Zona Occidental</v>
      </c>
      <c r="F214" s="1" t="s">
        <v>138</v>
      </c>
      <c r="G214" s="1" t="str">
        <f>+VLOOKUP($F214,[1]Ubicacion!$A:$C,2,0)</f>
        <v>Ub32</v>
      </c>
      <c r="H214" s="1" t="str">
        <f>+VLOOKUP($F214,[1]Ubicacion!$A:$C,3,0)</f>
        <v>Parque Explora - Planetario Zona Oriental</v>
      </c>
      <c r="I214" s="4">
        <v>1</v>
      </c>
      <c r="J214" s="4">
        <v>2</v>
      </c>
      <c r="K214" s="5">
        <v>43381.774816747682</v>
      </c>
      <c r="L214" s="6">
        <f t="shared" si="42"/>
        <v>0.77481674768205266</v>
      </c>
      <c r="M214" s="7">
        <v>43381.790430821762</v>
      </c>
      <c r="N214" s="6">
        <f t="shared" si="43"/>
        <v>0.7904308217621292</v>
      </c>
      <c r="O214" s="6">
        <f t="shared" si="44"/>
        <v>1.5614074080076534E-2</v>
      </c>
      <c r="P214" s="1">
        <v>10600</v>
      </c>
      <c r="Q214">
        <v>6.7</v>
      </c>
      <c r="R214">
        <v>14</v>
      </c>
      <c r="S214" s="8">
        <f t="shared" si="39"/>
        <v>28.714285714285715</v>
      </c>
      <c r="T214" t="s">
        <v>27</v>
      </c>
      <c r="U214">
        <v>5</v>
      </c>
      <c r="V214">
        <v>19</v>
      </c>
      <c r="W214" s="8">
        <f t="shared" si="46"/>
        <v>15.789473684210526</v>
      </c>
      <c r="X214" t="s">
        <v>32</v>
      </c>
      <c r="AA214" s="8"/>
      <c r="AB214" t="s">
        <v>28</v>
      </c>
      <c r="AC214" s="8">
        <v>5.0014028642142279</v>
      </c>
      <c r="AD214" s="8">
        <v>22.484266666571298</v>
      </c>
      <c r="AE214" s="40">
        <v>20.27270604729274</v>
      </c>
      <c r="AF214" s="40">
        <v>13.346406903232772</v>
      </c>
      <c r="AG214">
        <v>10600</v>
      </c>
      <c r="AH214" s="23">
        <v>0</v>
      </c>
      <c r="AI214" s="23">
        <v>0</v>
      </c>
      <c r="AJ214" s="23">
        <v>0</v>
      </c>
      <c r="AK214" s="23">
        <v>1</v>
      </c>
      <c r="AL214" s="38">
        <f t="shared" si="45"/>
        <v>4</v>
      </c>
      <c r="AM214" s="8"/>
      <c r="AN214" s="40"/>
      <c r="AO214" s="40"/>
    </row>
    <row r="215" spans="1:41" x14ac:dyDescent="0.25">
      <c r="A215" s="3" t="s">
        <v>474</v>
      </c>
      <c r="B215" s="30" t="s">
        <v>475</v>
      </c>
      <c r="C215" s="1" t="s">
        <v>105</v>
      </c>
      <c r="D215" s="1" t="str">
        <f>+VLOOKUP($C215,[1]Ubicacion!$A:$C,2,0)</f>
        <v>Ub16</v>
      </c>
      <c r="E215" s="1" t="str">
        <f>+VLOOKUP($C215,[1]Ubicacion!$A:$C,3,0)</f>
        <v>Estadio Atanasio Girardot Obelisco - Zona Occidental</v>
      </c>
      <c r="F215" s="1" t="s">
        <v>66</v>
      </c>
      <c r="G215" s="1" t="str">
        <f>+VLOOKUP($F215,[1]Ubicacion!$A:$C,2,0)</f>
        <v>Ub10</v>
      </c>
      <c r="H215" s="1" t="str">
        <f>+VLOOKUP($F215,[1]Ubicacion!$A:$C,3,0)</f>
        <v>Catedral Basílica Metropolitana - Zona Oriental</v>
      </c>
      <c r="I215" s="4">
        <v>1</v>
      </c>
      <c r="J215" s="4">
        <v>1</v>
      </c>
      <c r="K215" s="5">
        <v>43392.351149618058</v>
      </c>
      <c r="L215" s="6">
        <f t="shared" si="42"/>
        <v>0.35114961805811618</v>
      </c>
      <c r="M215" s="7">
        <v>43392.366238391201</v>
      </c>
      <c r="N215" s="6">
        <f t="shared" si="43"/>
        <v>0.3662383912014775</v>
      </c>
      <c r="O215" s="6">
        <f t="shared" si="44"/>
        <v>1.5088773143361323E-2</v>
      </c>
      <c r="P215" s="1">
        <v>10500</v>
      </c>
      <c r="Q215">
        <v>5.6</v>
      </c>
      <c r="R215">
        <v>15</v>
      </c>
      <c r="S215" s="8">
        <f t="shared" si="39"/>
        <v>22.4</v>
      </c>
      <c r="T215" t="s">
        <v>20</v>
      </c>
      <c r="U215">
        <v>6.7</v>
      </c>
      <c r="V215">
        <v>14</v>
      </c>
      <c r="W215" s="8">
        <f t="shared" si="46"/>
        <v>28.714285714285715</v>
      </c>
      <c r="X215" t="s">
        <v>20</v>
      </c>
      <c r="Y215">
        <v>6.2</v>
      </c>
      <c r="Z215">
        <v>16</v>
      </c>
      <c r="AA215" s="8">
        <f t="shared" ref="AA215:AA224" si="47">+Y215*60/Z215</f>
        <v>23.25</v>
      </c>
      <c r="AB215" t="s">
        <v>20</v>
      </c>
      <c r="AC215" s="8">
        <v>4.4245519430391917</v>
      </c>
      <c r="AD215" s="8">
        <v>21.727833334604899</v>
      </c>
      <c r="AE215" s="40">
        <v>20.39290334561721</v>
      </c>
      <c r="AF215" s="40">
        <v>12.218112707977419</v>
      </c>
      <c r="AG215">
        <v>10500</v>
      </c>
      <c r="AH215" s="23">
        <v>0</v>
      </c>
      <c r="AI215" s="23">
        <v>0</v>
      </c>
      <c r="AJ215" s="23">
        <v>0</v>
      </c>
      <c r="AK215" s="23">
        <v>1</v>
      </c>
      <c r="AL215" s="38">
        <f t="shared" si="45"/>
        <v>4</v>
      </c>
      <c r="AM215" s="8"/>
      <c r="AN215" s="40"/>
      <c r="AO215" s="40"/>
    </row>
    <row r="216" spans="1:41" x14ac:dyDescent="0.25">
      <c r="A216" s="3" t="s">
        <v>659</v>
      </c>
      <c r="B216" s="30" t="s">
        <v>660</v>
      </c>
      <c r="C216" s="1" t="s">
        <v>146</v>
      </c>
      <c r="D216" s="1" t="str">
        <f>+VLOOKUP($C216,[1]Ubicacion!$A:$C,2,0)</f>
        <v>Ub29</v>
      </c>
      <c r="E216" s="1" t="str">
        <f>+VLOOKUP($C216,[1]Ubicacion!$A:$C,3,0)</f>
        <v>Parque de la Floresta - Zona Occidental</v>
      </c>
      <c r="F216" s="1" t="s">
        <v>177</v>
      </c>
      <c r="G216" s="1" t="str">
        <f>+VLOOKUP($F216,[1]Ubicacion!$A:$C,2,0)</f>
        <v>Ub26</v>
      </c>
      <c r="H216" s="1" t="str">
        <f>+VLOOKUP($F216,[1]Ubicacion!$A:$C,3,0)</f>
        <v>Palacio de Exposiciones - Zona Oriental</v>
      </c>
      <c r="I216" s="4">
        <v>2</v>
      </c>
      <c r="J216" s="4">
        <v>2</v>
      </c>
      <c r="K216" s="5">
        <v>43406.623524884257</v>
      </c>
      <c r="L216" s="6">
        <f t="shared" si="42"/>
        <v>0.62352488425676711</v>
      </c>
      <c r="M216" s="7">
        <v>43406.636928009262</v>
      </c>
      <c r="N216" s="6">
        <f t="shared" si="43"/>
        <v>0.63692800926219206</v>
      </c>
      <c r="O216" s="6">
        <f t="shared" si="44"/>
        <v>1.3403125005424954E-2</v>
      </c>
      <c r="P216" s="1">
        <v>10500</v>
      </c>
      <c r="Q216">
        <v>6</v>
      </c>
      <c r="R216">
        <v>17</v>
      </c>
      <c r="S216" s="8">
        <f t="shared" si="39"/>
        <v>21.176470588235293</v>
      </c>
      <c r="T216" t="s">
        <v>27</v>
      </c>
      <c r="U216">
        <v>5.0999999999999996</v>
      </c>
      <c r="V216">
        <v>19</v>
      </c>
      <c r="W216" s="8">
        <f t="shared" si="46"/>
        <v>16.105263157894736</v>
      </c>
      <c r="X216" t="s">
        <v>32</v>
      </c>
      <c r="Y216" s="26">
        <v>5.4</v>
      </c>
      <c r="Z216" s="26">
        <v>21</v>
      </c>
      <c r="AA216" s="28">
        <f t="shared" si="47"/>
        <v>15.428571428571429</v>
      </c>
      <c r="AB216" s="26" t="s">
        <v>32</v>
      </c>
      <c r="AC216" s="8">
        <v>3.8357819902017449</v>
      </c>
      <c r="AD216" s="8">
        <v>19.300499999523161</v>
      </c>
      <c r="AE216" s="40">
        <v>32.607504244274011</v>
      </c>
      <c r="AF216" s="40">
        <v>11.924401928332982</v>
      </c>
      <c r="AG216">
        <v>10500</v>
      </c>
      <c r="AH216" s="23">
        <v>0</v>
      </c>
      <c r="AI216" s="23">
        <v>0</v>
      </c>
      <c r="AJ216" s="23">
        <v>1</v>
      </c>
      <c r="AK216" s="23">
        <v>0</v>
      </c>
      <c r="AL216" s="38">
        <f t="shared" si="45"/>
        <v>3</v>
      </c>
      <c r="AM216" s="8"/>
      <c r="AN216" s="40"/>
      <c r="AO216" s="40"/>
    </row>
    <row r="217" spans="1:41" x14ac:dyDescent="0.25">
      <c r="A217" s="3" t="s">
        <v>384</v>
      </c>
      <c r="B217" s="30" t="s">
        <v>385</v>
      </c>
      <c r="C217" s="1" t="s">
        <v>224</v>
      </c>
      <c r="D217" s="1" t="str">
        <f>+VLOOKUP($C217,[1]Ubicacion!$A:$C,2,0)</f>
        <v>Ub22</v>
      </c>
      <c r="E217" s="1" t="str">
        <f>+VLOOKUP($C217,[1]Ubicacion!$A:$C,3,0)</f>
        <v>Hotel Nutibara - Zona Oriental</v>
      </c>
      <c r="F217" s="1" t="s">
        <v>19</v>
      </c>
      <c r="G217" s="1" t="str">
        <f>+VLOOKUP($F217,[1]Ubicacion!$A:$C,2,0)</f>
        <v>Ub38</v>
      </c>
      <c r="H217" s="1" t="str">
        <f>+VLOOKUP($F217,[1]Ubicacion!$A:$C,3,0)</f>
        <v>Terminal de Transporte Norte - Zona Occidental</v>
      </c>
      <c r="I217" s="4">
        <v>2</v>
      </c>
      <c r="J217" s="4">
        <v>1</v>
      </c>
      <c r="K217" s="5">
        <v>43385.481117094911</v>
      </c>
      <c r="L217" s="6">
        <f t="shared" si="42"/>
        <v>0.48111709491058718</v>
      </c>
      <c r="M217" s="7">
        <v>43385.489695486111</v>
      </c>
      <c r="N217" s="6">
        <f t="shared" si="43"/>
        <v>0.48969548611057689</v>
      </c>
      <c r="O217" s="6">
        <f t="shared" si="44"/>
        <v>8.57839119998971E-3</v>
      </c>
      <c r="P217" s="1">
        <v>8300</v>
      </c>
      <c r="Q217" s="26">
        <v>3.6</v>
      </c>
      <c r="R217" s="26">
        <v>11</v>
      </c>
      <c r="S217" s="28">
        <f t="shared" si="39"/>
        <v>19.636363636363637</v>
      </c>
      <c r="T217" s="26" t="s">
        <v>27</v>
      </c>
      <c r="U217">
        <v>4</v>
      </c>
      <c r="V217">
        <v>12</v>
      </c>
      <c r="W217" s="8">
        <f t="shared" si="46"/>
        <v>20</v>
      </c>
      <c r="X217" t="s">
        <v>32</v>
      </c>
      <c r="Y217">
        <v>4.5999999999999996</v>
      </c>
      <c r="Z217">
        <v>13</v>
      </c>
      <c r="AA217" s="8">
        <f t="shared" si="47"/>
        <v>21.23076923076923</v>
      </c>
      <c r="AB217" t="s">
        <v>32</v>
      </c>
      <c r="AC217" s="8">
        <v>3.6984880992464926</v>
      </c>
      <c r="AD217" s="8">
        <v>12.35288333495458</v>
      </c>
      <c r="AE217" s="40">
        <v>26.625274222154459</v>
      </c>
      <c r="AF217" s="40">
        <v>17.964169169060277</v>
      </c>
      <c r="AG217">
        <v>8300</v>
      </c>
      <c r="AH217" s="23">
        <v>1</v>
      </c>
      <c r="AI217" s="23">
        <v>0</v>
      </c>
      <c r="AJ217" s="23">
        <v>0</v>
      </c>
      <c r="AK217" s="23">
        <v>0</v>
      </c>
      <c r="AL217" s="38">
        <f t="shared" si="45"/>
        <v>1</v>
      </c>
      <c r="AM217" s="8"/>
      <c r="AN217" s="40"/>
      <c r="AO217" s="40"/>
    </row>
    <row r="218" spans="1:41" x14ac:dyDescent="0.25">
      <c r="A218" s="3" t="s">
        <v>540</v>
      </c>
      <c r="B218" s="30" t="s">
        <v>541</v>
      </c>
      <c r="C218" s="1" t="s">
        <v>31</v>
      </c>
      <c r="D218" s="1" t="str">
        <f>+VLOOKUP($C218,[1]Ubicacion!$A:$C,2,0)</f>
        <v>Ub2</v>
      </c>
      <c r="E218" s="1" t="str">
        <f>+VLOOKUP($C218,[1]Ubicacion!$A:$C,3,0)</f>
        <v>Aeropuerto Olaya Herrera - Zona Occidental</v>
      </c>
      <c r="F218" s="1" t="s">
        <v>133</v>
      </c>
      <c r="G218" s="1" t="str">
        <f>+VLOOKUP($F218,[1]Ubicacion!$A:$C,2,0)</f>
        <v>Ub6</v>
      </c>
      <c r="H218" s="1" t="str">
        <f>+VLOOKUP($F218,[1]Ubicacion!$A:$C,3,0)</f>
        <v>C.C Premium Plaza - Zona Oriental</v>
      </c>
      <c r="I218" s="4">
        <v>1</v>
      </c>
      <c r="J218" s="4">
        <v>2</v>
      </c>
      <c r="K218" s="5">
        <v>43396.783994097219</v>
      </c>
      <c r="L218" s="6">
        <f t="shared" si="42"/>
        <v>0.78399409721896518</v>
      </c>
      <c r="M218" s="7">
        <v>43396.79228209491</v>
      </c>
      <c r="N218" s="6">
        <f t="shared" si="43"/>
        <v>0.79228209490975132</v>
      </c>
      <c r="O218" s="6">
        <f t="shared" si="44"/>
        <v>8.2879976907861419E-3</v>
      </c>
      <c r="P218" s="1">
        <v>6900</v>
      </c>
      <c r="Q218" s="26">
        <v>3.8</v>
      </c>
      <c r="R218" s="26">
        <v>12</v>
      </c>
      <c r="S218" s="28">
        <f t="shared" si="39"/>
        <v>19</v>
      </c>
      <c r="T218" s="26" t="s">
        <v>20</v>
      </c>
      <c r="U218">
        <v>4</v>
      </c>
      <c r="V218">
        <v>15</v>
      </c>
      <c r="W218" s="8">
        <f t="shared" si="46"/>
        <v>16</v>
      </c>
      <c r="X218" t="s">
        <v>32</v>
      </c>
      <c r="Y218">
        <v>5</v>
      </c>
      <c r="Z218">
        <v>16</v>
      </c>
      <c r="AA218" s="8">
        <f t="shared" si="47"/>
        <v>18.75</v>
      </c>
      <c r="AB218" t="s">
        <v>32</v>
      </c>
      <c r="AC218" s="8">
        <v>3.36504727107181</v>
      </c>
      <c r="AD218" s="8">
        <v>11.934716669718425</v>
      </c>
      <c r="AE218" s="40">
        <v>38.246932410790116</v>
      </c>
      <c r="AF218" s="40">
        <v>16.917271004563535</v>
      </c>
      <c r="AG218">
        <v>6900</v>
      </c>
      <c r="AH218" s="23">
        <v>1</v>
      </c>
      <c r="AI218" s="23">
        <v>0</v>
      </c>
      <c r="AJ218" s="23">
        <v>0</v>
      </c>
      <c r="AK218" s="23">
        <v>0</v>
      </c>
      <c r="AL218" s="38">
        <f t="shared" si="45"/>
        <v>1</v>
      </c>
      <c r="AM218" s="8"/>
      <c r="AN218" s="40"/>
      <c r="AO218" s="40"/>
    </row>
    <row r="219" spans="1:41" x14ac:dyDescent="0.25">
      <c r="A219" s="3" t="s">
        <v>147</v>
      </c>
      <c r="B219" s="30" t="s">
        <v>148</v>
      </c>
      <c r="C219" s="1" t="s">
        <v>146</v>
      </c>
      <c r="D219" s="1" t="str">
        <f>+VLOOKUP($C219,[1]Ubicacion!$A:$C,2,0)</f>
        <v>Ub29</v>
      </c>
      <c r="E219" s="1" t="str">
        <f>+VLOOKUP($C219,[1]Ubicacion!$A:$C,3,0)</f>
        <v>Parque de la Floresta - Zona Occidental</v>
      </c>
      <c r="F219" s="1" t="s">
        <v>133</v>
      </c>
      <c r="G219" s="1" t="str">
        <f>+VLOOKUP($F219,[1]Ubicacion!$A:$C,2,0)</f>
        <v>Ub6</v>
      </c>
      <c r="H219" s="1" t="str">
        <f>+VLOOKUP($F219,[1]Ubicacion!$A:$C,3,0)</f>
        <v>C.C Premium Plaza - Zona Oriental</v>
      </c>
      <c r="I219" s="4">
        <v>2</v>
      </c>
      <c r="J219" s="4">
        <v>2</v>
      </c>
      <c r="K219" s="5">
        <v>43368.505391122686</v>
      </c>
      <c r="L219" s="6">
        <f t="shared" si="42"/>
        <v>0.50539112268597819</v>
      </c>
      <c r="M219" s="7">
        <v>43368.516602233794</v>
      </c>
      <c r="N219" s="6">
        <f t="shared" si="43"/>
        <v>0.5166022337944014</v>
      </c>
      <c r="O219" s="6">
        <f t="shared" si="44"/>
        <v>1.1211111108423211E-2</v>
      </c>
      <c r="P219" s="1">
        <v>12300</v>
      </c>
      <c r="Q219" s="26">
        <v>6.5</v>
      </c>
      <c r="R219" s="26">
        <v>17</v>
      </c>
      <c r="S219" s="28">
        <f t="shared" si="39"/>
        <v>22.941176470588236</v>
      </c>
      <c r="T219" s="26"/>
      <c r="U219">
        <v>6.1</v>
      </c>
      <c r="V219">
        <v>18</v>
      </c>
      <c r="W219" s="8">
        <f t="shared" si="46"/>
        <v>20.333333333333332</v>
      </c>
      <c r="Y219">
        <v>6.3</v>
      </c>
      <c r="Z219">
        <v>22</v>
      </c>
      <c r="AA219" s="8">
        <f t="shared" si="47"/>
        <v>17.181818181818183</v>
      </c>
      <c r="AC219" s="8">
        <v>6.4223823653491579</v>
      </c>
      <c r="AD219" s="8">
        <v>16.144000001748402</v>
      </c>
      <c r="AE219" s="40">
        <v>31.3422043920513</v>
      </c>
      <c r="AF219" s="40">
        <v>23.869111860704699</v>
      </c>
      <c r="AG219">
        <v>12300</v>
      </c>
      <c r="AH219" s="38">
        <v>1</v>
      </c>
      <c r="AI219" s="38">
        <v>0</v>
      </c>
      <c r="AJ219" s="38">
        <v>0</v>
      </c>
      <c r="AK219" s="38">
        <v>0</v>
      </c>
      <c r="AL219" s="38">
        <f t="shared" si="45"/>
        <v>1</v>
      </c>
      <c r="AM219" s="8"/>
      <c r="AN219" s="40"/>
      <c r="AO219" s="40"/>
    </row>
    <row r="220" spans="1:41" x14ac:dyDescent="0.25">
      <c r="A220" s="3" t="s">
        <v>534</v>
      </c>
      <c r="B220" s="30" t="s">
        <v>535</v>
      </c>
      <c r="C220" s="1" t="s">
        <v>91</v>
      </c>
      <c r="D220" s="1" t="str">
        <f>+VLOOKUP($C220,[1]Ubicacion!$A:$C,2,0)</f>
        <v>Ub41</v>
      </c>
      <c r="E220" s="1" t="str">
        <f>+VLOOKUP($C220,[1]Ubicacion!$A:$C,3,0)</f>
        <v>Universidad de Antioquia - Zona Oriental</v>
      </c>
      <c r="F220" s="1" t="s">
        <v>46</v>
      </c>
      <c r="G220" s="1" t="str">
        <f>+VLOOKUP($F220,[1]Ubicacion!$A:$C,2,0)</f>
        <v>Ub4</v>
      </c>
      <c r="H220" s="1" t="str">
        <f>+VLOOKUP($F220,[1]Ubicacion!$A:$C,3,0)</f>
        <v>C.C Los Molinos - Zona Occidental</v>
      </c>
      <c r="I220" s="4">
        <v>1</v>
      </c>
      <c r="J220" s="4">
        <v>2</v>
      </c>
      <c r="K220" s="5">
        <v>43396.748418090276</v>
      </c>
      <c r="L220" s="6">
        <f t="shared" si="42"/>
        <v>0.74841809027566342</v>
      </c>
      <c r="M220" s="7">
        <v>43396.761797916668</v>
      </c>
      <c r="N220" s="6">
        <f t="shared" si="43"/>
        <v>0.76179791666800156</v>
      </c>
      <c r="O220" s="6">
        <f t="shared" si="44"/>
        <v>1.3379826392338146E-2</v>
      </c>
      <c r="P220" s="1">
        <v>13000</v>
      </c>
      <c r="Q220" s="26">
        <v>7.2</v>
      </c>
      <c r="R220" s="26">
        <v>23</v>
      </c>
      <c r="S220" s="28">
        <f t="shared" si="39"/>
        <v>18.782608695652176</v>
      </c>
      <c r="T220" s="26" t="s">
        <v>27</v>
      </c>
      <c r="U220">
        <v>8.4</v>
      </c>
      <c r="V220">
        <v>32</v>
      </c>
      <c r="W220" s="8">
        <f t="shared" si="46"/>
        <v>15.75</v>
      </c>
      <c r="X220" t="s">
        <v>32</v>
      </c>
      <c r="Y220">
        <v>9</v>
      </c>
      <c r="Z220">
        <v>33</v>
      </c>
      <c r="AA220" s="8">
        <f t="shared" si="47"/>
        <v>16.363636363636363</v>
      </c>
      <c r="AB220" t="s">
        <v>32</v>
      </c>
      <c r="AC220" s="8">
        <v>6.6749189242670175</v>
      </c>
      <c r="AD220" s="8">
        <v>19.266949999332429</v>
      </c>
      <c r="AE220" s="40">
        <v>29.257435963876354</v>
      </c>
      <c r="AF220" s="40">
        <v>20.786639061703987</v>
      </c>
      <c r="AG220">
        <v>13000</v>
      </c>
      <c r="AH220" s="23">
        <v>1</v>
      </c>
      <c r="AI220" s="23">
        <v>0</v>
      </c>
      <c r="AJ220" s="23">
        <v>0</v>
      </c>
      <c r="AK220" s="23">
        <v>0</v>
      </c>
      <c r="AL220" s="38">
        <f t="shared" si="45"/>
        <v>1</v>
      </c>
      <c r="AM220" s="8"/>
      <c r="AN220" s="40"/>
      <c r="AO220" s="40"/>
    </row>
    <row r="221" spans="1:41" x14ac:dyDescent="0.25">
      <c r="A221" s="3" t="s">
        <v>94</v>
      </c>
      <c r="B221" s="30" t="s">
        <v>95</v>
      </c>
      <c r="C221" s="1" t="s">
        <v>23</v>
      </c>
      <c r="D221" s="1" t="str">
        <f>+VLOOKUP($C221,[1]Ubicacion!$A:$C,2,0)</f>
        <v>Ub13</v>
      </c>
      <c r="E221" s="1" t="str">
        <f>+VLOOKUP($C221,[1]Ubicacion!$A:$C,3,0)</f>
        <v>Clinica León XIII - Zona Oriental</v>
      </c>
      <c r="F221" s="1" t="s">
        <v>18</v>
      </c>
      <c r="G221" s="1" t="str">
        <f>+VLOOKUP($F221,[1]Ubicacion!$A:$C,2,0)</f>
        <v>Ub17</v>
      </c>
      <c r="H221" s="1" t="str">
        <f>+VLOOKUP($F221,[1]Ubicacion!$A:$C,3,0)</f>
        <v>Facultad de Minas Unal - Zona Occidental</v>
      </c>
      <c r="I221" s="4">
        <v>2</v>
      </c>
      <c r="J221" s="4">
        <v>2</v>
      </c>
      <c r="K221" s="5">
        <v>43349.596381331015</v>
      </c>
      <c r="L221" s="6">
        <f t="shared" si="42"/>
        <v>0.59638133101543644</v>
      </c>
      <c r="M221" s="7">
        <v>43349.609336076392</v>
      </c>
      <c r="N221" s="6">
        <f t="shared" si="43"/>
        <v>0.60933607639162801</v>
      </c>
      <c r="O221" s="6">
        <f t="shared" si="44"/>
        <v>1.2954745376191568E-2</v>
      </c>
      <c r="P221" s="1">
        <v>8000</v>
      </c>
      <c r="Q221" s="26">
        <v>4.5</v>
      </c>
      <c r="R221" s="26">
        <v>17</v>
      </c>
      <c r="S221" s="28">
        <f t="shared" si="39"/>
        <v>15.882352941176471</v>
      </c>
      <c r="T221" s="26" t="s">
        <v>27</v>
      </c>
      <c r="U221" s="3">
        <v>6</v>
      </c>
      <c r="V221" s="3">
        <v>20</v>
      </c>
      <c r="W221" s="8">
        <f t="shared" si="46"/>
        <v>18</v>
      </c>
      <c r="X221" s="3" t="s">
        <v>32</v>
      </c>
      <c r="Y221" s="3">
        <v>5.7</v>
      </c>
      <c r="Z221" s="3">
        <v>19</v>
      </c>
      <c r="AA221" s="8">
        <f t="shared" si="47"/>
        <v>18</v>
      </c>
      <c r="AB221" s="3" t="s">
        <v>32</v>
      </c>
      <c r="AC221" s="8">
        <v>4.5047029874485363</v>
      </c>
      <c r="AD221" s="8">
        <v>18.654833336671192</v>
      </c>
      <c r="AE221" s="40">
        <v>20.097787291644291</v>
      </c>
      <c r="AF221" s="40">
        <v>14.488587186442368</v>
      </c>
      <c r="AG221">
        <v>8000</v>
      </c>
      <c r="AH221" s="38">
        <v>1</v>
      </c>
      <c r="AI221" s="38">
        <v>0</v>
      </c>
      <c r="AJ221" s="38">
        <v>0</v>
      </c>
      <c r="AK221" s="38">
        <v>0</v>
      </c>
      <c r="AL221" s="38">
        <f t="shared" si="45"/>
        <v>1</v>
      </c>
      <c r="AM221" s="8"/>
      <c r="AN221" s="40"/>
      <c r="AO221" s="40"/>
    </row>
    <row r="222" spans="1:41" x14ac:dyDescent="0.25">
      <c r="A222" s="3" t="s">
        <v>713</v>
      </c>
      <c r="B222" s="30" t="s">
        <v>714</v>
      </c>
      <c r="C222" s="1" t="s">
        <v>157</v>
      </c>
      <c r="D222" s="1" t="str">
        <f>+VLOOKUP($C222,[1]Ubicacion!$A:$C,2,0)</f>
        <v>Ub23</v>
      </c>
      <c r="E222" s="1" t="str">
        <f>+VLOOKUP($C222,[1]Ubicacion!$A:$C,3,0)</f>
        <v>Museo Casa Gardeliana - Zona Oriental</v>
      </c>
      <c r="F222" s="1" t="s">
        <v>124</v>
      </c>
      <c r="G222" s="1" t="str">
        <f>+VLOOKUP($F222,[1]Ubicacion!$A:$C,2,0)</f>
        <v>Ub43</v>
      </c>
      <c r="H222" s="1" t="str">
        <f>+VLOOKUP($F222,[1]Ubicacion!$A:$C,3,0)</f>
        <v>Universidad Pontificia Bolivariana - Zona Occidental</v>
      </c>
      <c r="I222" s="4">
        <v>2</v>
      </c>
      <c r="J222" s="4">
        <v>1</v>
      </c>
      <c r="K222" s="5">
        <v>43412.499405011571</v>
      </c>
      <c r="L222" s="6">
        <f t="shared" si="42"/>
        <v>0.49940501157107065</v>
      </c>
      <c r="M222" s="7">
        <v>43412.523625462964</v>
      </c>
      <c r="N222" s="6">
        <f t="shared" si="43"/>
        <v>0.52362546296353685</v>
      </c>
      <c r="O222" s="6">
        <f t="shared" si="44"/>
        <v>2.4220451392466202E-2</v>
      </c>
      <c r="P222" s="1">
        <v>12500</v>
      </c>
      <c r="Q222">
        <v>7.1</v>
      </c>
      <c r="R222">
        <v>21</v>
      </c>
      <c r="S222" s="8">
        <f t="shared" si="39"/>
        <v>20.285714285714285</v>
      </c>
      <c r="T222" t="s">
        <v>27</v>
      </c>
      <c r="U222">
        <v>6.9</v>
      </c>
      <c r="V222">
        <v>28</v>
      </c>
      <c r="W222" s="8">
        <f t="shared" si="46"/>
        <v>14.785714285714286</v>
      </c>
      <c r="X222" t="s">
        <v>32</v>
      </c>
      <c r="Y222">
        <v>6.4</v>
      </c>
      <c r="Z222">
        <v>30</v>
      </c>
      <c r="AA222" s="8">
        <f t="shared" si="47"/>
        <v>12.8</v>
      </c>
      <c r="AB222" t="s">
        <v>32</v>
      </c>
      <c r="AC222" s="8">
        <v>6.0930454323704621</v>
      </c>
      <c r="AD222" s="8">
        <v>34.877450001239779</v>
      </c>
      <c r="AE222" s="40">
        <v>23.758574592855702</v>
      </c>
      <c r="AF222" s="40">
        <v>10.481922443562601</v>
      </c>
      <c r="AG222">
        <v>12500</v>
      </c>
      <c r="AH222" s="38">
        <v>0</v>
      </c>
      <c r="AI222" s="38">
        <v>0</v>
      </c>
      <c r="AJ222" s="38">
        <v>0</v>
      </c>
      <c r="AK222" s="38">
        <v>1</v>
      </c>
      <c r="AL222" s="38">
        <f t="shared" si="45"/>
        <v>4</v>
      </c>
      <c r="AM222" s="8"/>
      <c r="AN222" s="40"/>
      <c r="AO222" s="40"/>
    </row>
    <row r="223" spans="1:41" x14ac:dyDescent="0.25">
      <c r="A223" s="3" t="s">
        <v>689</v>
      </c>
      <c r="B223" s="30" t="s">
        <v>690</v>
      </c>
      <c r="C223" s="1" t="s">
        <v>224</v>
      </c>
      <c r="D223" s="1" t="str">
        <f>+VLOOKUP($C223,[1]Ubicacion!$A:$C,2,0)</f>
        <v>Ub22</v>
      </c>
      <c r="E223" s="1" t="str">
        <f>+VLOOKUP($C223,[1]Ubicacion!$A:$C,3,0)</f>
        <v>Hotel Nutibara - Zona Oriental</v>
      </c>
      <c r="F223" s="1" t="s">
        <v>124</v>
      </c>
      <c r="G223" s="1" t="str">
        <f>+VLOOKUP($F223,[1]Ubicacion!$A:$C,2,0)</f>
        <v>Ub43</v>
      </c>
      <c r="H223" s="1" t="str">
        <f>+VLOOKUP($F223,[1]Ubicacion!$A:$C,3,0)</f>
        <v>Universidad Pontificia Bolivariana - Zona Occidental</v>
      </c>
      <c r="I223" s="4">
        <v>1</v>
      </c>
      <c r="J223" s="4">
        <v>1</v>
      </c>
      <c r="K223" s="5">
        <v>43411.32173221065</v>
      </c>
      <c r="L223" s="6">
        <f t="shared" si="42"/>
        <v>0.32173221065022517</v>
      </c>
      <c r="M223" s="7">
        <v>43411.334696064812</v>
      </c>
      <c r="N223" s="6">
        <f t="shared" si="43"/>
        <v>0.33469606481230585</v>
      </c>
      <c r="O223" s="6">
        <f t="shared" si="44"/>
        <v>1.2963854162080679E-2</v>
      </c>
      <c r="P223" s="1">
        <v>8500</v>
      </c>
      <c r="Q223">
        <v>3.6</v>
      </c>
      <c r="R223">
        <v>14</v>
      </c>
      <c r="S223" s="8">
        <f t="shared" si="39"/>
        <v>15.428571428571429</v>
      </c>
      <c r="T223" t="s">
        <v>20</v>
      </c>
      <c r="U223">
        <v>3.7</v>
      </c>
      <c r="V223">
        <v>14</v>
      </c>
      <c r="W223" s="8">
        <f t="shared" si="46"/>
        <v>15.857142857142858</v>
      </c>
      <c r="X223" t="s">
        <v>32</v>
      </c>
      <c r="Y223">
        <v>4.0999999999999996</v>
      </c>
      <c r="Z223">
        <v>14</v>
      </c>
      <c r="AA223" s="8">
        <f t="shared" si="47"/>
        <v>17.571428571428569</v>
      </c>
      <c r="AB223" t="s">
        <v>32</v>
      </c>
      <c r="AC223" s="8">
        <v>3.6732394649253028</v>
      </c>
      <c r="AD223" s="8">
        <v>18.667949998378752</v>
      </c>
      <c r="AE223" s="40">
        <v>20.494553255721094</v>
      </c>
      <c r="AF223" s="40">
        <v>11.806029473758965</v>
      </c>
      <c r="AG223">
        <v>8500</v>
      </c>
      <c r="AH223" s="23">
        <v>0</v>
      </c>
      <c r="AI223" s="23">
        <v>0</v>
      </c>
      <c r="AJ223" s="23">
        <v>0</v>
      </c>
      <c r="AK223" s="23">
        <v>1</v>
      </c>
      <c r="AL223" s="38">
        <f t="shared" si="45"/>
        <v>4</v>
      </c>
      <c r="AM223" s="8"/>
      <c r="AN223" s="40"/>
      <c r="AO223" s="40"/>
    </row>
    <row r="224" spans="1:41" x14ac:dyDescent="0.25">
      <c r="A224" s="3" t="s">
        <v>269</v>
      </c>
      <c r="B224" s="30" t="s">
        <v>270</v>
      </c>
      <c r="C224" s="1" t="s">
        <v>100</v>
      </c>
      <c r="D224" s="1" t="str">
        <f>+VLOOKUP($C224,[1]Ubicacion!$A:$C,2,0)</f>
        <v>Ub20</v>
      </c>
      <c r="E224" s="1" t="str">
        <f>+VLOOKUP($C224,[1]Ubicacion!$A:$C,3,0)</f>
        <v>Hospital San Vicente Fundación - Zona Oriental</v>
      </c>
      <c r="F224" s="1" t="s">
        <v>18</v>
      </c>
      <c r="G224" s="1" t="str">
        <f>+VLOOKUP($F224,[1]Ubicacion!$A:$C,2,0)</f>
        <v>Ub17</v>
      </c>
      <c r="H224" s="1" t="str">
        <f>+VLOOKUP($F224,[1]Ubicacion!$A:$C,3,0)</f>
        <v>Facultad de Minas Unal - Zona Occidental</v>
      </c>
      <c r="I224" s="4">
        <v>2</v>
      </c>
      <c r="J224" s="4">
        <v>2</v>
      </c>
      <c r="K224" s="5">
        <v>43378.701844675925</v>
      </c>
      <c r="L224" s="6">
        <f t="shared" si="42"/>
        <v>0.7018446759248036</v>
      </c>
      <c r="M224" s="7">
        <v>43378.728769212961</v>
      </c>
      <c r="N224" s="6">
        <f t="shared" si="43"/>
        <v>0.7287692129611969</v>
      </c>
      <c r="O224" s="6">
        <f t="shared" si="44"/>
        <v>2.6924537036393303E-2</v>
      </c>
      <c r="P224" s="1">
        <v>13000</v>
      </c>
      <c r="Q224" s="3">
        <v>5</v>
      </c>
      <c r="R224" s="3">
        <v>21</v>
      </c>
      <c r="S224" s="8">
        <f t="shared" si="39"/>
        <v>14.285714285714286</v>
      </c>
      <c r="T224" t="s">
        <v>27</v>
      </c>
      <c r="U224">
        <v>5.2</v>
      </c>
      <c r="V224">
        <v>23</v>
      </c>
      <c r="W224" s="8">
        <f t="shared" si="46"/>
        <v>13.565217391304348</v>
      </c>
      <c r="X224" t="s">
        <v>32</v>
      </c>
      <c r="Y224">
        <v>6.1</v>
      </c>
      <c r="Z224">
        <v>26</v>
      </c>
      <c r="AA224" s="8">
        <f t="shared" si="47"/>
        <v>14.076923076923077</v>
      </c>
      <c r="AB224" t="s">
        <v>32</v>
      </c>
      <c r="AC224" s="8">
        <v>6.0097486343971926</v>
      </c>
      <c r="AD224" s="8">
        <v>38.771333332856493</v>
      </c>
      <c r="AE224" s="40">
        <v>21.37054351306022</v>
      </c>
      <c r="AF224" s="40">
        <v>9.3002970769193638</v>
      </c>
      <c r="AG224">
        <v>13000</v>
      </c>
      <c r="AH224" s="23">
        <v>0</v>
      </c>
      <c r="AI224" s="23">
        <v>0</v>
      </c>
      <c r="AJ224" s="23">
        <v>0</v>
      </c>
      <c r="AK224" s="23">
        <v>1</v>
      </c>
      <c r="AL224" s="38">
        <f t="shared" si="45"/>
        <v>4</v>
      </c>
      <c r="AM224" s="8"/>
      <c r="AN224" s="40"/>
      <c r="AO224" s="40"/>
    </row>
    <row r="225" spans="1:41" x14ac:dyDescent="0.25">
      <c r="A225" s="9" t="s">
        <v>783</v>
      </c>
      <c r="B225" s="10" t="s">
        <v>784</v>
      </c>
      <c r="C225" s="10" t="s">
        <v>18</v>
      </c>
      <c r="D225" s="10" t="str">
        <f>+VLOOKUP($C225,[1]Ubicacion!$A:$C,2,0)</f>
        <v>Ub17</v>
      </c>
      <c r="E225" s="10" t="str">
        <f>+VLOOKUP($C225,[1]Ubicacion!$A:$C,3,0)</f>
        <v>Facultad de Minas Unal - Zona Occidental</v>
      </c>
      <c r="F225" s="10" t="s">
        <v>46</v>
      </c>
      <c r="G225" s="10" t="str">
        <f>+VLOOKUP($F225,[1]Ubicacion!$A:$C,2,0)</f>
        <v>Ub4</v>
      </c>
      <c r="H225" s="10" t="str">
        <f>+VLOOKUP($F225,[1]Ubicacion!$A:$C,3,0)</f>
        <v>C.C Los Molinos - Zona Occidental</v>
      </c>
      <c r="I225" s="11">
        <v>1</v>
      </c>
      <c r="J225" s="11">
        <v>2</v>
      </c>
      <c r="K225" s="12">
        <v>43418.726201655096</v>
      </c>
      <c r="L225" s="13">
        <f t="shared" si="42"/>
        <v>0.72620165509579238</v>
      </c>
      <c r="M225" s="14">
        <v>43418.740695486114</v>
      </c>
      <c r="N225" s="13">
        <f t="shared" si="43"/>
        <v>0.7406954861144186</v>
      </c>
      <c r="O225" s="13">
        <f t="shared" si="44"/>
        <v>1.4493831018626224E-2</v>
      </c>
      <c r="P225" s="10">
        <v>10300</v>
      </c>
      <c r="Q225" s="9">
        <v>5.3</v>
      </c>
      <c r="R225" s="9">
        <v>22</v>
      </c>
      <c r="S225" s="15">
        <f t="shared" si="39"/>
        <v>14.454545454545455</v>
      </c>
      <c r="T225" s="9" t="s">
        <v>27</v>
      </c>
      <c r="U225" s="9"/>
      <c r="V225" s="9"/>
      <c r="W225" s="15"/>
      <c r="X225" s="9" t="s">
        <v>28</v>
      </c>
      <c r="Y225" s="9"/>
      <c r="Z225" s="9"/>
      <c r="AA225" s="15"/>
      <c r="AB225" s="9" t="s">
        <v>28</v>
      </c>
      <c r="AC225" s="15"/>
      <c r="AD225" s="15"/>
      <c r="AE225" s="41"/>
      <c r="AF225" s="41"/>
      <c r="AG225" s="9"/>
      <c r="AH225" s="35"/>
      <c r="AI225" s="35"/>
      <c r="AJ225" s="35"/>
      <c r="AK225" s="35"/>
      <c r="AL225" s="38">
        <f t="shared" si="45"/>
        <v>0</v>
      </c>
      <c r="AM225" s="8"/>
      <c r="AN225" s="40"/>
      <c r="AO225" s="40"/>
    </row>
    <row r="226" spans="1:41" x14ac:dyDescent="0.25">
      <c r="A226" s="3" t="s">
        <v>777</v>
      </c>
      <c r="B226" s="30" t="s">
        <v>778</v>
      </c>
      <c r="C226" s="1" t="s">
        <v>18</v>
      </c>
      <c r="D226" s="1" t="str">
        <f>+VLOOKUP($C226,[1]Ubicacion!$A:$C,2,0)</f>
        <v>Ub17</v>
      </c>
      <c r="E226" s="1" t="str">
        <f>+VLOOKUP($C226,[1]Ubicacion!$A:$C,3,0)</f>
        <v>Facultad de Minas Unal - Zona Occidental</v>
      </c>
      <c r="F226" s="1" t="s">
        <v>177</v>
      </c>
      <c r="G226" s="1" t="str">
        <f>+VLOOKUP($F226,[1]Ubicacion!$A:$C,2,0)</f>
        <v>Ub26</v>
      </c>
      <c r="H226" s="1" t="str">
        <f>+VLOOKUP($F226,[1]Ubicacion!$A:$C,3,0)</f>
        <v>Palacio de Exposiciones - Zona Oriental</v>
      </c>
      <c r="I226" s="4">
        <v>2</v>
      </c>
      <c r="J226" s="4">
        <v>2</v>
      </c>
      <c r="K226" s="5">
        <v>43418.652412581017</v>
      </c>
      <c r="L226" s="6">
        <f t="shared" si="42"/>
        <v>0.6524125810174155</v>
      </c>
      <c r="M226" s="7">
        <v>43418.665684375002</v>
      </c>
      <c r="N226" s="6">
        <f t="shared" si="43"/>
        <v>0.66568437500245636</v>
      </c>
      <c r="O226" s="6">
        <f t="shared" si="44"/>
        <v>1.3271793985040858E-2</v>
      </c>
      <c r="P226" s="1">
        <v>10500</v>
      </c>
      <c r="Q226">
        <v>6.4</v>
      </c>
      <c r="R226">
        <v>17</v>
      </c>
      <c r="S226" s="8">
        <f t="shared" si="39"/>
        <v>22.588235294117649</v>
      </c>
      <c r="T226" t="s">
        <v>27</v>
      </c>
      <c r="U226" s="26">
        <v>5.7</v>
      </c>
      <c r="V226" s="26">
        <v>19</v>
      </c>
      <c r="W226" s="28">
        <f>+U226*60/V226</f>
        <v>18</v>
      </c>
      <c r="X226" s="26" t="s">
        <v>32</v>
      </c>
      <c r="Y226">
        <v>5.8</v>
      </c>
      <c r="Z226">
        <v>22</v>
      </c>
      <c r="AA226" s="8">
        <f>+Y226*60/Z226</f>
        <v>15.818181818181818</v>
      </c>
      <c r="AB226" t="s">
        <v>32</v>
      </c>
      <c r="AC226" s="8">
        <v>5.2891123444309658</v>
      </c>
      <c r="AD226" s="8">
        <v>19.111383334795633</v>
      </c>
      <c r="AE226" s="40">
        <v>42.982633670359</v>
      </c>
      <c r="AF226" s="40">
        <v>16.605116181625242</v>
      </c>
      <c r="AG226">
        <v>10500</v>
      </c>
      <c r="AH226" s="23">
        <v>0</v>
      </c>
      <c r="AI226" s="23">
        <v>1</v>
      </c>
      <c r="AJ226" s="23">
        <v>0</v>
      </c>
      <c r="AK226" s="23">
        <v>0</v>
      </c>
      <c r="AL226" s="38">
        <f t="shared" si="45"/>
        <v>2</v>
      </c>
      <c r="AM226" s="8"/>
      <c r="AN226" s="40"/>
      <c r="AO226" s="40"/>
    </row>
    <row r="227" spans="1:41" x14ac:dyDescent="0.25">
      <c r="A227" s="3" t="s">
        <v>705</v>
      </c>
      <c r="B227" s="30" t="s">
        <v>706</v>
      </c>
      <c r="C227" s="1" t="s">
        <v>221</v>
      </c>
      <c r="D227" s="1" t="str">
        <f>+VLOOKUP($C227,[1]Ubicacion!$A:$C,2,0)</f>
        <v>Ub18</v>
      </c>
      <c r="E227" s="1" t="str">
        <f>+VLOOKUP($C227,[1]Ubicacion!$A:$C,3,0)</f>
        <v>Hospital La Maria - Zona Occidental</v>
      </c>
      <c r="F227" s="1" t="s">
        <v>23</v>
      </c>
      <c r="G227" s="1" t="str">
        <f>+VLOOKUP($F227,[1]Ubicacion!$A:$C,2,0)</f>
        <v>Ub13</v>
      </c>
      <c r="H227" s="1" t="str">
        <f>+VLOOKUP($F227,[1]Ubicacion!$A:$C,3,0)</f>
        <v>Clinica León XIII - Zona Oriental</v>
      </c>
      <c r="I227" s="4">
        <v>1</v>
      </c>
      <c r="J227" s="4">
        <v>2</v>
      </c>
      <c r="K227" s="5">
        <v>43411.764288692131</v>
      </c>
      <c r="L227" s="6">
        <f t="shared" si="42"/>
        <v>0.76428869213123107</v>
      </c>
      <c r="M227" s="7">
        <v>43411.777790590277</v>
      </c>
      <c r="N227" s="6">
        <f t="shared" si="43"/>
        <v>0.77779059027670883</v>
      </c>
      <c r="O227" s="6">
        <f t="shared" si="44"/>
        <v>1.3501898145477753E-2</v>
      </c>
      <c r="P227" s="1">
        <v>9000</v>
      </c>
      <c r="Q227">
        <v>3.3</v>
      </c>
      <c r="R227">
        <v>11</v>
      </c>
      <c r="S227" s="8">
        <f t="shared" si="39"/>
        <v>18</v>
      </c>
      <c r="T227" t="s">
        <v>20</v>
      </c>
      <c r="U227">
        <v>4.5</v>
      </c>
      <c r="V227">
        <v>15</v>
      </c>
      <c r="W227" s="8">
        <f>+U227*60/V227</f>
        <v>18</v>
      </c>
      <c r="X227" t="s">
        <v>32</v>
      </c>
      <c r="Y227">
        <v>4.4000000000000004</v>
      </c>
      <c r="Z227">
        <v>14</v>
      </c>
      <c r="AA227" s="8">
        <f>+Y227*60/Z227</f>
        <v>18.857142857142858</v>
      </c>
      <c r="AB227" t="s">
        <v>32</v>
      </c>
      <c r="AC227" s="8">
        <v>3.9923731390898518</v>
      </c>
      <c r="AD227" s="8">
        <v>19.442733335494996</v>
      </c>
      <c r="AE227" s="40">
        <v>17.737763739379062</v>
      </c>
      <c r="AF227" s="40">
        <v>12.320407023639948</v>
      </c>
      <c r="AG227">
        <v>9000</v>
      </c>
      <c r="AH227" s="23">
        <v>0</v>
      </c>
      <c r="AI227" s="23">
        <v>0</v>
      </c>
      <c r="AJ227" s="23">
        <v>0</v>
      </c>
      <c r="AK227" s="23">
        <v>1</v>
      </c>
      <c r="AL227" s="38">
        <f t="shared" si="45"/>
        <v>4</v>
      </c>
      <c r="AM227" s="8"/>
      <c r="AN227" s="40"/>
      <c r="AO227" s="40"/>
    </row>
    <row r="228" spans="1:41" x14ac:dyDescent="0.25">
      <c r="A228" s="3" t="s">
        <v>761</v>
      </c>
      <c r="B228" s="30" t="s">
        <v>762</v>
      </c>
      <c r="C228" s="1" t="s">
        <v>113</v>
      </c>
      <c r="D228" s="1" t="str">
        <f>+VLOOKUP($C228,[1]Ubicacion!$A:$C,2,0)</f>
        <v>Ub31</v>
      </c>
      <c r="E228" s="1" t="str">
        <f>+VLOOKUP($C228,[1]Ubicacion!$A:$C,3,0)</f>
        <v>Parque de Robledo - Zona Occidental</v>
      </c>
      <c r="F228" s="1" t="s">
        <v>66</v>
      </c>
      <c r="G228" s="1" t="str">
        <f>+VLOOKUP($F228,[1]Ubicacion!$A:$C,2,0)</f>
        <v>Ub10</v>
      </c>
      <c r="H228" s="1" t="str">
        <f>+VLOOKUP($F228,[1]Ubicacion!$A:$C,3,0)</f>
        <v>Catedral Basílica Metropolitana - Zona Oriental</v>
      </c>
      <c r="I228" s="4">
        <v>1</v>
      </c>
      <c r="J228" s="4">
        <v>1</v>
      </c>
      <c r="K228" s="5">
        <v>43417.293846446759</v>
      </c>
      <c r="L228" s="6">
        <f t="shared" si="42"/>
        <v>0.29384644675883465</v>
      </c>
      <c r="M228" s="7">
        <v>43417.317217511576</v>
      </c>
      <c r="N228" s="6">
        <f t="shared" si="43"/>
        <v>0.3172175115760183</v>
      </c>
      <c r="O228" s="6">
        <f t="shared" si="44"/>
        <v>2.3371064817183651E-2</v>
      </c>
      <c r="P228" s="1">
        <v>12500</v>
      </c>
      <c r="Q228">
        <v>5.8</v>
      </c>
      <c r="R228">
        <v>21</v>
      </c>
      <c r="S228" s="8">
        <f t="shared" si="39"/>
        <v>16.571428571428573</v>
      </c>
      <c r="T228" t="s">
        <v>27</v>
      </c>
      <c r="U228">
        <v>5.4</v>
      </c>
      <c r="V228">
        <v>22</v>
      </c>
      <c r="W228" s="8">
        <f>+U228*60/V228</f>
        <v>14.727272727272727</v>
      </c>
      <c r="X228" t="s">
        <v>32</v>
      </c>
      <c r="Y228">
        <v>6.8</v>
      </c>
      <c r="Z228">
        <v>23</v>
      </c>
      <c r="AA228" s="8">
        <f>+Y228*60/Z228</f>
        <v>17.739130434782609</v>
      </c>
      <c r="AB228" t="s">
        <v>32</v>
      </c>
      <c r="AC228" s="8">
        <v>6.7974240215760187</v>
      </c>
      <c r="AD228" s="8">
        <v>33.654333333174385</v>
      </c>
      <c r="AE228" s="40">
        <v>19.149985617747831</v>
      </c>
      <c r="AF228" s="40">
        <v>12.118660537914504</v>
      </c>
      <c r="AG228">
        <v>12500</v>
      </c>
      <c r="AH228" s="38">
        <v>0</v>
      </c>
      <c r="AI228" s="38">
        <v>0</v>
      </c>
      <c r="AJ228" s="38">
        <v>0</v>
      </c>
      <c r="AK228" s="38">
        <v>1</v>
      </c>
      <c r="AL228" s="38">
        <f t="shared" si="45"/>
        <v>4</v>
      </c>
      <c r="AM228" s="8"/>
      <c r="AN228" s="40"/>
      <c r="AO228" s="40"/>
    </row>
    <row r="229" spans="1:41" x14ac:dyDescent="0.25">
      <c r="A229" s="3" t="s">
        <v>204</v>
      </c>
      <c r="B229" s="30" t="s">
        <v>205</v>
      </c>
      <c r="C229" s="1" t="s">
        <v>146</v>
      </c>
      <c r="D229" s="1" t="str">
        <f>+VLOOKUP($C229,[1]Ubicacion!$A:$C,2,0)</f>
        <v>Ub29</v>
      </c>
      <c r="E229" s="1" t="str">
        <f>+VLOOKUP($C229,[1]Ubicacion!$A:$C,3,0)</f>
        <v>Parque de la Floresta - Zona Occidental</v>
      </c>
      <c r="F229" s="1" t="s">
        <v>160</v>
      </c>
      <c r="G229" s="1" t="str">
        <f>+VLOOKUP($F229,[1]Ubicacion!$A:$C,2,0)</f>
        <v>Ub30</v>
      </c>
      <c r="H229" s="1" t="str">
        <f>+VLOOKUP($F229,[1]Ubicacion!$A:$C,3,0)</f>
        <v>Parque de los pies descalsos  - Zona Oriental</v>
      </c>
      <c r="I229" s="4">
        <v>1</v>
      </c>
      <c r="J229" s="4">
        <v>2</v>
      </c>
      <c r="K229" s="5">
        <v>43374.787181944441</v>
      </c>
      <c r="L229" s="6">
        <f t="shared" si="42"/>
        <v>0.78718194444081746</v>
      </c>
      <c r="M229" s="7">
        <v>43374.793674652778</v>
      </c>
      <c r="N229" s="6">
        <f t="shared" si="43"/>
        <v>0.793674652777554</v>
      </c>
      <c r="O229" s="6">
        <f t="shared" si="44"/>
        <v>6.4927083367365412E-3</v>
      </c>
      <c r="P229" s="1">
        <v>9000</v>
      </c>
      <c r="Q229" s="26">
        <v>4.5</v>
      </c>
      <c r="R229" s="26">
        <v>12</v>
      </c>
      <c r="S229" s="28">
        <f t="shared" si="39"/>
        <v>22.5</v>
      </c>
      <c r="T229" s="26" t="s">
        <v>20</v>
      </c>
      <c r="U229">
        <v>5.5</v>
      </c>
      <c r="V229">
        <v>15</v>
      </c>
      <c r="W229" s="8">
        <f>+U229*60/V229</f>
        <v>22</v>
      </c>
      <c r="X229" t="s">
        <v>20</v>
      </c>
      <c r="Y229">
        <v>5.4</v>
      </c>
      <c r="Z229">
        <v>15</v>
      </c>
      <c r="AA229" s="8">
        <f>+Y229*60/Z229</f>
        <v>21.6</v>
      </c>
      <c r="AB229" t="s">
        <v>20</v>
      </c>
      <c r="AC229" s="8">
        <v>4.0630700166973783</v>
      </c>
      <c r="AD229" s="8">
        <v>9.3495000004768372</v>
      </c>
      <c r="AE229" s="40">
        <v>31.790848235326759</v>
      </c>
      <c r="AF229" s="40">
        <v>26.074570938489693</v>
      </c>
      <c r="AG229">
        <v>9000</v>
      </c>
      <c r="AH229" s="38">
        <v>1</v>
      </c>
      <c r="AI229" s="38">
        <v>0</v>
      </c>
      <c r="AJ229" s="38">
        <v>0</v>
      </c>
      <c r="AK229" s="38">
        <v>0</v>
      </c>
      <c r="AL229" s="38">
        <f t="shared" si="45"/>
        <v>1</v>
      </c>
      <c r="AM229" s="8"/>
      <c r="AN229" s="40"/>
      <c r="AO229" s="40"/>
    </row>
    <row r="230" spans="1:41" x14ac:dyDescent="0.25">
      <c r="A230" s="3" t="s">
        <v>811</v>
      </c>
      <c r="B230" s="30" t="s">
        <v>812</v>
      </c>
      <c r="C230" s="1" t="s">
        <v>151</v>
      </c>
      <c r="D230" s="1" t="str">
        <f>+VLOOKUP($C230,[1]Ubicacion!$A:$C,2,0)</f>
        <v>Ub1</v>
      </c>
      <c r="E230" s="1" t="str">
        <f>+VLOOKUP($C230,[1]Ubicacion!$A:$C,3,0)</f>
        <v>Aeroparque Juan Pablo II - Zona Occidental</v>
      </c>
      <c r="F230" s="1" t="s">
        <v>177</v>
      </c>
      <c r="G230" s="1" t="str">
        <f>+VLOOKUP($F230,[1]Ubicacion!$A:$C,2,0)</f>
        <v>Ub26</v>
      </c>
      <c r="H230" s="1" t="str">
        <f>+VLOOKUP($F230,[1]Ubicacion!$A:$C,3,0)</f>
        <v>Palacio de Exposiciones - Zona Oriental</v>
      </c>
      <c r="I230" s="4">
        <v>2</v>
      </c>
      <c r="J230" s="4">
        <v>1</v>
      </c>
      <c r="K230" s="5">
        <v>43420.376932060186</v>
      </c>
      <c r="L230" s="6">
        <f t="shared" si="42"/>
        <v>0.37693206018593628</v>
      </c>
      <c r="M230" s="7">
        <v>43420.391672881946</v>
      </c>
      <c r="N230" s="6">
        <f t="shared" si="43"/>
        <v>0.39167288194585126</v>
      </c>
      <c r="O230" s="6">
        <f t="shared" si="44"/>
        <v>1.4740821759914979E-2</v>
      </c>
      <c r="P230" s="1">
        <v>10300</v>
      </c>
      <c r="Q230">
        <v>4.3</v>
      </c>
      <c r="R230">
        <v>14</v>
      </c>
      <c r="S230" s="8">
        <f t="shared" si="39"/>
        <v>18.428571428571427</v>
      </c>
      <c r="T230" t="s">
        <v>27</v>
      </c>
      <c r="U230">
        <v>4.2</v>
      </c>
      <c r="V230">
        <v>17</v>
      </c>
      <c r="W230" s="8">
        <f>+U230*60/V230</f>
        <v>14.823529411764707</v>
      </c>
      <c r="X230" t="s">
        <v>32</v>
      </c>
      <c r="Y230">
        <v>4.4000000000000004</v>
      </c>
      <c r="Z230">
        <v>18</v>
      </c>
      <c r="AA230" s="8">
        <f>+Y230*60/Z230</f>
        <v>14.666666666666666</v>
      </c>
      <c r="AB230" t="s">
        <v>32</v>
      </c>
      <c r="AC230" s="8">
        <v>4.0071827042979278</v>
      </c>
      <c r="AD230" s="8">
        <v>21.22678333123525</v>
      </c>
      <c r="AE230" s="40">
        <v>25.461096693106203</v>
      </c>
      <c r="AF230" s="40">
        <v>11.326773280060813</v>
      </c>
      <c r="AG230">
        <v>10300</v>
      </c>
      <c r="AH230" s="23">
        <v>0</v>
      </c>
      <c r="AI230" s="23">
        <v>0</v>
      </c>
      <c r="AJ230" s="23">
        <v>0</v>
      </c>
      <c r="AK230" s="23">
        <v>1</v>
      </c>
      <c r="AL230" s="38">
        <f t="shared" si="45"/>
        <v>4</v>
      </c>
      <c r="AM230" s="8"/>
      <c r="AN230" s="40"/>
      <c r="AO230" s="40"/>
    </row>
    <row r="231" spans="1:41" x14ac:dyDescent="0.25">
      <c r="A231" s="3" t="s">
        <v>426</v>
      </c>
      <c r="B231" s="30" t="s">
        <v>427</v>
      </c>
      <c r="C231" s="1" t="s">
        <v>124</v>
      </c>
      <c r="D231" s="1" t="str">
        <f>+VLOOKUP($C231,[1]Ubicacion!$A:$C,2,0)</f>
        <v>Ub43</v>
      </c>
      <c r="E231" s="1" t="str">
        <f>+VLOOKUP($C231,[1]Ubicacion!$A:$C,3,0)</f>
        <v>Universidad Pontificia Bolivariana - Zona Occidental</v>
      </c>
      <c r="F231" s="1" t="s">
        <v>160</v>
      </c>
      <c r="G231" s="1" t="str">
        <f>+VLOOKUP($F231,[1]Ubicacion!$A:$C,2,0)</f>
        <v>Ub30</v>
      </c>
      <c r="H231" s="1" t="str">
        <f>+VLOOKUP($F231,[1]Ubicacion!$A:$C,3,0)</f>
        <v>Parque de los pies descalsos  - Zona Oriental</v>
      </c>
      <c r="I231" s="4">
        <v>1</v>
      </c>
      <c r="J231" s="4">
        <v>1</v>
      </c>
      <c r="K231" s="5">
        <v>43390.357476238423</v>
      </c>
      <c r="L231" s="6">
        <f t="shared" si="42"/>
        <v>0.35747623842325993</v>
      </c>
      <c r="M231" s="7">
        <v>43390.362027430558</v>
      </c>
      <c r="N231" s="6">
        <f t="shared" si="43"/>
        <v>0.36202743055764586</v>
      </c>
      <c r="O231" s="6">
        <f t="shared" si="44"/>
        <v>4.5511921343859285E-3</v>
      </c>
      <c r="P231" s="1">
        <v>6200</v>
      </c>
      <c r="Q231" s="26">
        <v>2.4</v>
      </c>
      <c r="R231" s="26">
        <v>6</v>
      </c>
      <c r="S231" s="28">
        <f t="shared" si="39"/>
        <v>24</v>
      </c>
      <c r="T231" s="26" t="s">
        <v>20</v>
      </c>
      <c r="W231" s="8"/>
      <c r="X231" t="s">
        <v>28</v>
      </c>
      <c r="AA231" s="8"/>
      <c r="AB231" t="s">
        <v>28</v>
      </c>
      <c r="AC231" s="8">
        <v>2.1689566604887873</v>
      </c>
      <c r="AD231" s="8">
        <v>6.5537166674931848</v>
      </c>
      <c r="AE231" s="40">
        <v>24.631796523570504</v>
      </c>
      <c r="AF231" s="40">
        <v>19.857037804947581</v>
      </c>
      <c r="AG231">
        <v>6200</v>
      </c>
      <c r="AH231" s="23">
        <v>1</v>
      </c>
      <c r="AI231" s="23">
        <v>0</v>
      </c>
      <c r="AJ231" s="23">
        <v>0</v>
      </c>
      <c r="AK231" s="23">
        <v>0</v>
      </c>
      <c r="AL231" s="38">
        <f t="shared" si="45"/>
        <v>1</v>
      </c>
      <c r="AM231" s="8"/>
      <c r="AN231" s="40"/>
      <c r="AO231" s="40"/>
    </row>
    <row r="232" spans="1:41" x14ac:dyDescent="0.25">
      <c r="A232" s="3" t="s">
        <v>583</v>
      </c>
      <c r="B232" s="30" t="s">
        <v>584</v>
      </c>
      <c r="C232" s="1" t="s">
        <v>163</v>
      </c>
      <c r="D232" s="1" t="str">
        <f>+VLOOKUP($C232,[1]Ubicacion!$A:$C,2,0)</f>
        <v>Ub25</v>
      </c>
      <c r="E232" s="1" t="str">
        <f>+VLOOKUP($C232,[1]Ubicacion!$A:$C,3,0)</f>
        <v>Museo de Arte Moderno - Zona Oriental</v>
      </c>
      <c r="F232" s="1" t="s">
        <v>282</v>
      </c>
      <c r="G232" s="1" t="str">
        <f>+VLOOKUP($F232,[1]Ubicacion!$A:$C,2,0)</f>
        <v>Ub40</v>
      </c>
      <c r="H232" s="1" t="str">
        <f>+VLOOKUP($F232,[1]Ubicacion!$A:$C,3,0)</f>
        <v>Unidad Deportiva de Belen - Zona Occidental</v>
      </c>
      <c r="I232" s="4">
        <v>2</v>
      </c>
      <c r="J232" s="4">
        <v>2</v>
      </c>
      <c r="K232" s="5">
        <v>43400.643888194441</v>
      </c>
      <c r="L232" s="6">
        <f t="shared" si="42"/>
        <v>0.6438881944413879</v>
      </c>
      <c r="M232" s="7">
        <v>43400.649396493056</v>
      </c>
      <c r="N232" s="6">
        <f t="shared" si="43"/>
        <v>0.64939649305597413</v>
      </c>
      <c r="O232" s="6">
        <f t="shared" si="44"/>
        <v>5.5082986145862378E-3</v>
      </c>
      <c r="P232" s="1">
        <v>7600</v>
      </c>
      <c r="Q232">
        <v>3.6</v>
      </c>
      <c r="R232">
        <v>10</v>
      </c>
      <c r="S232" s="8">
        <f t="shared" si="39"/>
        <v>21.6</v>
      </c>
      <c r="T232" t="s">
        <v>58</v>
      </c>
      <c r="U232">
        <v>3.8</v>
      </c>
      <c r="V232">
        <v>11</v>
      </c>
      <c r="W232" s="8">
        <f t="shared" ref="W232:W253" si="48">+U232*60/V232</f>
        <v>20.727272727272727</v>
      </c>
      <c r="X232" t="s">
        <v>20</v>
      </c>
      <c r="Y232">
        <v>4.5</v>
      </c>
      <c r="Z232">
        <v>13</v>
      </c>
      <c r="AA232" s="8">
        <f t="shared" ref="AA232:AA249" si="49">+Y232*60/Z232</f>
        <v>20.76923076923077</v>
      </c>
      <c r="AB232" t="s">
        <v>20</v>
      </c>
      <c r="AC232" s="8">
        <v>3.1949924238650556</v>
      </c>
      <c r="AD232" s="8">
        <v>7.9319500009218853</v>
      </c>
      <c r="AE232" s="40">
        <v>35.152024963735606</v>
      </c>
      <c r="AF232" s="40">
        <v>24.16802241688654</v>
      </c>
      <c r="AG232">
        <v>7600</v>
      </c>
      <c r="AH232" s="38">
        <v>0</v>
      </c>
      <c r="AI232" s="38">
        <v>0</v>
      </c>
      <c r="AJ232" s="38">
        <v>0</v>
      </c>
      <c r="AK232" s="38">
        <v>1</v>
      </c>
      <c r="AL232" s="38">
        <f t="shared" si="45"/>
        <v>4</v>
      </c>
      <c r="AM232" s="8"/>
      <c r="AN232" s="40"/>
      <c r="AO232" s="40"/>
    </row>
    <row r="233" spans="1:41" x14ac:dyDescent="0.25">
      <c r="A233" s="3" t="s">
        <v>803</v>
      </c>
      <c r="B233" s="30" t="s">
        <v>804</v>
      </c>
      <c r="C233" s="1" t="s">
        <v>113</v>
      </c>
      <c r="D233" s="1" t="str">
        <f>+VLOOKUP($C233,[1]Ubicacion!$A:$C,2,0)</f>
        <v>Ub31</v>
      </c>
      <c r="E233" s="1" t="str">
        <f>+VLOOKUP($C233,[1]Ubicacion!$A:$C,3,0)</f>
        <v>Parque de Robledo - Zona Occidental</v>
      </c>
      <c r="F233" s="1" t="s">
        <v>42</v>
      </c>
      <c r="G233" s="1" t="str">
        <f>+VLOOKUP($F233,[1]Ubicacion!$A:$C,2,0)</f>
        <v>Ub24</v>
      </c>
      <c r="H233" s="1" t="str">
        <f>+VLOOKUP($F233,[1]Ubicacion!$A:$C,3,0)</f>
        <v xml:space="preserve">Museo Cementerio San Pedro - Zona Oriental </v>
      </c>
      <c r="I233" s="4">
        <v>1</v>
      </c>
      <c r="J233" s="4">
        <v>1</v>
      </c>
      <c r="K233" s="5">
        <v>43420.300905057869</v>
      </c>
      <c r="L233" s="6">
        <f t="shared" si="42"/>
        <v>0.30090505786938593</v>
      </c>
      <c r="M233" s="7">
        <v>43420.316319062498</v>
      </c>
      <c r="N233" s="6">
        <f t="shared" si="43"/>
        <v>0.3163190624982235</v>
      </c>
      <c r="O233" s="6">
        <f t="shared" si="44"/>
        <v>1.5414004628837574E-2</v>
      </c>
      <c r="P233" s="1">
        <v>10300</v>
      </c>
      <c r="Q233" s="26">
        <v>4.9000000000000004</v>
      </c>
      <c r="R233" s="26">
        <v>18</v>
      </c>
      <c r="S233" s="28">
        <f t="shared" si="39"/>
        <v>16.333333333333332</v>
      </c>
      <c r="T233" s="26" t="s">
        <v>27</v>
      </c>
      <c r="U233">
        <v>5.9</v>
      </c>
      <c r="V233">
        <v>20</v>
      </c>
      <c r="W233" s="8">
        <f t="shared" si="48"/>
        <v>17.7</v>
      </c>
      <c r="X233" t="s">
        <v>32</v>
      </c>
      <c r="Y233">
        <v>6.1</v>
      </c>
      <c r="Z233">
        <v>21</v>
      </c>
      <c r="AA233" s="8">
        <f t="shared" si="49"/>
        <v>17.428571428571427</v>
      </c>
      <c r="AB233" t="s">
        <v>32</v>
      </c>
      <c r="AC233" s="8">
        <v>4.9793124908949435</v>
      </c>
      <c r="AD233" s="8">
        <v>22.196166666348777</v>
      </c>
      <c r="AE233" s="40">
        <v>22.061255112416948</v>
      </c>
      <c r="AF233" s="40">
        <v>13.459925488243858</v>
      </c>
      <c r="AG233">
        <v>10300</v>
      </c>
      <c r="AH233" s="23">
        <v>1</v>
      </c>
      <c r="AI233" s="23">
        <v>0</v>
      </c>
      <c r="AJ233" s="23">
        <v>0</v>
      </c>
      <c r="AK233" s="23">
        <v>0</v>
      </c>
      <c r="AL233" s="38">
        <f t="shared" si="45"/>
        <v>1</v>
      </c>
      <c r="AM233" s="8"/>
      <c r="AN233" s="40"/>
      <c r="AO233" s="40"/>
    </row>
    <row r="234" spans="1:41" x14ac:dyDescent="0.25">
      <c r="A234" s="3" t="s">
        <v>360</v>
      </c>
      <c r="B234" s="30" t="s">
        <v>361</v>
      </c>
      <c r="C234" s="1" t="s">
        <v>105</v>
      </c>
      <c r="D234" s="1" t="str">
        <f>+VLOOKUP($C234,[1]Ubicacion!$A:$C,2,0)</f>
        <v>Ub16</v>
      </c>
      <c r="E234" s="1" t="str">
        <f>+VLOOKUP($C234,[1]Ubicacion!$A:$C,3,0)</f>
        <v>Estadio Atanasio Girardot Obelisco - Zona Occidental</v>
      </c>
      <c r="F234" s="1" t="s">
        <v>177</v>
      </c>
      <c r="G234" s="1" t="str">
        <f>+VLOOKUP($F234,[1]Ubicacion!$A:$C,2,0)</f>
        <v>Ub26</v>
      </c>
      <c r="H234" s="1" t="str">
        <f>+VLOOKUP($F234,[1]Ubicacion!$A:$C,3,0)</f>
        <v>Palacio de Exposiciones - Zona Oriental</v>
      </c>
      <c r="I234" s="4">
        <v>2</v>
      </c>
      <c r="J234" s="4">
        <v>2</v>
      </c>
      <c r="K234" s="5">
        <v>43383.530381909724</v>
      </c>
      <c r="L234" s="6">
        <f t="shared" si="42"/>
        <v>0.53038190972438315</v>
      </c>
      <c r="M234" s="7">
        <v>43383.536213159721</v>
      </c>
      <c r="N234" s="6">
        <f t="shared" si="43"/>
        <v>0.53621315972122829</v>
      </c>
      <c r="O234" s="6">
        <f t="shared" si="44"/>
        <v>5.8312499968451448E-3</v>
      </c>
      <c r="P234" s="1">
        <v>7700</v>
      </c>
      <c r="Q234">
        <v>5.0999999999999996</v>
      </c>
      <c r="R234">
        <v>12</v>
      </c>
      <c r="S234" s="8">
        <f t="shared" si="39"/>
        <v>25.5</v>
      </c>
      <c r="T234" t="s">
        <v>20</v>
      </c>
      <c r="U234">
        <v>5</v>
      </c>
      <c r="V234">
        <v>13</v>
      </c>
      <c r="W234" s="8">
        <f t="shared" si="48"/>
        <v>23.076923076923077</v>
      </c>
      <c r="X234" t="s">
        <v>20</v>
      </c>
      <c r="Y234" s="26">
        <v>5</v>
      </c>
      <c r="Z234" s="26">
        <v>12</v>
      </c>
      <c r="AA234" s="28">
        <f t="shared" si="49"/>
        <v>25</v>
      </c>
      <c r="AB234" s="26" t="s">
        <v>20</v>
      </c>
      <c r="AC234" s="8">
        <v>3.374462597147617</v>
      </c>
      <c r="AD234" s="8">
        <v>8.3969999988873791</v>
      </c>
      <c r="AE234" s="40">
        <v>33.413317364577757</v>
      </c>
      <c r="AF234" s="40">
        <v>24.111915666986356</v>
      </c>
      <c r="AG234">
        <v>7700</v>
      </c>
      <c r="AH234" s="23">
        <v>0</v>
      </c>
      <c r="AI234" s="23">
        <v>0</v>
      </c>
      <c r="AJ234" s="23">
        <v>1</v>
      </c>
      <c r="AK234" s="23">
        <v>0</v>
      </c>
      <c r="AL234" s="38">
        <f t="shared" si="45"/>
        <v>3</v>
      </c>
      <c r="AM234" s="8"/>
      <c r="AN234" s="40"/>
      <c r="AO234" s="40"/>
    </row>
    <row r="235" spans="1:41" x14ac:dyDescent="0.25">
      <c r="A235" s="3" t="s">
        <v>400</v>
      </c>
      <c r="B235" s="30" t="s">
        <v>401</v>
      </c>
      <c r="C235" s="1" t="s">
        <v>105</v>
      </c>
      <c r="D235" s="1" t="str">
        <f>+VLOOKUP($C235,[1]Ubicacion!$A:$C,2,0)</f>
        <v>Ub16</v>
      </c>
      <c r="E235" s="1" t="str">
        <f>+VLOOKUP($C235,[1]Ubicacion!$A:$C,3,0)</f>
        <v>Estadio Atanasio Girardot Obelisco - Zona Occidental</v>
      </c>
      <c r="F235" s="1" t="s">
        <v>301</v>
      </c>
      <c r="G235" s="1" t="str">
        <f>+VLOOKUP($F235,[1]Ubicacion!$A:$C,2,0)</f>
        <v>Ub14</v>
      </c>
      <c r="H235" s="1" t="str">
        <f>+VLOOKUP($F235,[1]Ubicacion!$A:$C,3,0)</f>
        <v>Clinica Medellin  El Poblado - Zona Oriental</v>
      </c>
      <c r="I235" s="4">
        <v>2</v>
      </c>
      <c r="J235" s="4">
        <v>1</v>
      </c>
      <c r="K235" s="5">
        <v>43389.440035567131</v>
      </c>
      <c r="L235" s="6">
        <f t="shared" si="42"/>
        <v>0.44003556713141734</v>
      </c>
      <c r="M235" s="7">
        <v>43389.456500115739</v>
      </c>
      <c r="N235" s="6">
        <f t="shared" si="43"/>
        <v>0.4565001157388906</v>
      </c>
      <c r="O235" s="6">
        <f t="shared" si="44"/>
        <v>1.6464548607473262E-2</v>
      </c>
      <c r="P235" s="1">
        <v>15400</v>
      </c>
      <c r="Q235">
        <v>9</v>
      </c>
      <c r="R235">
        <v>18</v>
      </c>
      <c r="S235" s="8">
        <f t="shared" si="39"/>
        <v>30</v>
      </c>
      <c r="T235" t="s">
        <v>20</v>
      </c>
      <c r="U235">
        <v>9.1</v>
      </c>
      <c r="V235">
        <v>20</v>
      </c>
      <c r="W235" s="8">
        <f t="shared" si="48"/>
        <v>27.3</v>
      </c>
      <c r="X235" t="s">
        <v>20</v>
      </c>
      <c r="Y235">
        <v>9.1999999999999993</v>
      </c>
      <c r="Z235">
        <v>20</v>
      </c>
      <c r="AA235" s="8">
        <f t="shared" si="49"/>
        <v>27.6</v>
      </c>
      <c r="AB235" t="s">
        <v>20</v>
      </c>
      <c r="AC235" s="8">
        <v>9.1214763414147573</v>
      </c>
      <c r="AD235" s="8">
        <v>23.708949999014536</v>
      </c>
      <c r="AE235" s="40">
        <v>29.400358589609962</v>
      </c>
      <c r="AF235" s="40">
        <v>23.08362793407694</v>
      </c>
      <c r="AG235">
        <v>15400</v>
      </c>
      <c r="AH235" s="23">
        <v>0</v>
      </c>
      <c r="AI235" s="23">
        <v>0</v>
      </c>
      <c r="AJ235" s="23">
        <v>0</v>
      </c>
      <c r="AK235" s="23">
        <v>1</v>
      </c>
      <c r="AL235" s="38">
        <f t="shared" si="45"/>
        <v>4</v>
      </c>
      <c r="AM235" s="8"/>
      <c r="AN235" s="40"/>
      <c r="AO235" s="40"/>
    </row>
    <row r="236" spans="1:41" x14ac:dyDescent="0.25">
      <c r="A236" s="3" t="s">
        <v>825</v>
      </c>
      <c r="B236" s="30" t="s">
        <v>826</v>
      </c>
      <c r="C236" s="1" t="s">
        <v>78</v>
      </c>
      <c r="D236" s="1" t="str">
        <f>+VLOOKUP($C236,[1]Ubicacion!$A:$C,2,0)</f>
        <v>Ub37</v>
      </c>
      <c r="E236" s="1" t="str">
        <f>+VLOOKUP($C236,[1]Ubicacion!$A:$C,3,0)</f>
        <v>Segundo Parque de Laureles - Zona Occidental</v>
      </c>
      <c r="F236" s="1" t="s">
        <v>91</v>
      </c>
      <c r="G236" s="1" t="str">
        <f>+VLOOKUP($F236,[1]Ubicacion!$A:$C,2,0)</f>
        <v>Ub41</v>
      </c>
      <c r="H236" s="1" t="str">
        <f>+VLOOKUP($F236,[1]Ubicacion!$A:$C,3,0)</f>
        <v>Universidad de Antioquia - Zona Oriental</v>
      </c>
      <c r="I236" s="4">
        <v>2</v>
      </c>
      <c r="J236" s="4">
        <v>1</v>
      </c>
      <c r="K236" s="5">
        <v>43423.386966516206</v>
      </c>
      <c r="L236" s="6">
        <f t="shared" si="42"/>
        <v>0.38696651620557532</v>
      </c>
      <c r="M236" s="7">
        <v>43423.397454895836</v>
      </c>
      <c r="N236" s="6">
        <f t="shared" si="43"/>
        <v>0.39745489583583549</v>
      </c>
      <c r="O236" s="6">
        <f t="shared" si="44"/>
        <v>1.048837963026017E-2</v>
      </c>
      <c r="P236" s="1">
        <v>10000</v>
      </c>
      <c r="Q236">
        <v>6.7</v>
      </c>
      <c r="R236">
        <v>13</v>
      </c>
      <c r="S236" s="8">
        <f t="shared" si="39"/>
        <v>30.923076923076923</v>
      </c>
      <c r="T236" t="s">
        <v>20</v>
      </c>
      <c r="U236">
        <v>6</v>
      </c>
      <c r="V236">
        <v>16</v>
      </c>
      <c r="W236" s="8">
        <f t="shared" si="48"/>
        <v>22.5</v>
      </c>
      <c r="X236" t="s">
        <v>20</v>
      </c>
      <c r="Y236">
        <v>6.6</v>
      </c>
      <c r="Z236">
        <v>17</v>
      </c>
      <c r="AA236" s="8">
        <f t="shared" si="49"/>
        <v>23.294117647058822</v>
      </c>
      <c r="AB236" t="s">
        <v>32</v>
      </c>
      <c r="AC236" s="8">
        <v>7.2458261014139014</v>
      </c>
      <c r="AD236" s="8">
        <v>15.103266664346059</v>
      </c>
      <c r="AE236" s="40">
        <v>31.119103090750645</v>
      </c>
      <c r="AF236" s="40">
        <v>28.785134749102827</v>
      </c>
      <c r="AG236">
        <v>10000</v>
      </c>
      <c r="AH236" s="38">
        <v>0</v>
      </c>
      <c r="AI236" s="38">
        <v>0</v>
      </c>
      <c r="AJ236" s="38">
        <v>0</v>
      </c>
      <c r="AK236" s="38">
        <v>1</v>
      </c>
      <c r="AL236" s="38">
        <f t="shared" si="45"/>
        <v>4</v>
      </c>
      <c r="AM236" s="8"/>
      <c r="AN236" s="40"/>
      <c r="AO236" s="40"/>
    </row>
    <row r="237" spans="1:41" x14ac:dyDescent="0.25">
      <c r="A237" s="3" t="s">
        <v>765</v>
      </c>
      <c r="B237" s="30" t="s">
        <v>766</v>
      </c>
      <c r="C237" s="1" t="s">
        <v>124</v>
      </c>
      <c r="D237" s="1" t="str">
        <f>+VLOOKUP($C237,[1]Ubicacion!$A:$C,2,0)</f>
        <v>Ub43</v>
      </c>
      <c r="E237" s="1" t="str">
        <f>+VLOOKUP($C237,[1]Ubicacion!$A:$C,3,0)</f>
        <v>Universidad Pontificia Bolivariana - Zona Occidental</v>
      </c>
      <c r="F237" s="1" t="s">
        <v>301</v>
      </c>
      <c r="G237" s="1" t="str">
        <f>+VLOOKUP($F237,[1]Ubicacion!$A:$C,2,0)</f>
        <v>Ub14</v>
      </c>
      <c r="H237" s="1" t="str">
        <f>+VLOOKUP($F237,[1]Ubicacion!$A:$C,3,0)</f>
        <v>Clinica Medellin  El Poblado - Zona Oriental</v>
      </c>
      <c r="I237" s="4">
        <v>1</v>
      </c>
      <c r="J237" s="4">
        <v>1</v>
      </c>
      <c r="K237" s="5">
        <v>43417.339629826391</v>
      </c>
      <c r="L237" s="6">
        <f t="shared" si="42"/>
        <v>0.33962982639059192</v>
      </c>
      <c r="M237" s="7">
        <v>43417.350959687501</v>
      </c>
      <c r="N237" s="6">
        <f t="shared" si="43"/>
        <v>0.35095968750101747</v>
      </c>
      <c r="O237" s="6">
        <f t="shared" si="44"/>
        <v>1.1329861110425554E-2</v>
      </c>
      <c r="P237" s="1">
        <v>12300</v>
      </c>
      <c r="Q237">
        <v>6.9</v>
      </c>
      <c r="R237">
        <v>15</v>
      </c>
      <c r="S237" s="8">
        <f t="shared" si="39"/>
        <v>27.6</v>
      </c>
      <c r="T237" t="s">
        <v>20</v>
      </c>
      <c r="U237">
        <v>7</v>
      </c>
      <c r="V237">
        <v>19</v>
      </c>
      <c r="W237" s="8">
        <f t="shared" si="48"/>
        <v>22.105263157894736</v>
      </c>
      <c r="X237" t="s">
        <v>32</v>
      </c>
      <c r="Y237">
        <v>7.1</v>
      </c>
      <c r="Z237">
        <v>19</v>
      </c>
      <c r="AA237" s="8">
        <f t="shared" si="49"/>
        <v>22.421052631578949</v>
      </c>
      <c r="AB237" t="s">
        <v>32</v>
      </c>
      <c r="AC237" s="8">
        <v>6.6479189710175808</v>
      </c>
      <c r="AD237" s="8">
        <v>16.315000001589457</v>
      </c>
      <c r="AE237" s="40">
        <v>29.514449766748989</v>
      </c>
      <c r="AF237" s="40">
        <v>24.448368876628574</v>
      </c>
      <c r="AG237">
        <v>12300</v>
      </c>
      <c r="AH237" s="23">
        <v>0</v>
      </c>
      <c r="AI237" s="23">
        <v>0</v>
      </c>
      <c r="AJ237" s="23">
        <v>0</v>
      </c>
      <c r="AK237" s="23">
        <v>1</v>
      </c>
      <c r="AL237" s="38">
        <f t="shared" si="45"/>
        <v>4</v>
      </c>
      <c r="AM237" s="8"/>
      <c r="AN237" s="40"/>
      <c r="AO237" s="40"/>
    </row>
    <row r="238" spans="1:41" x14ac:dyDescent="0.25">
      <c r="A238" s="3" t="s">
        <v>79</v>
      </c>
      <c r="B238" s="30" t="s">
        <v>80</v>
      </c>
      <c r="C238" s="1" t="s">
        <v>63</v>
      </c>
      <c r="D238" s="1" t="str">
        <f>+VLOOKUP($C238,[1]Ubicacion!$A:$C,2,0)</f>
        <v>Ub12</v>
      </c>
      <c r="E238" s="1" t="str">
        <f>+VLOOKUP($C238,[1]Ubicacion!$A:$C,3,0)</f>
        <v>Centro de Salud Santa Rosa de Lima - Zona Occidental</v>
      </c>
      <c r="F238" s="1" t="s">
        <v>23</v>
      </c>
      <c r="G238" s="1" t="str">
        <f>+VLOOKUP($F238,[1]Ubicacion!$A:$C,2,0)</f>
        <v>Ub13</v>
      </c>
      <c r="H238" s="1" t="str">
        <f>+VLOOKUP($F238,[1]Ubicacion!$A:$C,3,0)</f>
        <v>Clinica León XIII - Zona Oriental</v>
      </c>
      <c r="I238" s="4">
        <v>2</v>
      </c>
      <c r="J238" s="4">
        <v>1</v>
      </c>
      <c r="K238" s="5">
        <v>43285.256190659726</v>
      </c>
      <c r="L238" s="6">
        <f t="shared" si="42"/>
        <v>0.25619065972568933</v>
      </c>
      <c r="M238" s="7">
        <v>43285.269094293981</v>
      </c>
      <c r="N238" s="6">
        <f t="shared" si="43"/>
        <v>0.2690942939807428</v>
      </c>
      <c r="O238" s="6">
        <f t="shared" si="44"/>
        <v>1.2903634255053475E-2</v>
      </c>
      <c r="P238" s="1">
        <v>12500</v>
      </c>
      <c r="Q238" s="26">
        <v>6.6</v>
      </c>
      <c r="R238" s="26">
        <v>20</v>
      </c>
      <c r="S238" s="28">
        <f t="shared" si="39"/>
        <v>19.8</v>
      </c>
      <c r="T238" s="26" t="s">
        <v>20</v>
      </c>
      <c r="U238" s="3">
        <v>7.9</v>
      </c>
      <c r="V238" s="3">
        <v>19</v>
      </c>
      <c r="W238" s="8">
        <f t="shared" si="48"/>
        <v>24.94736842105263</v>
      </c>
      <c r="X238" s="3" t="s">
        <v>20</v>
      </c>
      <c r="Y238" s="3">
        <v>7.4</v>
      </c>
      <c r="Z238" s="3">
        <v>22</v>
      </c>
      <c r="AA238" s="8">
        <f t="shared" si="49"/>
        <v>20.181818181818183</v>
      </c>
      <c r="AB238" s="3" t="s">
        <v>20</v>
      </c>
      <c r="AC238" s="8">
        <v>5.0396656750617925</v>
      </c>
      <c r="AD238" s="8">
        <v>18.58123333454132</v>
      </c>
      <c r="AE238" s="40">
        <v>35.644874304816994</v>
      </c>
      <c r="AF238" s="40">
        <v>16.273405271845043</v>
      </c>
      <c r="AG238">
        <v>12500</v>
      </c>
      <c r="AH238" s="23">
        <v>1</v>
      </c>
      <c r="AI238" s="23">
        <v>0</v>
      </c>
      <c r="AJ238" s="23">
        <v>0</v>
      </c>
      <c r="AK238" s="23">
        <v>0</v>
      </c>
      <c r="AL238" s="38">
        <f t="shared" si="45"/>
        <v>1</v>
      </c>
      <c r="AM238" s="8"/>
      <c r="AN238" s="40"/>
      <c r="AO238" s="40"/>
    </row>
    <row r="239" spans="1:41" x14ac:dyDescent="0.25">
      <c r="A239" s="3" t="s">
        <v>581</v>
      </c>
      <c r="B239" s="30" t="s">
        <v>582</v>
      </c>
      <c r="C239" s="1" t="s">
        <v>146</v>
      </c>
      <c r="D239" s="1" t="str">
        <f>+VLOOKUP($C239,[1]Ubicacion!$A:$C,2,0)</f>
        <v>Ub29</v>
      </c>
      <c r="E239" s="1" t="str">
        <f>+VLOOKUP($C239,[1]Ubicacion!$A:$C,3,0)</f>
        <v>Parque de la Floresta - Zona Occidental</v>
      </c>
      <c r="F239" s="1" t="s">
        <v>163</v>
      </c>
      <c r="G239" s="1" t="str">
        <f>+VLOOKUP($F239,[1]Ubicacion!$A:$C,2,0)</f>
        <v>Ub25</v>
      </c>
      <c r="H239" s="1" t="str">
        <f>+VLOOKUP($F239,[1]Ubicacion!$A:$C,3,0)</f>
        <v>Museo de Arte Moderno - Zona Oriental</v>
      </c>
      <c r="I239" s="4">
        <v>2</v>
      </c>
      <c r="J239" s="4">
        <v>2</v>
      </c>
      <c r="K239" s="5">
        <v>43400.625642013889</v>
      </c>
      <c r="L239" s="6">
        <f t="shared" si="42"/>
        <v>0.62564201388886431</v>
      </c>
      <c r="M239" s="7">
        <v>43400.641569525462</v>
      </c>
      <c r="N239" s="6">
        <f t="shared" si="43"/>
        <v>0.64156952546181856</v>
      </c>
      <c r="O239" s="6">
        <f t="shared" si="44"/>
        <v>1.5927511572954245E-2</v>
      </c>
      <c r="P239" s="1">
        <v>13200</v>
      </c>
      <c r="Q239">
        <v>8</v>
      </c>
      <c r="R239">
        <v>17</v>
      </c>
      <c r="S239" s="8">
        <f t="shared" si="39"/>
        <v>28.235294117647058</v>
      </c>
      <c r="T239" t="s">
        <v>20</v>
      </c>
      <c r="U239" s="26">
        <v>7.1</v>
      </c>
      <c r="V239" s="26">
        <v>19</v>
      </c>
      <c r="W239" s="28">
        <f t="shared" si="48"/>
        <v>22.421052631578949</v>
      </c>
      <c r="X239" s="26" t="s">
        <v>32</v>
      </c>
      <c r="Y239">
        <v>7.2</v>
      </c>
      <c r="Z239">
        <v>19</v>
      </c>
      <c r="AA239" s="8">
        <f t="shared" si="49"/>
        <v>22.736842105263158</v>
      </c>
      <c r="AB239" t="s">
        <v>20</v>
      </c>
      <c r="AC239" s="8">
        <v>7.1513488691975793</v>
      </c>
      <c r="AD239" s="8">
        <v>22.935616668065389</v>
      </c>
      <c r="AE239" s="40">
        <v>36.580565872075979</v>
      </c>
      <c r="AF239" s="40">
        <v>18.708061717358984</v>
      </c>
      <c r="AG239">
        <v>13200</v>
      </c>
      <c r="AH239" s="23">
        <v>0</v>
      </c>
      <c r="AI239" s="23">
        <v>1</v>
      </c>
      <c r="AJ239" s="23">
        <v>0</v>
      </c>
      <c r="AK239" s="23">
        <v>0</v>
      </c>
      <c r="AL239" s="38">
        <f t="shared" si="45"/>
        <v>2</v>
      </c>
      <c r="AM239" s="8"/>
      <c r="AN239" s="40"/>
      <c r="AO239" s="40"/>
    </row>
    <row r="240" spans="1:41" x14ac:dyDescent="0.25">
      <c r="A240" s="3" t="s">
        <v>456</v>
      </c>
      <c r="B240" s="30" t="s">
        <v>457</v>
      </c>
      <c r="C240" s="30" t="s">
        <v>18</v>
      </c>
      <c r="D240" s="30" t="str">
        <f>+VLOOKUP($C240,[1]Ubicacion!$A:$C,2,0)</f>
        <v>Ub17</v>
      </c>
      <c r="E240" s="30" t="str">
        <f>+VLOOKUP($C240,[1]Ubicacion!$A:$C,3,0)</f>
        <v>Facultad de Minas Unal - Zona Occidental</v>
      </c>
      <c r="F240" s="30" t="s">
        <v>42</v>
      </c>
      <c r="G240" s="30" t="str">
        <f>+VLOOKUP($F240,[1]Ubicacion!$A:$C,2,0)</f>
        <v>Ub24</v>
      </c>
      <c r="H240" s="30" t="str">
        <f>+VLOOKUP($F240,[1]Ubicacion!$A:$C,3,0)</f>
        <v xml:space="preserve">Museo Cementerio San Pedro - Zona Oriental </v>
      </c>
      <c r="I240" s="4">
        <v>1</v>
      </c>
      <c r="J240" s="4">
        <v>1</v>
      </c>
      <c r="K240" s="31">
        <v>43392.293182175927</v>
      </c>
      <c r="L240" s="32">
        <f t="shared" si="42"/>
        <v>0.29318217592663132</v>
      </c>
      <c r="M240" s="33">
        <v>43392.304166863425</v>
      </c>
      <c r="N240" s="32">
        <f t="shared" si="43"/>
        <v>0.30416686342505272</v>
      </c>
      <c r="O240" s="32">
        <f t="shared" si="44"/>
        <v>1.0984687498421408E-2</v>
      </c>
      <c r="P240" s="30">
        <v>10000</v>
      </c>
      <c r="Q240" s="3">
        <v>5.6</v>
      </c>
      <c r="R240" s="3">
        <v>16</v>
      </c>
      <c r="S240" s="29">
        <f t="shared" si="39"/>
        <v>21</v>
      </c>
      <c r="T240" s="3" t="s">
        <v>27</v>
      </c>
      <c r="U240" s="26">
        <v>5.2</v>
      </c>
      <c r="V240" s="26">
        <v>18</v>
      </c>
      <c r="W240" s="28">
        <f t="shared" si="48"/>
        <v>17.333333333333332</v>
      </c>
      <c r="X240" s="26" t="s">
        <v>32</v>
      </c>
      <c r="Y240" s="3">
        <v>6.5</v>
      </c>
      <c r="Z240" s="3">
        <v>20</v>
      </c>
      <c r="AA240" s="29">
        <f t="shared" si="49"/>
        <v>19.5</v>
      </c>
      <c r="AB240" s="3" t="s">
        <v>32</v>
      </c>
      <c r="AC240" s="8">
        <v>4.6485985669152674</v>
      </c>
      <c r="AD240" s="8">
        <v>15.817949998378754</v>
      </c>
      <c r="AE240" s="40">
        <v>29.534122787321568</v>
      </c>
      <c r="AF240" s="40">
        <v>17.632873668427528</v>
      </c>
      <c r="AG240">
        <v>10000</v>
      </c>
      <c r="AH240" s="23">
        <v>0</v>
      </c>
      <c r="AI240" s="23">
        <v>1</v>
      </c>
      <c r="AJ240" s="23">
        <v>0</v>
      </c>
      <c r="AK240" s="23">
        <v>0</v>
      </c>
      <c r="AL240" s="38">
        <f t="shared" si="45"/>
        <v>2</v>
      </c>
      <c r="AM240" s="8"/>
      <c r="AN240" s="40"/>
      <c r="AO240" s="40"/>
    </row>
    <row r="241" spans="1:41" x14ac:dyDescent="0.25">
      <c r="A241" s="3" t="s">
        <v>492</v>
      </c>
      <c r="B241" s="30" t="s">
        <v>493</v>
      </c>
      <c r="C241" s="1" t="s">
        <v>143</v>
      </c>
      <c r="D241" s="1" t="str">
        <f>+VLOOKUP($C241,[1]Ubicacion!$A:$C,2,0)</f>
        <v>Ub15</v>
      </c>
      <c r="E241" s="1" t="str">
        <f>+VLOOKUP($C241,[1]Ubicacion!$A:$C,3,0)</f>
        <v>Clinica Sagrado Corazón - Zona Oriental</v>
      </c>
      <c r="F241" s="1" t="s">
        <v>37</v>
      </c>
      <c r="G241" s="1" t="str">
        <f>+VLOOKUP($F241,[1]Ubicacion!$A:$C,2,0)</f>
        <v>Ub7</v>
      </c>
      <c r="H241" s="1" t="str">
        <f>+VLOOKUP($F241,[1]Ubicacion!$A:$C,3,0)</f>
        <v>C.C Unicentro - Zona Occidental</v>
      </c>
      <c r="I241" s="4">
        <v>1</v>
      </c>
      <c r="J241" s="4">
        <v>1</v>
      </c>
      <c r="K241" s="5">
        <v>43393.344371527775</v>
      </c>
      <c r="L241" s="6">
        <f t="shared" si="42"/>
        <v>0.34437152777536539</v>
      </c>
      <c r="M241" s="7">
        <v>43393.354136655093</v>
      </c>
      <c r="N241" s="6">
        <f t="shared" si="43"/>
        <v>0.35413665509258863</v>
      </c>
      <c r="O241" s="6">
        <f t="shared" si="44"/>
        <v>9.7651273172232322E-3</v>
      </c>
      <c r="P241" s="1">
        <v>9200</v>
      </c>
      <c r="Q241">
        <v>4.8</v>
      </c>
      <c r="R241">
        <v>14</v>
      </c>
      <c r="S241" s="8">
        <f t="shared" ref="S241:S304" si="50">+Q241*60/R241</f>
        <v>20.571428571428573</v>
      </c>
      <c r="T241" t="s">
        <v>58</v>
      </c>
      <c r="U241">
        <v>5</v>
      </c>
      <c r="V241">
        <v>15</v>
      </c>
      <c r="W241" s="8">
        <f t="shared" si="48"/>
        <v>20</v>
      </c>
      <c r="X241" t="s">
        <v>20</v>
      </c>
      <c r="Y241">
        <v>5.0999999999999996</v>
      </c>
      <c r="Z241">
        <v>15</v>
      </c>
      <c r="AA241" s="8">
        <f t="shared" si="49"/>
        <v>20.399999999999999</v>
      </c>
      <c r="AB241" t="s">
        <v>20</v>
      </c>
      <c r="AC241" s="8">
        <v>5.1686818916845443</v>
      </c>
      <c r="AD241" s="8">
        <v>14.061783333619436</v>
      </c>
      <c r="AE241" s="40">
        <v>26.840915942612529</v>
      </c>
      <c r="AF241" s="40">
        <v>22.05416668308521</v>
      </c>
      <c r="AG241">
        <v>9200</v>
      </c>
      <c r="AH241" s="38">
        <v>0</v>
      </c>
      <c r="AI241" s="38">
        <v>0</v>
      </c>
      <c r="AJ241" s="38">
        <v>0</v>
      </c>
      <c r="AK241" s="38">
        <v>1</v>
      </c>
      <c r="AL241" s="38">
        <f t="shared" si="45"/>
        <v>4</v>
      </c>
      <c r="AM241" s="8"/>
      <c r="AN241" s="40"/>
      <c r="AO241" s="40"/>
    </row>
    <row r="242" spans="1:41" x14ac:dyDescent="0.25">
      <c r="A242" s="3" t="s">
        <v>721</v>
      </c>
      <c r="B242" s="30" t="s">
        <v>722</v>
      </c>
      <c r="C242" s="1" t="s">
        <v>273</v>
      </c>
      <c r="D242" s="1" t="str">
        <f>+VLOOKUP($C242,[1]Ubicacion!$A:$C,2,0)</f>
        <v>Ub35</v>
      </c>
      <c r="E242" s="1" t="str">
        <f>+VLOOKUP($C242,[1]Ubicacion!$A:$C,3,0)</f>
        <v>Parroquia San Cayetano - Zona Oriental</v>
      </c>
      <c r="F242" s="1" t="s">
        <v>221</v>
      </c>
      <c r="G242" s="1" t="str">
        <f>+VLOOKUP($F242,[1]Ubicacion!$A:$C,2,0)</f>
        <v>Ub18</v>
      </c>
      <c r="H242" s="1" t="str">
        <f>+VLOOKUP($F242,[1]Ubicacion!$A:$C,3,0)</f>
        <v>Hospital La Maria - Zona Occidental</v>
      </c>
      <c r="I242" s="4">
        <v>1</v>
      </c>
      <c r="J242" s="4">
        <v>2</v>
      </c>
      <c r="K242" s="5">
        <v>43412.725711724539</v>
      </c>
      <c r="L242" s="6">
        <f t="shared" si="42"/>
        <v>0.72571172453899635</v>
      </c>
      <c r="M242" s="7">
        <v>43412.734083298608</v>
      </c>
      <c r="N242" s="6">
        <f t="shared" si="43"/>
        <v>0.73408329860831145</v>
      </c>
      <c r="O242" s="6">
        <f t="shared" si="44"/>
        <v>8.371574069315102E-3</v>
      </c>
      <c r="P242" s="1">
        <v>7000</v>
      </c>
      <c r="Q242" s="26">
        <v>2.5</v>
      </c>
      <c r="R242" s="26">
        <v>10</v>
      </c>
      <c r="S242" s="28">
        <f t="shared" si="50"/>
        <v>15</v>
      </c>
      <c r="T242" s="26" t="s">
        <v>27</v>
      </c>
      <c r="U242">
        <v>2.8</v>
      </c>
      <c r="V242">
        <v>9</v>
      </c>
      <c r="W242" s="8">
        <f t="shared" si="48"/>
        <v>18.666666666666668</v>
      </c>
      <c r="X242" t="s">
        <v>20</v>
      </c>
      <c r="Y242">
        <v>2.6</v>
      </c>
      <c r="Z242">
        <v>12</v>
      </c>
      <c r="AA242" s="8">
        <f t="shared" si="49"/>
        <v>13</v>
      </c>
      <c r="AB242" t="s">
        <v>32</v>
      </c>
      <c r="AC242" s="8">
        <v>2.3343557670402513</v>
      </c>
      <c r="AD242" s="8">
        <v>12.055066665013632</v>
      </c>
      <c r="AE242" s="40">
        <v>17.086001123031259</v>
      </c>
      <c r="AF242" s="40">
        <v>11.618463001030339</v>
      </c>
      <c r="AG242">
        <v>7000</v>
      </c>
      <c r="AH242" s="38">
        <v>1</v>
      </c>
      <c r="AI242" s="38">
        <v>0</v>
      </c>
      <c r="AJ242" s="38">
        <v>0</v>
      </c>
      <c r="AK242" s="38">
        <v>0</v>
      </c>
      <c r="AL242" s="38">
        <f t="shared" si="45"/>
        <v>1</v>
      </c>
      <c r="AM242" s="8"/>
      <c r="AN242" s="40"/>
      <c r="AO242" s="40"/>
    </row>
    <row r="243" spans="1:41" x14ac:dyDescent="0.25">
      <c r="A243" s="3" t="s">
        <v>134</v>
      </c>
      <c r="B243" s="30" t="s">
        <v>135</v>
      </c>
      <c r="C243" s="1" t="s">
        <v>133</v>
      </c>
      <c r="D243" s="1" t="str">
        <f>+VLOOKUP($C243,[1]Ubicacion!$A:$C,2,0)</f>
        <v>Ub6</v>
      </c>
      <c r="E243" s="1" t="str">
        <f>+VLOOKUP($C243,[1]Ubicacion!$A:$C,3,0)</f>
        <v>C.C Premium Plaza - Zona Oriental</v>
      </c>
      <c r="F243" s="1" t="s">
        <v>113</v>
      </c>
      <c r="G243" s="1" t="str">
        <f>+VLOOKUP($F243,[1]Ubicacion!$A:$C,2,0)</f>
        <v>Ub31</v>
      </c>
      <c r="H243" s="1" t="str">
        <f>+VLOOKUP($F243,[1]Ubicacion!$A:$C,3,0)</f>
        <v>Parque de Robledo - Zona Occidental</v>
      </c>
      <c r="I243" s="4">
        <v>1</v>
      </c>
      <c r="J243" s="4">
        <v>2</v>
      </c>
      <c r="K243" s="5">
        <v>43367.741917858795</v>
      </c>
      <c r="L243" s="6">
        <f t="shared" si="42"/>
        <v>0.74191785879520467</v>
      </c>
      <c r="M243" s="7">
        <v>43367.770789930553</v>
      </c>
      <c r="N243" s="6">
        <f t="shared" si="43"/>
        <v>0.77078993055329192</v>
      </c>
      <c r="O243" s="6">
        <f t="shared" si="44"/>
        <v>2.8872071758087259E-2</v>
      </c>
      <c r="P243" s="1">
        <v>0</v>
      </c>
      <c r="Q243" s="3">
        <v>7.1</v>
      </c>
      <c r="R243" s="3">
        <v>24</v>
      </c>
      <c r="S243" s="8">
        <f t="shared" si="50"/>
        <v>17.75</v>
      </c>
      <c r="T243" t="s">
        <v>27</v>
      </c>
      <c r="U243">
        <v>8.4</v>
      </c>
      <c r="V243">
        <v>30</v>
      </c>
      <c r="W243" s="8">
        <f t="shared" si="48"/>
        <v>16.8</v>
      </c>
      <c r="X243" t="s">
        <v>32</v>
      </c>
      <c r="Y243">
        <v>8.6</v>
      </c>
      <c r="Z243">
        <v>31</v>
      </c>
      <c r="AA243" s="8">
        <f t="shared" si="49"/>
        <v>16.64516129032258</v>
      </c>
      <c r="AB243" t="s">
        <v>32</v>
      </c>
      <c r="AC243" s="8">
        <v>6.6794156449047009</v>
      </c>
      <c r="AD243" s="8">
        <v>41.575783332188927</v>
      </c>
      <c r="AE243" s="40">
        <v>15.099297836637991</v>
      </c>
      <c r="AF243" s="40">
        <v>9.6393839532062557</v>
      </c>
      <c r="AG243">
        <v>16000</v>
      </c>
      <c r="AH243" s="23">
        <v>0</v>
      </c>
      <c r="AI243" s="23">
        <v>0</v>
      </c>
      <c r="AJ243" s="23">
        <v>0</v>
      </c>
      <c r="AK243" s="23">
        <v>1</v>
      </c>
      <c r="AL243" s="38">
        <f t="shared" si="45"/>
        <v>4</v>
      </c>
      <c r="AM243" s="8"/>
      <c r="AN243" s="40"/>
      <c r="AO243" s="40"/>
    </row>
    <row r="244" spans="1:41" x14ac:dyDescent="0.25">
      <c r="A244" s="3" t="s">
        <v>813</v>
      </c>
      <c r="B244" s="30" t="s">
        <v>814</v>
      </c>
      <c r="C244" s="1" t="s">
        <v>177</v>
      </c>
      <c r="D244" s="1" t="str">
        <f>+VLOOKUP($C244,[1]Ubicacion!$A:$C,2,0)</f>
        <v>Ub26</v>
      </c>
      <c r="E244" s="1" t="str">
        <f>+VLOOKUP($C244,[1]Ubicacion!$A:$C,3,0)</f>
        <v>Palacio de Exposiciones - Zona Oriental</v>
      </c>
      <c r="F244" s="1" t="s">
        <v>18</v>
      </c>
      <c r="G244" s="1" t="str">
        <f>+VLOOKUP($F244,[1]Ubicacion!$A:$C,2,0)</f>
        <v>Ub17</v>
      </c>
      <c r="H244" s="1" t="str">
        <f>+VLOOKUP($F244,[1]Ubicacion!$A:$C,3,0)</f>
        <v>Facultad de Minas Unal - Zona Occidental</v>
      </c>
      <c r="I244" s="4">
        <v>2</v>
      </c>
      <c r="J244" s="4">
        <v>1</v>
      </c>
      <c r="K244" s="5">
        <v>43420.393800347221</v>
      </c>
      <c r="L244" s="6">
        <f t="shared" si="42"/>
        <v>0.39380034722125856</v>
      </c>
      <c r="M244" s="7">
        <v>43420.404850960651</v>
      </c>
      <c r="N244" s="6">
        <f t="shared" si="43"/>
        <v>0.40485096065094694</v>
      </c>
      <c r="O244" s="6">
        <f t="shared" si="44"/>
        <v>1.1050613429688383E-2</v>
      </c>
      <c r="P244" s="1">
        <v>11000</v>
      </c>
      <c r="Q244">
        <v>6.2</v>
      </c>
      <c r="R244">
        <v>15</v>
      </c>
      <c r="S244" s="8">
        <f t="shared" si="50"/>
        <v>24.8</v>
      </c>
      <c r="T244" t="s">
        <v>20</v>
      </c>
      <c r="U244">
        <v>6.7</v>
      </c>
      <c r="V244">
        <v>14</v>
      </c>
      <c r="W244" s="8">
        <f t="shared" si="48"/>
        <v>28.714285714285715</v>
      </c>
      <c r="X244" t="s">
        <v>58</v>
      </c>
      <c r="Y244">
        <v>5.7</v>
      </c>
      <c r="Z244">
        <v>14</v>
      </c>
      <c r="AA244" s="8">
        <f t="shared" si="49"/>
        <v>24.428571428571427</v>
      </c>
      <c r="AB244" t="s">
        <v>20</v>
      </c>
      <c r="AC244" s="8">
        <v>5.7619530200008695</v>
      </c>
      <c r="AD244" s="8">
        <v>15.912883333365123</v>
      </c>
      <c r="AE244" s="40">
        <v>28.190781966272649</v>
      </c>
      <c r="AF244" s="40">
        <v>21.72561527395694</v>
      </c>
      <c r="AG244">
        <v>11000</v>
      </c>
      <c r="AH244" s="23">
        <v>0</v>
      </c>
      <c r="AI244" s="23">
        <v>0</v>
      </c>
      <c r="AJ244" s="23">
        <v>0</v>
      </c>
      <c r="AK244" s="23">
        <v>1</v>
      </c>
      <c r="AL244" s="38">
        <f t="shared" si="45"/>
        <v>4</v>
      </c>
      <c r="AM244" s="8"/>
      <c r="AN244" s="40"/>
      <c r="AO244" s="40"/>
    </row>
    <row r="245" spans="1:41" x14ac:dyDescent="0.25">
      <c r="A245" s="3" t="s">
        <v>316</v>
      </c>
      <c r="B245" s="30" t="s">
        <v>317</v>
      </c>
      <c r="C245" s="1" t="s">
        <v>42</v>
      </c>
      <c r="D245" s="1" t="str">
        <f>+VLOOKUP($C245,[1]Ubicacion!$A:$C,2,0)</f>
        <v>Ub24</v>
      </c>
      <c r="E245" s="1" t="str">
        <f>+VLOOKUP($C245,[1]Ubicacion!$A:$C,3,0)</f>
        <v xml:space="preserve">Museo Cementerio San Pedro - Zona Oriental </v>
      </c>
      <c r="F245" s="1" t="s">
        <v>63</v>
      </c>
      <c r="G245" s="1" t="str">
        <f>+VLOOKUP($F245,[1]Ubicacion!$A:$C,2,0)</f>
        <v>Ub12</v>
      </c>
      <c r="H245" s="1" t="str">
        <f>+VLOOKUP($F245,[1]Ubicacion!$A:$C,3,0)</f>
        <v>Centro de Salud Santa Rosa de Lima - Zona Occidental</v>
      </c>
      <c r="I245" s="4">
        <v>2</v>
      </c>
      <c r="J245" s="4">
        <v>2</v>
      </c>
      <c r="K245" s="5">
        <v>43382.621267743052</v>
      </c>
      <c r="L245" s="6">
        <f t="shared" si="42"/>
        <v>0.62126774305215804</v>
      </c>
      <c r="M245" s="7">
        <v>43382.635397418984</v>
      </c>
      <c r="N245" s="6">
        <f t="shared" si="43"/>
        <v>0.63539741898421198</v>
      </c>
      <c r="O245" s="6">
        <f t="shared" si="44"/>
        <v>1.4129675932053942E-2</v>
      </c>
      <c r="P245" s="1">
        <v>13000</v>
      </c>
      <c r="Q245">
        <v>6.6</v>
      </c>
      <c r="R245">
        <v>20</v>
      </c>
      <c r="S245" s="8">
        <f t="shared" si="50"/>
        <v>19.8</v>
      </c>
      <c r="T245" t="s">
        <v>27</v>
      </c>
      <c r="U245">
        <v>8</v>
      </c>
      <c r="V245">
        <v>22</v>
      </c>
      <c r="W245" s="8">
        <f t="shared" si="48"/>
        <v>21.818181818181817</v>
      </c>
      <c r="X245" t="s">
        <v>20</v>
      </c>
      <c r="Y245">
        <v>8.4</v>
      </c>
      <c r="Z245">
        <v>24</v>
      </c>
      <c r="AA245" s="8">
        <f t="shared" si="49"/>
        <v>21</v>
      </c>
      <c r="AB245" t="s">
        <v>32</v>
      </c>
      <c r="AC245" s="8">
        <v>6.8845357822544369</v>
      </c>
      <c r="AD245" s="8">
        <v>20.346733331680298</v>
      </c>
      <c r="AE245" s="40">
        <v>28.485984399027728</v>
      </c>
      <c r="AF245" s="40">
        <v>20.301644504875092</v>
      </c>
      <c r="AG245">
        <v>13000</v>
      </c>
      <c r="AH245" s="23">
        <v>0</v>
      </c>
      <c r="AI245" s="23">
        <v>0</v>
      </c>
      <c r="AJ245" s="23">
        <v>0</v>
      </c>
      <c r="AK245" s="23">
        <v>1</v>
      </c>
      <c r="AL245" s="38">
        <f t="shared" si="45"/>
        <v>4</v>
      </c>
      <c r="AM245" s="8"/>
      <c r="AN245" s="40"/>
      <c r="AO245" s="40"/>
    </row>
    <row r="246" spans="1:41" x14ac:dyDescent="0.25">
      <c r="A246" s="3" t="s">
        <v>410</v>
      </c>
      <c r="B246" s="30" t="s">
        <v>411</v>
      </c>
      <c r="C246" s="1" t="s">
        <v>113</v>
      </c>
      <c r="D246" s="1" t="str">
        <f>+VLOOKUP($C246,[1]Ubicacion!$A:$C,2,0)</f>
        <v>Ub31</v>
      </c>
      <c r="E246" s="1" t="str">
        <f>+VLOOKUP($C246,[1]Ubicacion!$A:$C,3,0)</f>
        <v>Parque de Robledo - Zona Occidental</v>
      </c>
      <c r="F246" s="1" t="s">
        <v>138</v>
      </c>
      <c r="G246" s="1" t="str">
        <f>+VLOOKUP($F246,[1]Ubicacion!$A:$C,2,0)</f>
        <v>Ub32</v>
      </c>
      <c r="H246" s="1" t="str">
        <f>+VLOOKUP($F246,[1]Ubicacion!$A:$C,3,0)</f>
        <v>Parque Explora - Planetario Zona Oriental</v>
      </c>
      <c r="I246" s="4">
        <v>2</v>
      </c>
      <c r="J246" s="4">
        <v>1</v>
      </c>
      <c r="K246" s="5">
        <v>43390.289107604163</v>
      </c>
      <c r="L246" s="6">
        <f t="shared" si="42"/>
        <v>0.2891076041632914</v>
      </c>
      <c r="M246" s="7">
        <v>43390.303186226854</v>
      </c>
      <c r="N246" s="6">
        <f t="shared" si="43"/>
        <v>0.30318622685445007</v>
      </c>
      <c r="O246" s="6">
        <f t="shared" si="44"/>
        <v>1.4078622691158671E-2</v>
      </c>
      <c r="P246" s="1">
        <v>9800</v>
      </c>
      <c r="Q246">
        <v>6</v>
      </c>
      <c r="R246">
        <v>15</v>
      </c>
      <c r="S246" s="8">
        <f t="shared" si="50"/>
        <v>24</v>
      </c>
      <c r="T246" t="s">
        <v>20</v>
      </c>
      <c r="U246">
        <v>5.2</v>
      </c>
      <c r="V246">
        <v>20</v>
      </c>
      <c r="W246" s="8">
        <f t="shared" si="48"/>
        <v>15.6</v>
      </c>
      <c r="X246" t="s">
        <v>32</v>
      </c>
      <c r="Y246">
        <v>7.2</v>
      </c>
      <c r="Z246">
        <v>18</v>
      </c>
      <c r="AA246" s="8">
        <f t="shared" si="49"/>
        <v>24</v>
      </c>
      <c r="AB246" t="s">
        <v>32</v>
      </c>
      <c r="AC246" s="8">
        <v>4.6447479063223449</v>
      </c>
      <c r="AD246" s="8">
        <v>20.273216664791107</v>
      </c>
      <c r="AE246" s="40">
        <v>21.550503439063114</v>
      </c>
      <c r="AF246" s="40">
        <v>13.74645568028374</v>
      </c>
      <c r="AG246">
        <v>9800</v>
      </c>
      <c r="AH246" s="38">
        <v>0</v>
      </c>
      <c r="AI246" s="38">
        <v>0</v>
      </c>
      <c r="AJ246" s="38">
        <v>0</v>
      </c>
      <c r="AK246" s="38">
        <v>1</v>
      </c>
      <c r="AL246" s="38">
        <f t="shared" si="45"/>
        <v>4</v>
      </c>
      <c r="AM246" s="8"/>
      <c r="AN246" s="40"/>
      <c r="AO246" s="40"/>
    </row>
    <row r="247" spans="1:41" x14ac:dyDescent="0.25">
      <c r="A247" s="3" t="s">
        <v>370</v>
      </c>
      <c r="B247" s="30" t="s">
        <v>371</v>
      </c>
      <c r="C247" s="1" t="s">
        <v>133</v>
      </c>
      <c r="D247" s="1" t="str">
        <f>+VLOOKUP($C247,[1]Ubicacion!$A:$C,2,0)</f>
        <v>Ub6</v>
      </c>
      <c r="E247" s="1" t="str">
        <f>+VLOOKUP($C247,[1]Ubicacion!$A:$C,3,0)</f>
        <v>C.C Premium Plaza - Zona Oriental</v>
      </c>
      <c r="F247" s="1" t="s">
        <v>105</v>
      </c>
      <c r="G247" s="1" t="str">
        <f>+VLOOKUP($F247,[1]Ubicacion!$A:$C,2,0)</f>
        <v>Ub16</v>
      </c>
      <c r="H247" s="1" t="str">
        <f>+VLOOKUP($F247,[1]Ubicacion!$A:$C,3,0)</f>
        <v>Estadio Atanasio Girardot Obelisco - Zona Occidental</v>
      </c>
      <c r="I247" s="4">
        <v>2</v>
      </c>
      <c r="J247" s="4">
        <v>2</v>
      </c>
      <c r="K247" s="5">
        <v>43384.52221855324</v>
      </c>
      <c r="L247" s="6">
        <f t="shared" si="42"/>
        <v>0.52221855324023636</v>
      </c>
      <c r="M247" s="7">
        <v>43384.533613738429</v>
      </c>
      <c r="N247" s="6">
        <f t="shared" si="43"/>
        <v>0.53361373842926696</v>
      </c>
      <c r="O247" s="6">
        <f t="shared" si="44"/>
        <v>1.1395185189030599E-2</v>
      </c>
      <c r="P247" s="1">
        <v>10300</v>
      </c>
      <c r="Q247">
        <v>5.7</v>
      </c>
      <c r="R247">
        <v>17</v>
      </c>
      <c r="S247" s="8">
        <f t="shared" si="50"/>
        <v>20.117647058823529</v>
      </c>
      <c r="T247" t="s">
        <v>27</v>
      </c>
      <c r="U247">
        <v>5.4</v>
      </c>
      <c r="V247">
        <v>18</v>
      </c>
      <c r="W247" s="8">
        <f t="shared" si="48"/>
        <v>18</v>
      </c>
      <c r="X247" t="s">
        <v>32</v>
      </c>
      <c r="Y247">
        <v>5.7</v>
      </c>
      <c r="Z247">
        <v>22</v>
      </c>
      <c r="AA247" s="8">
        <f t="shared" si="49"/>
        <v>15.545454545454545</v>
      </c>
      <c r="AB247" t="s">
        <v>32</v>
      </c>
      <c r="AC247" s="8">
        <v>5.4334036449558347</v>
      </c>
      <c r="AD247" s="8">
        <v>16.409066665172578</v>
      </c>
      <c r="AE247" s="40">
        <v>23.317011437852432</v>
      </c>
      <c r="AF247" s="40">
        <v>19.867322459556931</v>
      </c>
      <c r="AG247">
        <v>10300</v>
      </c>
      <c r="AH247" s="23">
        <v>0</v>
      </c>
      <c r="AI247" s="23">
        <v>0</v>
      </c>
      <c r="AJ247" s="23">
        <v>0</v>
      </c>
      <c r="AK247" s="23">
        <v>1</v>
      </c>
      <c r="AL247" s="38">
        <f t="shared" si="45"/>
        <v>4</v>
      </c>
      <c r="AM247" s="8"/>
      <c r="AN247" s="40"/>
      <c r="AO247" s="40"/>
    </row>
    <row r="248" spans="1:41" x14ac:dyDescent="0.25">
      <c r="A248" s="3" t="s">
        <v>173</v>
      </c>
      <c r="B248" s="30" t="s">
        <v>174</v>
      </c>
      <c r="C248" s="1" t="s">
        <v>106</v>
      </c>
      <c r="D248" s="1" t="str">
        <f>+VLOOKUP($C248,[1]Ubicacion!$A:$C,2,0)</f>
        <v>Ub21</v>
      </c>
      <c r="E248" s="1" t="str">
        <f>+VLOOKUP($C248,[1]Ubicacion!$A:$C,3,0)</f>
        <v>Hotel Intercontinental - Zona Oriental</v>
      </c>
      <c r="F248" s="1" t="s">
        <v>31</v>
      </c>
      <c r="G248" s="1" t="str">
        <f>+VLOOKUP($F248,[1]Ubicacion!$A:$C,2,0)</f>
        <v>Ub2</v>
      </c>
      <c r="H248" s="1" t="str">
        <f>+VLOOKUP($F248,[1]Ubicacion!$A:$C,3,0)</f>
        <v>Aeropuerto Olaya Herrera - Zona Occidental</v>
      </c>
      <c r="I248" s="4">
        <v>2</v>
      </c>
      <c r="J248" s="4">
        <v>2</v>
      </c>
      <c r="K248" s="5">
        <v>43370.593671145834</v>
      </c>
      <c r="L248" s="6">
        <f t="shared" si="42"/>
        <v>0.59367114583437797</v>
      </c>
      <c r="M248" s="7">
        <v>43370.60909244213</v>
      </c>
      <c r="N248" s="6">
        <f t="shared" si="43"/>
        <v>0.60909244212962221</v>
      </c>
      <c r="O248" s="6">
        <f t="shared" si="44"/>
        <v>1.5421296295244247E-2</v>
      </c>
      <c r="P248" s="1">
        <v>14900</v>
      </c>
      <c r="Q248" s="3">
        <v>4.8</v>
      </c>
      <c r="R248" s="3">
        <v>15</v>
      </c>
      <c r="S248" s="8">
        <f t="shared" si="50"/>
        <v>19.2</v>
      </c>
      <c r="T248" t="s">
        <v>27</v>
      </c>
      <c r="U248" s="26">
        <v>9.5</v>
      </c>
      <c r="V248" s="26">
        <v>18</v>
      </c>
      <c r="W248" s="28">
        <f t="shared" si="48"/>
        <v>31.666666666666668</v>
      </c>
      <c r="X248" s="26" t="s">
        <v>20</v>
      </c>
      <c r="Y248">
        <v>7.2</v>
      </c>
      <c r="Z248">
        <v>18</v>
      </c>
      <c r="AA248" s="8">
        <f t="shared" si="49"/>
        <v>24</v>
      </c>
      <c r="AB248" t="s">
        <v>20</v>
      </c>
      <c r="AC248" s="8">
        <v>8.7497637184708612</v>
      </c>
      <c r="AD248" s="8">
        <v>22.20666666428248</v>
      </c>
      <c r="AE248" s="40">
        <v>36.917248335690353</v>
      </c>
      <c r="AF248" s="40">
        <v>23.640910679883639</v>
      </c>
      <c r="AG248">
        <v>14900</v>
      </c>
      <c r="AH248" s="23">
        <v>0</v>
      </c>
      <c r="AI248" s="23">
        <v>1</v>
      </c>
      <c r="AJ248" s="23">
        <v>0</v>
      </c>
      <c r="AK248" s="23">
        <v>0</v>
      </c>
      <c r="AL248" s="38">
        <f t="shared" si="45"/>
        <v>2</v>
      </c>
      <c r="AM248" s="8"/>
      <c r="AN248" s="40"/>
      <c r="AO248" s="40"/>
    </row>
    <row r="249" spans="1:41" x14ac:dyDescent="0.25">
      <c r="A249" s="3" t="s">
        <v>444</v>
      </c>
      <c r="B249" s="30" t="s">
        <v>445</v>
      </c>
      <c r="C249" s="1" t="s">
        <v>78</v>
      </c>
      <c r="D249" s="1" t="str">
        <f>+VLOOKUP($C249,[1]Ubicacion!$A:$C,2,0)</f>
        <v>Ub37</v>
      </c>
      <c r="E249" s="1" t="str">
        <f>+VLOOKUP($C249,[1]Ubicacion!$A:$C,3,0)</f>
        <v>Segundo Parque de Laureles - Zona Occidental</v>
      </c>
      <c r="F249" s="1" t="s">
        <v>133</v>
      </c>
      <c r="G249" s="1" t="str">
        <f>+VLOOKUP($F249,[1]Ubicacion!$A:$C,2,0)</f>
        <v>Ub6</v>
      </c>
      <c r="H249" s="1" t="str">
        <f>+VLOOKUP($F249,[1]Ubicacion!$A:$C,3,0)</f>
        <v>C.C Premium Plaza - Zona Oriental</v>
      </c>
      <c r="I249" s="4">
        <v>1</v>
      </c>
      <c r="J249" s="4">
        <v>1</v>
      </c>
      <c r="K249" s="5">
        <v>43391.332509687498</v>
      </c>
      <c r="L249" s="6">
        <f t="shared" si="42"/>
        <v>0.33250968749780441</v>
      </c>
      <c r="M249" s="7">
        <v>43391.33993923611</v>
      </c>
      <c r="N249" s="6">
        <f t="shared" si="43"/>
        <v>0.33993923610978527</v>
      </c>
      <c r="O249" s="6">
        <f t="shared" si="44"/>
        <v>7.4295486119808629E-3</v>
      </c>
      <c r="P249" s="1">
        <v>9500</v>
      </c>
      <c r="Q249" s="26">
        <v>4.3</v>
      </c>
      <c r="R249" s="26">
        <v>11</v>
      </c>
      <c r="S249" s="28">
        <f t="shared" si="50"/>
        <v>23.454545454545453</v>
      </c>
      <c r="T249" s="26" t="s">
        <v>20</v>
      </c>
      <c r="U249">
        <v>5.7</v>
      </c>
      <c r="V249">
        <v>14</v>
      </c>
      <c r="W249" s="8">
        <f t="shared" si="48"/>
        <v>24.428571428571427</v>
      </c>
      <c r="X249" t="s">
        <v>20</v>
      </c>
      <c r="Y249">
        <v>5.5</v>
      </c>
      <c r="Z249">
        <v>14</v>
      </c>
      <c r="AA249" s="8">
        <f t="shared" si="49"/>
        <v>23.571428571428573</v>
      </c>
      <c r="AB249" t="s">
        <v>20</v>
      </c>
      <c r="AC249" s="8">
        <v>4.2199342477058988</v>
      </c>
      <c r="AD249" s="8">
        <v>10.698550001780193</v>
      </c>
      <c r="AE249" s="40">
        <v>29.399281401136292</v>
      </c>
      <c r="AF249" s="40">
        <v>23.666389821071377</v>
      </c>
      <c r="AG249">
        <v>9500</v>
      </c>
      <c r="AH249" s="23">
        <v>1</v>
      </c>
      <c r="AI249" s="23">
        <v>0</v>
      </c>
      <c r="AJ249" s="23">
        <v>0</v>
      </c>
      <c r="AK249" s="23">
        <v>0</v>
      </c>
      <c r="AL249" s="38">
        <f t="shared" si="45"/>
        <v>1</v>
      </c>
      <c r="AM249" s="8"/>
      <c r="AN249" s="40"/>
      <c r="AO249" s="40"/>
    </row>
    <row r="250" spans="1:41" x14ac:dyDescent="0.25">
      <c r="A250" s="3" t="s">
        <v>669</v>
      </c>
      <c r="B250" s="30" t="s">
        <v>670</v>
      </c>
      <c r="C250" s="1" t="s">
        <v>282</v>
      </c>
      <c r="D250" s="1" t="str">
        <f>+VLOOKUP($C250,[1]Ubicacion!$A:$C,2,0)</f>
        <v>Ub40</v>
      </c>
      <c r="E250" s="1" t="str">
        <f>+VLOOKUP($C250,[1]Ubicacion!$A:$C,3,0)</f>
        <v>Unidad Deportiva de Belen - Zona Occidental</v>
      </c>
      <c r="F250" s="1" t="s">
        <v>23</v>
      </c>
      <c r="G250" s="1" t="str">
        <f>+VLOOKUP($F250,[1]Ubicacion!$A:$C,2,0)</f>
        <v>Ub13</v>
      </c>
      <c r="H250" s="1" t="str">
        <f>+VLOOKUP($F250,[1]Ubicacion!$A:$C,3,0)</f>
        <v>Clinica León XIII - Zona Oriental</v>
      </c>
      <c r="I250" s="4">
        <v>1</v>
      </c>
      <c r="J250" s="4">
        <v>2</v>
      </c>
      <c r="K250" s="5">
        <v>43406.726250196756</v>
      </c>
      <c r="L250" s="6">
        <f t="shared" si="42"/>
        <v>0.72625019675615476</v>
      </c>
      <c r="M250" s="7">
        <v>43406.747456944446</v>
      </c>
      <c r="N250" s="6">
        <f t="shared" si="43"/>
        <v>0.74745694444573019</v>
      </c>
      <c r="O250" s="6">
        <f t="shared" si="44"/>
        <v>2.1206747689575423E-2</v>
      </c>
      <c r="P250" s="1">
        <v>14200</v>
      </c>
      <c r="Q250">
        <v>8.3000000000000007</v>
      </c>
      <c r="R250">
        <v>23</v>
      </c>
      <c r="S250" s="8">
        <f t="shared" si="50"/>
        <v>21.65217391304348</v>
      </c>
      <c r="T250" t="s">
        <v>27</v>
      </c>
      <c r="U250">
        <v>7.8</v>
      </c>
      <c r="V250">
        <v>38</v>
      </c>
      <c r="W250" s="8">
        <f t="shared" si="48"/>
        <v>12.315789473684211</v>
      </c>
      <c r="X250" t="s">
        <v>32</v>
      </c>
      <c r="AA250" s="8"/>
      <c r="AB250" t="s">
        <v>28</v>
      </c>
      <c r="AC250" s="8">
        <v>7.6747318804682862</v>
      </c>
      <c r="AD250" s="8">
        <v>30.537716666857403</v>
      </c>
      <c r="AE250" s="40">
        <v>24.650567096231768</v>
      </c>
      <c r="AF250" s="40">
        <v>15.079186104567555</v>
      </c>
      <c r="AG250">
        <v>14200</v>
      </c>
      <c r="AH250" s="23">
        <v>0</v>
      </c>
      <c r="AI250" s="23">
        <v>0</v>
      </c>
      <c r="AJ250" s="23">
        <v>0</v>
      </c>
      <c r="AK250" s="23">
        <v>1</v>
      </c>
      <c r="AL250" s="38">
        <f t="shared" si="45"/>
        <v>4</v>
      </c>
      <c r="AM250" s="8"/>
      <c r="AN250" s="40"/>
      <c r="AO250" s="40"/>
    </row>
    <row r="251" spans="1:41" x14ac:dyDescent="0.25">
      <c r="A251" s="3" t="s">
        <v>398</v>
      </c>
      <c r="B251" s="30" t="s">
        <v>399</v>
      </c>
      <c r="C251" s="1" t="s">
        <v>177</v>
      </c>
      <c r="D251" s="1" t="str">
        <f>+VLOOKUP($C251,[1]Ubicacion!$A:$C,2,0)</f>
        <v>Ub26</v>
      </c>
      <c r="E251" s="1" t="str">
        <f>+VLOOKUP($C251,[1]Ubicacion!$A:$C,3,0)</f>
        <v>Palacio de Exposiciones - Zona Oriental</v>
      </c>
      <c r="F251" s="1" t="s">
        <v>105</v>
      </c>
      <c r="G251" s="1" t="str">
        <f>+VLOOKUP($F251,[1]Ubicacion!$A:$C,2,0)</f>
        <v>Ub16</v>
      </c>
      <c r="H251" s="1" t="str">
        <f>+VLOOKUP($F251,[1]Ubicacion!$A:$C,3,0)</f>
        <v>Estadio Atanasio Girardot Obelisco - Zona Occidental</v>
      </c>
      <c r="I251" s="4">
        <v>2</v>
      </c>
      <c r="J251" s="4">
        <v>1</v>
      </c>
      <c r="K251" s="5">
        <v>43389.38013769676</v>
      </c>
      <c r="L251" s="6">
        <f t="shared" si="42"/>
        <v>0.38013769676035736</v>
      </c>
      <c r="M251" s="7">
        <v>43389.387292824074</v>
      </c>
      <c r="N251" s="6">
        <f t="shared" si="43"/>
        <v>0.38729282407439314</v>
      </c>
      <c r="O251" s="6">
        <f t="shared" si="44"/>
        <v>7.1551273140357807E-3</v>
      </c>
      <c r="P251" s="1">
        <v>8800</v>
      </c>
      <c r="Q251">
        <v>3.9</v>
      </c>
      <c r="R251">
        <v>9</v>
      </c>
      <c r="S251" s="8">
        <f t="shared" si="50"/>
        <v>26</v>
      </c>
      <c r="T251" t="s">
        <v>20</v>
      </c>
      <c r="U251">
        <v>3.6</v>
      </c>
      <c r="V251">
        <v>11</v>
      </c>
      <c r="W251" s="8">
        <f t="shared" si="48"/>
        <v>19.636363636363637</v>
      </c>
      <c r="X251" t="s">
        <v>20</v>
      </c>
      <c r="Y251">
        <v>4</v>
      </c>
      <c r="Z251">
        <v>12</v>
      </c>
      <c r="AA251" s="8">
        <f>+Y251*60/Z251</f>
        <v>20</v>
      </c>
      <c r="AB251" t="s">
        <v>32</v>
      </c>
      <c r="AC251" s="8">
        <v>4.0851188952195736</v>
      </c>
      <c r="AD251" s="8">
        <v>10.303383330504099</v>
      </c>
      <c r="AE251" s="40">
        <v>28.157509601015633</v>
      </c>
      <c r="AF251" s="40">
        <v>23.788994920485251</v>
      </c>
      <c r="AG251">
        <v>8800</v>
      </c>
      <c r="AH251" s="23">
        <v>0</v>
      </c>
      <c r="AI251" s="23">
        <v>0</v>
      </c>
      <c r="AJ251" s="23">
        <v>0</v>
      </c>
      <c r="AK251" s="23">
        <v>1</v>
      </c>
      <c r="AL251" s="38">
        <f t="shared" si="45"/>
        <v>4</v>
      </c>
      <c r="AM251" s="8"/>
      <c r="AN251" s="40"/>
      <c r="AO251" s="40"/>
    </row>
    <row r="252" spans="1:41" x14ac:dyDescent="0.25">
      <c r="A252" s="3" t="s">
        <v>460</v>
      </c>
      <c r="B252" s="30" t="s">
        <v>461</v>
      </c>
      <c r="C252" s="1" t="s">
        <v>42</v>
      </c>
      <c r="D252" s="1" t="str">
        <f>+VLOOKUP($C252,[1]Ubicacion!$A:$C,2,0)</f>
        <v>Ub24</v>
      </c>
      <c r="E252" s="1" t="str">
        <f>+VLOOKUP($C252,[1]Ubicacion!$A:$C,3,0)</f>
        <v xml:space="preserve">Museo Cementerio San Pedro - Zona Oriental </v>
      </c>
      <c r="F252" s="1" t="s">
        <v>19</v>
      </c>
      <c r="G252" s="1" t="str">
        <f>+VLOOKUP($F252,[1]Ubicacion!$A:$C,2,0)</f>
        <v>Ub38</v>
      </c>
      <c r="H252" s="1" t="str">
        <f>+VLOOKUP($F252,[1]Ubicacion!$A:$C,3,0)</f>
        <v>Terminal de Transporte Norte - Zona Occidental</v>
      </c>
      <c r="I252" s="4">
        <v>1</v>
      </c>
      <c r="J252" s="4">
        <v>1</v>
      </c>
      <c r="K252" s="5">
        <v>43392.308946909725</v>
      </c>
      <c r="L252" s="6">
        <f t="shared" si="42"/>
        <v>0.30894690972490935</v>
      </c>
      <c r="M252" s="7">
        <v>43392.314199155095</v>
      </c>
      <c r="N252" s="6">
        <f t="shared" si="43"/>
        <v>0.3141991550946841</v>
      </c>
      <c r="O252" s="6">
        <f t="shared" si="44"/>
        <v>5.2522453697747551E-3</v>
      </c>
      <c r="P252" s="1">
        <v>6500</v>
      </c>
      <c r="Q252" s="26">
        <v>2.5</v>
      </c>
      <c r="R252" s="26">
        <v>6</v>
      </c>
      <c r="S252" s="28">
        <f t="shared" si="50"/>
        <v>25</v>
      </c>
      <c r="T252" s="26" t="s">
        <v>58</v>
      </c>
      <c r="U252">
        <v>3.3</v>
      </c>
      <c r="V252">
        <v>8</v>
      </c>
      <c r="W252" s="8">
        <f t="shared" si="48"/>
        <v>24.75</v>
      </c>
      <c r="X252" t="s">
        <v>58</v>
      </c>
      <c r="Y252">
        <v>3.3</v>
      </c>
      <c r="Z252">
        <v>8</v>
      </c>
      <c r="AA252" s="8">
        <f>+Y252*60/Z252</f>
        <v>24.75</v>
      </c>
      <c r="AB252" t="s">
        <v>58</v>
      </c>
      <c r="AC252" s="8">
        <v>2.5283322683014009</v>
      </c>
      <c r="AD252" s="8">
        <v>7.5632333318392435</v>
      </c>
      <c r="AE252" s="40">
        <v>26.649894106789791</v>
      </c>
      <c r="AF252" s="40">
        <v>20.057550711739491</v>
      </c>
      <c r="AG252">
        <v>6500</v>
      </c>
      <c r="AH252" s="23">
        <v>1</v>
      </c>
      <c r="AI252" s="23">
        <v>0</v>
      </c>
      <c r="AJ252" s="23">
        <v>0</v>
      </c>
      <c r="AK252" s="23">
        <v>0</v>
      </c>
      <c r="AL252" s="38">
        <f t="shared" si="45"/>
        <v>1</v>
      </c>
      <c r="AM252" s="8"/>
      <c r="AN252" s="40"/>
      <c r="AO252" s="40"/>
    </row>
    <row r="253" spans="1:41" x14ac:dyDescent="0.25">
      <c r="A253" s="3" t="s">
        <v>432</v>
      </c>
      <c r="B253" s="30" t="s">
        <v>433</v>
      </c>
      <c r="C253" s="1" t="s">
        <v>18</v>
      </c>
      <c r="D253" s="1" t="str">
        <f>+VLOOKUP($C253,[1]Ubicacion!$A:$C,2,0)</f>
        <v>Ub17</v>
      </c>
      <c r="E253" s="1" t="str">
        <f>+VLOOKUP($C253,[1]Ubicacion!$A:$C,3,0)</f>
        <v>Facultad de Minas Unal - Zona Occidental</v>
      </c>
      <c r="F253" s="1" t="s">
        <v>177</v>
      </c>
      <c r="G253" s="1" t="str">
        <f>+VLOOKUP($F253,[1]Ubicacion!$A:$C,2,0)</f>
        <v>Ub26</v>
      </c>
      <c r="H253" s="1" t="str">
        <f>+VLOOKUP($F253,[1]Ubicacion!$A:$C,3,0)</f>
        <v>Palacio de Exposiciones - Zona Oriental</v>
      </c>
      <c r="I253" s="4">
        <v>2</v>
      </c>
      <c r="J253" s="4">
        <v>2</v>
      </c>
      <c r="K253" s="5">
        <v>43390.574225266202</v>
      </c>
      <c r="L253" s="6">
        <f t="shared" si="42"/>
        <v>0.57422526620212011</v>
      </c>
      <c r="M253" s="7">
        <v>43390.586172187497</v>
      </c>
      <c r="N253" s="6">
        <f t="shared" si="43"/>
        <v>0.58617218749714084</v>
      </c>
      <c r="O253" s="6">
        <f t="shared" si="44"/>
        <v>1.1946921295020729E-2</v>
      </c>
      <c r="P253" s="1">
        <v>10000</v>
      </c>
      <c r="Q253">
        <v>5.8</v>
      </c>
      <c r="R253">
        <v>16</v>
      </c>
      <c r="S253" s="8">
        <f t="shared" si="50"/>
        <v>21.75</v>
      </c>
      <c r="T253" t="s">
        <v>27</v>
      </c>
      <c r="U253">
        <v>5.7</v>
      </c>
      <c r="V253">
        <v>16</v>
      </c>
      <c r="W253" s="8">
        <f t="shared" si="48"/>
        <v>21.375</v>
      </c>
      <c r="X253" t="s">
        <v>32</v>
      </c>
      <c r="Y253">
        <v>6.4</v>
      </c>
      <c r="Z253">
        <v>17</v>
      </c>
      <c r="AA253" s="8">
        <f>+Y253*60/Z253</f>
        <v>22.588235294117649</v>
      </c>
      <c r="AB253" t="s">
        <v>32</v>
      </c>
      <c r="AC253" s="8">
        <v>5.3670167120748955</v>
      </c>
      <c r="AD253" s="8">
        <v>17.203566666444143</v>
      </c>
      <c r="AE253" s="40">
        <v>27.769320067185973</v>
      </c>
      <c r="AF253" s="40">
        <v>18.718269819746233</v>
      </c>
      <c r="AG253">
        <v>10000</v>
      </c>
      <c r="AH253" s="38">
        <v>0</v>
      </c>
      <c r="AI253" s="38">
        <v>0</v>
      </c>
      <c r="AJ253" s="38">
        <v>0</v>
      </c>
      <c r="AK253" s="38">
        <v>1</v>
      </c>
      <c r="AL253" s="38">
        <f t="shared" si="45"/>
        <v>4</v>
      </c>
      <c r="AM253" s="8"/>
      <c r="AN253" s="40"/>
      <c r="AO253" s="40"/>
    </row>
    <row r="254" spans="1:41" x14ac:dyDescent="0.25">
      <c r="A254" s="3" t="s">
        <v>607</v>
      </c>
      <c r="B254" s="30" t="s">
        <v>608</v>
      </c>
      <c r="C254" s="1" t="s">
        <v>133</v>
      </c>
      <c r="D254" s="1" t="str">
        <f>+VLOOKUP($C254,[1]Ubicacion!$A:$C,2,0)</f>
        <v>Ub6</v>
      </c>
      <c r="E254" s="1" t="str">
        <f>+VLOOKUP($C254,[1]Ubicacion!$A:$C,3,0)</f>
        <v>C.C Premium Plaza - Zona Oriental</v>
      </c>
      <c r="F254" s="1" t="s">
        <v>282</v>
      </c>
      <c r="G254" s="1" t="str">
        <f>+VLOOKUP($F254,[1]Ubicacion!$A:$C,2,0)</f>
        <v>Ub40</v>
      </c>
      <c r="H254" s="1" t="str">
        <f>+VLOOKUP($F254,[1]Ubicacion!$A:$C,3,0)</f>
        <v>Unidad Deportiva de Belen - Zona Occidental</v>
      </c>
      <c r="I254" s="4">
        <v>1</v>
      </c>
      <c r="J254" s="4">
        <v>1</v>
      </c>
      <c r="K254" s="5">
        <v>43403.338956979169</v>
      </c>
      <c r="L254" s="6">
        <f t="shared" si="42"/>
        <v>0.33895697916887002</v>
      </c>
      <c r="M254" s="7">
        <v>43403.344336145834</v>
      </c>
      <c r="N254" s="6">
        <f t="shared" si="43"/>
        <v>0.34433614583394956</v>
      </c>
      <c r="O254" s="6">
        <f t="shared" si="44"/>
        <v>5.3791666650795378E-3</v>
      </c>
      <c r="P254" s="1">
        <v>6800</v>
      </c>
      <c r="Q254" s="26">
        <v>2.4</v>
      </c>
      <c r="R254" s="26">
        <v>6</v>
      </c>
      <c r="S254" s="28">
        <f t="shared" si="50"/>
        <v>24</v>
      </c>
      <c r="T254" s="26" t="s">
        <v>20</v>
      </c>
      <c r="W254" s="8"/>
      <c r="X254" t="s">
        <v>28</v>
      </c>
      <c r="AA254" s="8"/>
      <c r="AB254" t="s">
        <v>28</v>
      </c>
      <c r="AC254" s="8">
        <v>2.558167802717517</v>
      </c>
      <c r="AD254" s="8">
        <v>7.7459999998410547</v>
      </c>
      <c r="AE254" s="40">
        <v>30.838091539234544</v>
      </c>
      <c r="AF254" s="40">
        <v>19.81539738783896</v>
      </c>
      <c r="AG254">
        <v>6800</v>
      </c>
      <c r="AH254" s="38">
        <v>1</v>
      </c>
      <c r="AI254" s="38">
        <v>0</v>
      </c>
      <c r="AJ254" s="38">
        <v>0</v>
      </c>
      <c r="AK254" s="38">
        <v>0</v>
      </c>
      <c r="AL254" s="38">
        <f t="shared" si="45"/>
        <v>1</v>
      </c>
      <c r="AM254" s="8"/>
      <c r="AN254" s="40"/>
      <c r="AO254" s="40"/>
    </row>
    <row r="255" spans="1:41" x14ac:dyDescent="0.25">
      <c r="A255" s="3" t="s">
        <v>797</v>
      </c>
      <c r="B255" s="30" t="s">
        <v>798</v>
      </c>
      <c r="C255" s="1" t="s">
        <v>224</v>
      </c>
      <c r="D255" s="1" t="str">
        <f>+VLOOKUP($C255,[1]Ubicacion!$A:$C,2,0)</f>
        <v>Ub22</v>
      </c>
      <c r="E255" s="1" t="str">
        <f>+VLOOKUP($C255,[1]Ubicacion!$A:$C,3,0)</f>
        <v>Hotel Nutibara - Zona Oriental</v>
      </c>
      <c r="F255" s="1" t="s">
        <v>46</v>
      </c>
      <c r="G255" s="1" t="str">
        <f>+VLOOKUP($F255,[1]Ubicacion!$A:$C,2,0)</f>
        <v>Ub4</v>
      </c>
      <c r="H255" s="1" t="str">
        <f>+VLOOKUP($F255,[1]Ubicacion!$A:$C,3,0)</f>
        <v>C.C Los Molinos - Zona Occidental</v>
      </c>
      <c r="I255" s="4">
        <v>2</v>
      </c>
      <c r="J255" s="4">
        <v>2</v>
      </c>
      <c r="K255" s="5">
        <v>43419.529172453702</v>
      </c>
      <c r="L255" s="6">
        <f t="shared" si="42"/>
        <v>0.52917245370190358</v>
      </c>
      <c r="M255" s="7">
        <v>43419.552118865744</v>
      </c>
      <c r="N255" s="6">
        <f t="shared" si="43"/>
        <v>0.55211886574397795</v>
      </c>
      <c r="O255" s="6">
        <f t="shared" si="44"/>
        <v>2.2946412042074371E-2</v>
      </c>
      <c r="P255" s="1">
        <v>11800</v>
      </c>
      <c r="Q255">
        <v>6.6</v>
      </c>
      <c r="R255">
        <v>21</v>
      </c>
      <c r="S255" s="8">
        <f t="shared" si="50"/>
        <v>18.857142857142858</v>
      </c>
      <c r="T255" t="s">
        <v>27</v>
      </c>
      <c r="W255" s="8"/>
      <c r="X255" t="s">
        <v>28</v>
      </c>
      <c r="AA255" s="8"/>
      <c r="AB255" t="s">
        <v>28</v>
      </c>
      <c r="AC255" s="8">
        <v>6.3848812730054538</v>
      </c>
      <c r="AD255" s="8">
        <v>33.042833332220717</v>
      </c>
      <c r="AE255" s="40">
        <v>23.274183931063991</v>
      </c>
      <c r="AF255" s="40">
        <v>11.593826489654138</v>
      </c>
      <c r="AG255">
        <v>11800</v>
      </c>
      <c r="AH255" s="23">
        <v>0</v>
      </c>
      <c r="AI255" s="23">
        <v>0</v>
      </c>
      <c r="AJ255" s="23">
        <v>0</v>
      </c>
      <c r="AK255" s="23">
        <v>1</v>
      </c>
      <c r="AL255" s="38">
        <f t="shared" si="45"/>
        <v>4</v>
      </c>
      <c r="AM255" s="8"/>
      <c r="AN255" s="40"/>
      <c r="AO255" s="40"/>
    </row>
    <row r="256" spans="1:41" x14ac:dyDescent="0.25">
      <c r="A256" s="3" t="s">
        <v>334</v>
      </c>
      <c r="B256" s="30" t="s">
        <v>335</v>
      </c>
      <c r="C256" s="1" t="s">
        <v>73</v>
      </c>
      <c r="D256" s="1" t="str">
        <f>+VLOOKUP($C256,[1]Ubicacion!$A:$C,2,0)</f>
        <v>Ub28</v>
      </c>
      <c r="E256" s="1" t="str">
        <f>+VLOOKUP($C256,[1]Ubicacion!$A:$C,3,0)</f>
        <v>Parque de Boston - Zona Oriental</v>
      </c>
      <c r="F256" s="1" t="s">
        <v>18</v>
      </c>
      <c r="G256" s="1" t="str">
        <f>+VLOOKUP($F256,[1]Ubicacion!$A:$C,2,0)</f>
        <v>Ub17</v>
      </c>
      <c r="H256" s="1" t="str">
        <f>+VLOOKUP($F256,[1]Ubicacion!$A:$C,3,0)</f>
        <v>Facultad de Minas Unal - Zona Occidental</v>
      </c>
      <c r="I256" s="4">
        <v>1</v>
      </c>
      <c r="J256" s="4">
        <v>2</v>
      </c>
      <c r="K256" s="5">
        <v>43382.767192094907</v>
      </c>
      <c r="L256" s="6">
        <f t="shared" si="42"/>
        <v>0.76719209490693174</v>
      </c>
      <c r="M256" s="7">
        <v>43382.783631828701</v>
      </c>
      <c r="N256" s="6">
        <f t="shared" si="43"/>
        <v>0.78363182870089076</v>
      </c>
      <c r="O256" s="6">
        <f t="shared" si="44"/>
        <v>1.6439733793959022E-2</v>
      </c>
      <c r="P256" s="1">
        <v>11400</v>
      </c>
      <c r="Q256" s="26">
        <v>6.4</v>
      </c>
      <c r="R256" s="26">
        <v>27</v>
      </c>
      <c r="S256" s="28">
        <f t="shared" si="50"/>
        <v>14.222222222222221</v>
      </c>
      <c r="T256" s="26" t="s">
        <v>27</v>
      </c>
      <c r="U256">
        <v>7.7</v>
      </c>
      <c r="V256">
        <v>25</v>
      </c>
      <c r="W256" s="8">
        <f t="shared" ref="W256:W287" si="51">+U256*60/V256</f>
        <v>18.48</v>
      </c>
      <c r="X256" t="s">
        <v>32</v>
      </c>
      <c r="Y256">
        <v>7.7</v>
      </c>
      <c r="Z256">
        <v>29</v>
      </c>
      <c r="AA256" s="8">
        <f t="shared" ref="AA256:AA265" si="52">+Y256*60/Z256</f>
        <v>15.931034482758621</v>
      </c>
      <c r="AB256" t="s">
        <v>32</v>
      </c>
      <c r="AC256" s="8">
        <v>6.1744717683567663</v>
      </c>
      <c r="AD256" s="8">
        <v>23.673216664791106</v>
      </c>
      <c r="AE256" s="40">
        <v>18.628230738778459</v>
      </c>
      <c r="AF256" s="40">
        <v>15.64925930207022</v>
      </c>
      <c r="AG256">
        <v>11400</v>
      </c>
      <c r="AH256" s="23">
        <v>1</v>
      </c>
      <c r="AI256" s="23">
        <v>0</v>
      </c>
      <c r="AJ256" s="23">
        <v>0</v>
      </c>
      <c r="AK256" s="23">
        <v>0</v>
      </c>
      <c r="AL256" s="38">
        <f t="shared" si="45"/>
        <v>1</v>
      </c>
      <c r="AM256" s="8"/>
      <c r="AN256" s="40"/>
      <c r="AO256" s="40"/>
    </row>
    <row r="257" spans="1:41" x14ac:dyDescent="0.25">
      <c r="A257" s="3" t="s">
        <v>651</v>
      </c>
      <c r="B257" s="30" t="s">
        <v>652</v>
      </c>
      <c r="C257" s="1" t="s">
        <v>133</v>
      </c>
      <c r="D257" s="1" t="str">
        <f>+VLOOKUP($C257,[1]Ubicacion!$A:$C,2,0)</f>
        <v>Ub6</v>
      </c>
      <c r="E257" s="1" t="str">
        <f>+VLOOKUP($C257,[1]Ubicacion!$A:$C,3,0)</f>
        <v>C.C Premium Plaza - Zona Oriental</v>
      </c>
      <c r="F257" s="1" t="s">
        <v>37</v>
      </c>
      <c r="G257" s="1" t="str">
        <f>+VLOOKUP($F257,[1]Ubicacion!$A:$C,2,0)</f>
        <v>Ub7</v>
      </c>
      <c r="H257" s="1" t="str">
        <f>+VLOOKUP($F257,[1]Ubicacion!$A:$C,3,0)</f>
        <v>C.C Unicentro - Zona Occidental</v>
      </c>
      <c r="I257" s="4">
        <v>2</v>
      </c>
      <c r="J257" s="4">
        <v>2</v>
      </c>
      <c r="K257" s="5">
        <v>43406.565041284724</v>
      </c>
      <c r="L257" s="6">
        <f t="shared" si="42"/>
        <v>0.56504128472442972</v>
      </c>
      <c r="M257" s="7">
        <v>43406.571097106484</v>
      </c>
      <c r="N257" s="6">
        <f t="shared" si="43"/>
        <v>0.57109710648364853</v>
      </c>
      <c r="O257" s="6">
        <f t="shared" si="44"/>
        <v>6.0558217592188157E-3</v>
      </c>
      <c r="P257" s="1">
        <v>7000</v>
      </c>
      <c r="Q257">
        <v>3.4</v>
      </c>
      <c r="R257">
        <v>10</v>
      </c>
      <c r="S257" s="8">
        <f t="shared" si="50"/>
        <v>20.399999999999999</v>
      </c>
      <c r="T257" t="s">
        <v>20</v>
      </c>
      <c r="U257">
        <v>3.5</v>
      </c>
      <c r="V257">
        <v>12</v>
      </c>
      <c r="W257" s="8">
        <f t="shared" si="51"/>
        <v>17.5</v>
      </c>
      <c r="X257" t="s">
        <v>32</v>
      </c>
      <c r="Y257">
        <v>3.8</v>
      </c>
      <c r="Z257">
        <v>14</v>
      </c>
      <c r="AA257" s="8">
        <f t="shared" si="52"/>
        <v>16.285714285714285</v>
      </c>
      <c r="AB257" t="s">
        <v>32</v>
      </c>
      <c r="AC257" s="8">
        <v>2.981598845080919</v>
      </c>
      <c r="AD257" s="8">
        <v>8.7203833341598518</v>
      </c>
      <c r="AE257" s="40">
        <v>24.66261363462791</v>
      </c>
      <c r="AF257" s="40">
        <v>20.514686551000171</v>
      </c>
      <c r="AG257">
        <v>7000</v>
      </c>
      <c r="AH257" s="23">
        <v>0</v>
      </c>
      <c r="AI257" s="23">
        <v>0</v>
      </c>
      <c r="AJ257" s="23">
        <v>0</v>
      </c>
      <c r="AK257" s="23">
        <v>1</v>
      </c>
      <c r="AL257" s="38">
        <f t="shared" si="45"/>
        <v>4</v>
      </c>
      <c r="AM257" s="8"/>
      <c r="AN257" s="40"/>
      <c r="AO257" s="40"/>
    </row>
    <row r="258" spans="1:41" x14ac:dyDescent="0.25">
      <c r="A258" s="3" t="s">
        <v>613</v>
      </c>
      <c r="B258" s="30" t="s">
        <v>614</v>
      </c>
      <c r="C258" s="1" t="s">
        <v>105</v>
      </c>
      <c r="D258" s="1" t="str">
        <f>+VLOOKUP($C258,[1]Ubicacion!$A:$C,2,0)</f>
        <v>Ub16</v>
      </c>
      <c r="E258" s="1" t="str">
        <f>+VLOOKUP($C258,[1]Ubicacion!$A:$C,3,0)</f>
        <v>Estadio Atanasio Girardot Obelisco - Zona Occidental</v>
      </c>
      <c r="F258" s="1" t="s">
        <v>163</v>
      </c>
      <c r="G258" s="1" t="str">
        <f>+VLOOKUP($F258,[1]Ubicacion!$A:$C,2,0)</f>
        <v>Ub25</v>
      </c>
      <c r="H258" s="1" t="str">
        <f>+VLOOKUP($F258,[1]Ubicacion!$A:$C,3,0)</f>
        <v>Museo de Arte Moderno - Zona Oriental</v>
      </c>
      <c r="I258" s="4">
        <v>2</v>
      </c>
      <c r="J258" s="4">
        <v>2</v>
      </c>
      <c r="K258" s="5">
        <v>43403.628850925925</v>
      </c>
      <c r="L258" s="6">
        <f t="shared" ref="L258:L321" si="53">+MOD(K258,1)</f>
        <v>0.62885092592478031</v>
      </c>
      <c r="M258" s="7">
        <v>43403.642500729169</v>
      </c>
      <c r="N258" s="6">
        <f t="shared" ref="N258:N321" si="54">+MOD(M258,1)</f>
        <v>0.64250072916911449</v>
      </c>
      <c r="O258" s="6">
        <f t="shared" ref="O258:O321" si="55">+N258-L258</f>
        <v>1.364980324433418E-2</v>
      </c>
      <c r="P258" s="1">
        <v>12200</v>
      </c>
      <c r="Q258">
        <v>7</v>
      </c>
      <c r="R258">
        <v>22</v>
      </c>
      <c r="S258" s="8">
        <f t="shared" si="50"/>
        <v>19.09090909090909</v>
      </c>
      <c r="T258" t="s">
        <v>27</v>
      </c>
      <c r="U258">
        <v>7.2</v>
      </c>
      <c r="V258">
        <v>24</v>
      </c>
      <c r="W258" s="8">
        <f t="shared" si="51"/>
        <v>18</v>
      </c>
      <c r="X258" t="s">
        <v>32</v>
      </c>
      <c r="Y258" s="26">
        <v>7.6</v>
      </c>
      <c r="Z258" s="26">
        <v>24</v>
      </c>
      <c r="AA258" s="28">
        <f t="shared" si="52"/>
        <v>19</v>
      </c>
      <c r="AB258" s="26" t="s">
        <v>32</v>
      </c>
      <c r="AC258" s="8">
        <v>5.1108705100290335</v>
      </c>
      <c r="AD258" s="8">
        <v>19.655716665585835</v>
      </c>
      <c r="AE258" s="40">
        <v>23.241064540683613</v>
      </c>
      <c r="AF258" s="40">
        <v>15.601172718298454</v>
      </c>
      <c r="AG258">
        <v>12200</v>
      </c>
      <c r="AH258" s="23">
        <v>0</v>
      </c>
      <c r="AI258" s="23">
        <v>0</v>
      </c>
      <c r="AJ258" s="23">
        <v>1</v>
      </c>
      <c r="AK258" s="23">
        <v>0</v>
      </c>
      <c r="AL258" s="38">
        <f t="shared" si="45"/>
        <v>3</v>
      </c>
      <c r="AM258" s="8"/>
      <c r="AN258" s="40"/>
      <c r="AO258" s="40"/>
    </row>
    <row r="259" spans="1:41" x14ac:dyDescent="0.25">
      <c r="A259" s="9" t="s">
        <v>601</v>
      </c>
      <c r="B259" s="10" t="s">
        <v>602</v>
      </c>
      <c r="C259" s="10" t="s">
        <v>138</v>
      </c>
      <c r="D259" s="10" t="str">
        <f>+VLOOKUP($C259,[1]Ubicacion!$A:$C,2,0)</f>
        <v>Ub32</v>
      </c>
      <c r="E259" s="10" t="str">
        <f>+VLOOKUP($C259,[1]Ubicacion!$A:$C,3,0)</f>
        <v>Parque Explora - Planetario Zona Oriental</v>
      </c>
      <c r="F259" s="10" t="s">
        <v>160</v>
      </c>
      <c r="G259" s="10" t="str">
        <f>+VLOOKUP($F259,[1]Ubicacion!$A:$C,2,0)</f>
        <v>Ub30</v>
      </c>
      <c r="H259" s="10" t="str">
        <f>+VLOOKUP($F259,[1]Ubicacion!$A:$C,3,0)</f>
        <v>Parque de los pies descalsos  - Zona Oriental</v>
      </c>
      <c r="I259" s="11">
        <v>1</v>
      </c>
      <c r="J259" s="11">
        <v>1</v>
      </c>
      <c r="K259" s="12">
        <v>43403.308430439814</v>
      </c>
      <c r="L259" s="13">
        <f t="shared" si="53"/>
        <v>0.30843043981440132</v>
      </c>
      <c r="M259" s="14">
        <v>43403.309159641205</v>
      </c>
      <c r="N259" s="13">
        <f t="shared" si="54"/>
        <v>0.30915964120504213</v>
      </c>
      <c r="O259" s="13">
        <f t="shared" si="55"/>
        <v>7.2920139064081013E-4</v>
      </c>
      <c r="P259" s="10">
        <v>100</v>
      </c>
      <c r="Q259" s="9">
        <v>3.8</v>
      </c>
      <c r="R259" s="9">
        <v>14</v>
      </c>
      <c r="S259" s="15">
        <f t="shared" si="50"/>
        <v>16.285714285714285</v>
      </c>
      <c r="T259" s="9" t="s">
        <v>27</v>
      </c>
      <c r="U259" s="9">
        <v>5.6</v>
      </c>
      <c r="V259" s="9">
        <v>17</v>
      </c>
      <c r="W259" s="15">
        <f t="shared" si="51"/>
        <v>19.764705882352942</v>
      </c>
      <c r="X259" s="9" t="s">
        <v>32</v>
      </c>
      <c r="Y259" s="9">
        <v>6.2</v>
      </c>
      <c r="Z259" s="9">
        <v>18</v>
      </c>
      <c r="AA259" s="15">
        <f t="shared" si="52"/>
        <v>20.666666666666668</v>
      </c>
      <c r="AB259" s="9" t="s">
        <v>32</v>
      </c>
      <c r="AC259" s="15"/>
      <c r="AD259" s="15"/>
      <c r="AE259" s="41"/>
      <c r="AF259" s="41"/>
      <c r="AG259" s="9"/>
      <c r="AH259" s="35"/>
      <c r="AI259" s="35"/>
      <c r="AJ259" s="35"/>
      <c r="AK259" s="35"/>
      <c r="AL259" s="38">
        <f t="shared" ref="AL259:AL322" si="56">+IF(AH259=1,1,IF(AI259=1,2,IF(AJ259=1,3,IF(AK259=1,4,0))))</f>
        <v>0</v>
      </c>
      <c r="AM259" s="8"/>
      <c r="AN259" s="40"/>
      <c r="AO259" s="40"/>
    </row>
    <row r="260" spans="1:41" x14ac:dyDescent="0.25">
      <c r="A260" s="3" t="s">
        <v>274</v>
      </c>
      <c r="B260" s="30" t="s">
        <v>275</v>
      </c>
      <c r="C260" s="1" t="s">
        <v>273</v>
      </c>
      <c r="D260" s="1" t="str">
        <f>+VLOOKUP($C260,[1]Ubicacion!$A:$C,2,0)</f>
        <v>Ub35</v>
      </c>
      <c r="E260" s="1" t="str">
        <f>+VLOOKUP($C260,[1]Ubicacion!$A:$C,3,0)</f>
        <v>Parroquia San Cayetano - Zona Oriental</v>
      </c>
      <c r="F260" s="1" t="s">
        <v>18</v>
      </c>
      <c r="G260" s="1" t="str">
        <f>+VLOOKUP($F260,[1]Ubicacion!$A:$C,2,0)</f>
        <v>Ub17</v>
      </c>
      <c r="H260" s="1" t="str">
        <f>+VLOOKUP($F260,[1]Ubicacion!$A:$C,3,0)</f>
        <v>Facultad de Minas Unal - Zona Occidental</v>
      </c>
      <c r="I260" s="4">
        <v>2</v>
      </c>
      <c r="J260" s="4">
        <v>2</v>
      </c>
      <c r="K260" s="5">
        <v>43378.715729317133</v>
      </c>
      <c r="L260" s="6">
        <f t="shared" si="53"/>
        <v>0.71572931713308208</v>
      </c>
      <c r="M260" s="7">
        <v>43378.730508993052</v>
      </c>
      <c r="N260" s="6">
        <f t="shared" si="54"/>
        <v>0.73050899305235362</v>
      </c>
      <c r="O260" s="6">
        <f t="shared" si="55"/>
        <v>1.477967591927154E-2</v>
      </c>
      <c r="P260" s="1">
        <v>10400</v>
      </c>
      <c r="Q260" s="3">
        <v>5.9</v>
      </c>
      <c r="R260" s="3">
        <v>17</v>
      </c>
      <c r="S260" s="8">
        <f t="shared" si="50"/>
        <v>20.823529411764707</v>
      </c>
      <c r="T260" t="s">
        <v>20</v>
      </c>
      <c r="U260" s="26">
        <v>5.3</v>
      </c>
      <c r="V260" s="26">
        <v>18</v>
      </c>
      <c r="W260" s="28">
        <f t="shared" si="51"/>
        <v>17.666666666666668</v>
      </c>
      <c r="X260" s="26" t="s">
        <v>32</v>
      </c>
      <c r="Y260">
        <v>6.2</v>
      </c>
      <c r="Z260">
        <v>19</v>
      </c>
      <c r="AA260" s="8">
        <f t="shared" si="52"/>
        <v>19.578947368421051</v>
      </c>
      <c r="AB260" t="s">
        <v>20</v>
      </c>
      <c r="AC260" s="8">
        <v>5.0848974323925322</v>
      </c>
      <c r="AD260" s="8">
        <v>21.282733333110809</v>
      </c>
      <c r="AE260" s="40">
        <v>22.686227310893113</v>
      </c>
      <c r="AF260" s="40">
        <v>14.335275510354649</v>
      </c>
      <c r="AG260">
        <v>10400</v>
      </c>
      <c r="AH260" s="23">
        <v>0</v>
      </c>
      <c r="AI260" s="23">
        <v>1</v>
      </c>
      <c r="AJ260" s="23">
        <v>0</v>
      </c>
      <c r="AK260" s="23">
        <v>0</v>
      </c>
      <c r="AL260" s="38">
        <f t="shared" si="56"/>
        <v>2</v>
      </c>
      <c r="AM260" s="8"/>
      <c r="AN260" s="40"/>
      <c r="AO260" s="40"/>
    </row>
    <row r="261" spans="1:41" x14ac:dyDescent="0.25">
      <c r="A261" s="3" t="s">
        <v>679</v>
      </c>
      <c r="B261" s="30" t="s">
        <v>680</v>
      </c>
      <c r="C261" s="1" t="s">
        <v>105</v>
      </c>
      <c r="D261" s="1" t="str">
        <f>+VLOOKUP($C261,[1]Ubicacion!$A:$C,2,0)</f>
        <v>Ub16</v>
      </c>
      <c r="E261" s="1" t="str">
        <f>+VLOOKUP($C261,[1]Ubicacion!$A:$C,3,0)</f>
        <v>Estadio Atanasio Girardot Obelisco - Zona Occidental</v>
      </c>
      <c r="F261" s="1" t="s">
        <v>26</v>
      </c>
      <c r="G261" s="1" t="str">
        <f>+VLOOKUP($F261,[1]Ubicacion!$A:$C,2,0)</f>
        <v>Ub5</v>
      </c>
      <c r="H261" s="1" t="str">
        <f>+VLOOKUP($F261,[1]Ubicacion!$A:$C,3,0)</f>
        <v>C.C Oviedo - Zona Oriental</v>
      </c>
      <c r="I261" s="4">
        <v>2</v>
      </c>
      <c r="J261" s="4">
        <v>2</v>
      </c>
      <c r="K261" s="5">
        <v>43410.66572704861</v>
      </c>
      <c r="L261" s="6">
        <f t="shared" si="53"/>
        <v>0.66572704861027887</v>
      </c>
      <c r="M261" s="7">
        <v>43410.682466122686</v>
      </c>
      <c r="N261" s="6">
        <f t="shared" si="54"/>
        <v>0.68246612268558238</v>
      </c>
      <c r="O261" s="6">
        <f t="shared" si="55"/>
        <v>1.6739074075303506E-2</v>
      </c>
      <c r="P261" s="1">
        <v>16300</v>
      </c>
      <c r="Q261" s="26">
        <v>9.6</v>
      </c>
      <c r="R261" s="26">
        <v>30</v>
      </c>
      <c r="S261" s="28">
        <f t="shared" si="50"/>
        <v>19.2</v>
      </c>
      <c r="T261" s="26" t="s">
        <v>27</v>
      </c>
      <c r="U261">
        <v>10.5</v>
      </c>
      <c r="V261">
        <v>31</v>
      </c>
      <c r="W261" s="8">
        <f t="shared" si="51"/>
        <v>20.322580645161292</v>
      </c>
      <c r="X261" t="s">
        <v>32</v>
      </c>
      <c r="Y261">
        <v>10</v>
      </c>
      <c r="Z261">
        <v>33</v>
      </c>
      <c r="AA261" s="8">
        <f t="shared" si="52"/>
        <v>18.181818181818183</v>
      </c>
      <c r="AB261" t="s">
        <v>32</v>
      </c>
      <c r="AC261" s="8">
        <v>8.7484932165255387</v>
      </c>
      <c r="AD261" s="8">
        <v>24.104266667366026</v>
      </c>
      <c r="AE261" s="40">
        <v>29.019028466187997</v>
      </c>
      <c r="AF261" s="40">
        <v>21.776625700137568</v>
      </c>
      <c r="AG261">
        <v>16300</v>
      </c>
      <c r="AH261" s="23">
        <v>1</v>
      </c>
      <c r="AI261" s="23">
        <v>0</v>
      </c>
      <c r="AJ261" s="23">
        <v>0</v>
      </c>
      <c r="AK261" s="23">
        <v>0</v>
      </c>
      <c r="AL261" s="38">
        <f t="shared" si="56"/>
        <v>1</v>
      </c>
      <c r="AM261" s="8"/>
      <c r="AN261" s="40"/>
      <c r="AO261" s="40"/>
    </row>
    <row r="262" spans="1:41" x14ac:dyDescent="0.25">
      <c r="A262" s="3" t="s">
        <v>180</v>
      </c>
      <c r="B262" s="30" t="s">
        <v>181</v>
      </c>
      <c r="C262" s="1" t="s">
        <v>18</v>
      </c>
      <c r="D262" s="1" t="str">
        <f>+VLOOKUP($C262,[1]Ubicacion!$A:$C,2,0)</f>
        <v>Ub17</v>
      </c>
      <c r="E262" s="1" t="str">
        <f>+VLOOKUP($C262,[1]Ubicacion!$A:$C,3,0)</f>
        <v>Facultad de Minas Unal - Zona Occidental</v>
      </c>
      <c r="F262" s="1" t="s">
        <v>138</v>
      </c>
      <c r="G262" s="1" t="str">
        <f>+VLOOKUP($F262,[1]Ubicacion!$A:$C,2,0)</f>
        <v>Ub32</v>
      </c>
      <c r="H262" s="1" t="str">
        <f>+VLOOKUP($F262,[1]Ubicacion!$A:$C,3,0)</f>
        <v>Parque Explora - Planetario Zona Oriental</v>
      </c>
      <c r="I262" s="4">
        <v>2</v>
      </c>
      <c r="J262" s="4">
        <v>2</v>
      </c>
      <c r="K262" s="5">
        <v>43370.652769791668</v>
      </c>
      <c r="L262" s="6">
        <f t="shared" si="53"/>
        <v>0.65276979166810634</v>
      </c>
      <c r="M262" s="7">
        <v>43370.662577777781</v>
      </c>
      <c r="N262" s="6">
        <f t="shared" si="54"/>
        <v>0.66257777778082527</v>
      </c>
      <c r="O262" s="6">
        <f t="shared" si="55"/>
        <v>9.8079861127189361E-3</v>
      </c>
      <c r="P262" s="1">
        <v>9100</v>
      </c>
      <c r="Q262" s="3">
        <v>6.7</v>
      </c>
      <c r="R262" s="3">
        <v>14</v>
      </c>
      <c r="S262" s="8">
        <f t="shared" si="50"/>
        <v>28.714285714285715</v>
      </c>
      <c r="T262" t="s">
        <v>20</v>
      </c>
      <c r="U262">
        <v>6.5</v>
      </c>
      <c r="V262">
        <v>15</v>
      </c>
      <c r="W262" s="8">
        <f t="shared" si="51"/>
        <v>26</v>
      </c>
      <c r="X262" t="s">
        <v>20</v>
      </c>
      <c r="Y262">
        <v>7.4</v>
      </c>
      <c r="Z262">
        <v>17</v>
      </c>
      <c r="AA262" s="8">
        <f t="shared" si="52"/>
        <v>26.117647058823529</v>
      </c>
      <c r="AB262" t="s">
        <v>32</v>
      </c>
      <c r="AC262" s="8">
        <v>4.0239394483283819</v>
      </c>
      <c r="AD262" s="8">
        <v>14.123500001430511</v>
      </c>
      <c r="AE262" s="40">
        <v>24.875481861012595</v>
      </c>
      <c r="AF262" s="40">
        <v>17.094655494406403</v>
      </c>
      <c r="AG262">
        <v>9100</v>
      </c>
      <c r="AH262" s="23">
        <v>0</v>
      </c>
      <c r="AI262" s="23">
        <v>0</v>
      </c>
      <c r="AJ262" s="23">
        <v>0</v>
      </c>
      <c r="AK262" s="23">
        <v>1</v>
      </c>
      <c r="AL262" s="38">
        <f t="shared" si="56"/>
        <v>4</v>
      </c>
      <c r="AM262" s="8"/>
      <c r="AN262" s="40"/>
      <c r="AO262" s="40"/>
    </row>
    <row r="263" spans="1:41" x14ac:dyDescent="0.25">
      <c r="A263" s="3" t="s">
        <v>591</v>
      </c>
      <c r="B263" s="30" t="s">
        <v>592</v>
      </c>
      <c r="C263" s="1" t="s">
        <v>18</v>
      </c>
      <c r="D263" s="1" t="str">
        <f>+VLOOKUP($C263,[1]Ubicacion!$A:$C,2,0)</f>
        <v>Ub17</v>
      </c>
      <c r="E263" s="1" t="str">
        <f>+VLOOKUP($C263,[1]Ubicacion!$A:$C,3,0)</f>
        <v>Facultad de Minas Unal - Zona Occidental</v>
      </c>
      <c r="F263" s="1" t="s">
        <v>23</v>
      </c>
      <c r="G263" s="1" t="str">
        <f>+VLOOKUP($F263,[1]Ubicacion!$A:$C,2,0)</f>
        <v>Ub13</v>
      </c>
      <c r="H263" s="1" t="str">
        <f>+VLOOKUP($F263,[1]Ubicacion!$A:$C,3,0)</f>
        <v>Clinica León XIII - Zona Oriental</v>
      </c>
      <c r="I263" s="4">
        <v>2</v>
      </c>
      <c r="J263" s="4">
        <v>2</v>
      </c>
      <c r="K263" s="5">
        <v>43402.711601932868</v>
      </c>
      <c r="L263" s="6">
        <f t="shared" si="53"/>
        <v>0.7116019328677794</v>
      </c>
      <c r="M263" s="7">
        <v>43402.726388506948</v>
      </c>
      <c r="N263" s="6">
        <f t="shared" si="54"/>
        <v>0.72638850694784196</v>
      </c>
      <c r="O263" s="6">
        <f t="shared" si="55"/>
        <v>1.4786574080062564E-2</v>
      </c>
      <c r="P263" s="1">
        <v>10700</v>
      </c>
      <c r="Q263">
        <v>5.8</v>
      </c>
      <c r="R263">
        <v>18</v>
      </c>
      <c r="S263" s="8">
        <f t="shared" si="50"/>
        <v>19.333333333333332</v>
      </c>
      <c r="T263" t="s">
        <v>27</v>
      </c>
      <c r="U263">
        <v>7.4</v>
      </c>
      <c r="V263">
        <v>19</v>
      </c>
      <c r="W263" s="8">
        <f t="shared" si="51"/>
        <v>23.368421052631579</v>
      </c>
      <c r="X263" t="s">
        <v>32</v>
      </c>
      <c r="Y263">
        <v>6.7</v>
      </c>
      <c r="Z263">
        <v>23</v>
      </c>
      <c r="AA263" s="8">
        <f t="shared" si="52"/>
        <v>17.478260869565219</v>
      </c>
      <c r="AB263" t="s">
        <v>32</v>
      </c>
      <c r="AC263" s="8">
        <v>5.1471614173483511</v>
      </c>
      <c r="AD263" s="8">
        <v>21.292666665712993</v>
      </c>
      <c r="AE263" s="40">
        <v>23.345270966867133</v>
      </c>
      <c r="AF263" s="40">
        <v>14.504039812833833</v>
      </c>
      <c r="AG263">
        <v>10700</v>
      </c>
      <c r="AH263" s="23">
        <v>0</v>
      </c>
      <c r="AI263" s="23">
        <v>0</v>
      </c>
      <c r="AJ263" s="23">
        <v>0</v>
      </c>
      <c r="AK263" s="23">
        <v>1</v>
      </c>
      <c r="AL263" s="38">
        <f t="shared" si="56"/>
        <v>4</v>
      </c>
      <c r="AM263" s="8"/>
      <c r="AN263" s="40"/>
      <c r="AO263" s="40"/>
    </row>
    <row r="264" spans="1:41" x14ac:dyDescent="0.25">
      <c r="A264" s="3" t="s">
        <v>219</v>
      </c>
      <c r="B264" s="30" t="s">
        <v>220</v>
      </c>
      <c r="C264" s="1" t="s">
        <v>157</v>
      </c>
      <c r="D264" s="1" t="str">
        <f>+VLOOKUP($C264,[1]Ubicacion!$A:$C,2,0)</f>
        <v>Ub23</v>
      </c>
      <c r="E264" s="1" t="str">
        <f>+VLOOKUP($C264,[1]Ubicacion!$A:$C,3,0)</f>
        <v>Museo Casa Gardeliana - Zona Oriental</v>
      </c>
      <c r="F264" s="1" t="s">
        <v>221</v>
      </c>
      <c r="G264" s="1" t="str">
        <f>+VLOOKUP($F264,[1]Ubicacion!$A:$C,2,0)</f>
        <v>Ub18</v>
      </c>
      <c r="H264" s="1" t="str">
        <f>+VLOOKUP($F264,[1]Ubicacion!$A:$C,3,0)</f>
        <v>Hospital La Maria - Zona Occidental</v>
      </c>
      <c r="I264" s="4">
        <v>2</v>
      </c>
      <c r="J264" s="4">
        <v>2</v>
      </c>
      <c r="K264" s="5">
        <v>43375.718713159724</v>
      </c>
      <c r="L264" s="6">
        <f t="shared" si="53"/>
        <v>0.71871315972384764</v>
      </c>
      <c r="M264" s="7">
        <v>43375.749781284721</v>
      </c>
      <c r="N264" s="6">
        <f t="shared" si="54"/>
        <v>0.7497812847213936</v>
      </c>
      <c r="O264" s="6">
        <f t="shared" si="55"/>
        <v>3.1068124997545965E-2</v>
      </c>
      <c r="P264" s="1">
        <v>10100</v>
      </c>
      <c r="Q264" s="3">
        <v>4.9000000000000004</v>
      </c>
      <c r="R264" s="3">
        <v>17</v>
      </c>
      <c r="S264" s="8">
        <f t="shared" si="50"/>
        <v>17.294117647058822</v>
      </c>
      <c r="T264" t="s">
        <v>20</v>
      </c>
      <c r="U264">
        <v>4.8</v>
      </c>
      <c r="V264">
        <v>19</v>
      </c>
      <c r="W264" s="8">
        <f t="shared" si="51"/>
        <v>15.157894736842104</v>
      </c>
      <c r="X264" t="s">
        <v>32</v>
      </c>
      <c r="Y264">
        <v>4.4000000000000004</v>
      </c>
      <c r="Z264">
        <v>26</v>
      </c>
      <c r="AA264" s="8">
        <f t="shared" si="52"/>
        <v>10.153846153846153</v>
      </c>
      <c r="AB264" t="s">
        <v>32</v>
      </c>
      <c r="AC264" s="8">
        <v>5.1066585137901788</v>
      </c>
      <c r="AD264" s="8">
        <v>44.738100000222524</v>
      </c>
      <c r="AE264" s="40">
        <v>12.354468809718266</v>
      </c>
      <c r="AF264" s="40">
        <v>6.8487376716017607</v>
      </c>
      <c r="AG264">
        <v>10100</v>
      </c>
      <c r="AH264" s="38">
        <v>0</v>
      </c>
      <c r="AI264" s="38">
        <v>0</v>
      </c>
      <c r="AJ264" s="38">
        <v>0</v>
      </c>
      <c r="AK264" s="38">
        <v>1</v>
      </c>
      <c r="AL264" s="38">
        <f t="shared" si="56"/>
        <v>4</v>
      </c>
      <c r="AM264" s="8"/>
      <c r="AN264" s="40"/>
      <c r="AO264" s="40"/>
    </row>
    <row r="265" spans="1:41" x14ac:dyDescent="0.25">
      <c r="A265" s="3" t="s">
        <v>287</v>
      </c>
      <c r="B265" s="30" t="s">
        <v>288</v>
      </c>
      <c r="C265" s="1" t="s">
        <v>248</v>
      </c>
      <c r="D265" s="1" t="str">
        <f>+VLOOKUP($C265,[1]Ubicacion!$A:$C,2,0)</f>
        <v>Ub34</v>
      </c>
      <c r="E265" s="1" t="str">
        <f>+VLOOKUP($C265,[1]Ubicacion!$A:$C,3,0)</f>
        <v>Parroquia El Calvario - Zona Oriental</v>
      </c>
      <c r="F265" s="1" t="s">
        <v>105</v>
      </c>
      <c r="G265" s="1" t="str">
        <f>+VLOOKUP($F265,[1]Ubicacion!$A:$C,2,0)</f>
        <v>Ub16</v>
      </c>
      <c r="H265" s="1" t="str">
        <f>+VLOOKUP($F265,[1]Ubicacion!$A:$C,3,0)</f>
        <v>Estadio Atanasio Girardot Obelisco - Zona Occidental</v>
      </c>
      <c r="I265" s="4">
        <v>2</v>
      </c>
      <c r="J265" s="4">
        <v>2</v>
      </c>
      <c r="K265" s="5">
        <v>43379.625180902774</v>
      </c>
      <c r="L265" s="6">
        <f t="shared" si="53"/>
        <v>0.62518090277444571</v>
      </c>
      <c r="M265" s="7">
        <v>43379.637876967594</v>
      </c>
      <c r="N265" s="6">
        <f t="shared" si="54"/>
        <v>0.6378769675939111</v>
      </c>
      <c r="O265" s="6">
        <f t="shared" si="55"/>
        <v>1.2696064819465391E-2</v>
      </c>
      <c r="P265" s="1">
        <v>11700</v>
      </c>
      <c r="Q265" s="3">
        <v>6.3</v>
      </c>
      <c r="R265" s="3">
        <v>17</v>
      </c>
      <c r="S265" s="8">
        <f t="shared" si="50"/>
        <v>22.235294117647058</v>
      </c>
      <c r="T265" t="s">
        <v>20</v>
      </c>
      <c r="U265">
        <v>6.8</v>
      </c>
      <c r="V265">
        <v>17</v>
      </c>
      <c r="W265" s="8">
        <f t="shared" si="51"/>
        <v>24</v>
      </c>
      <c r="X265" t="s">
        <v>20</v>
      </c>
      <c r="Y265">
        <v>6</v>
      </c>
      <c r="Z265">
        <v>19</v>
      </c>
      <c r="AA265" s="8">
        <f t="shared" si="52"/>
        <v>18.94736842105263</v>
      </c>
      <c r="AB265" t="s">
        <v>32</v>
      </c>
      <c r="AC265" s="8">
        <v>6.2045876599973981</v>
      </c>
      <c r="AD265" s="8">
        <v>18.282333330313364</v>
      </c>
      <c r="AE265" s="40">
        <v>27.957384011683974</v>
      </c>
      <c r="AF265" s="40">
        <v>20.362568216748677</v>
      </c>
      <c r="AG265">
        <v>11700</v>
      </c>
      <c r="AH265" s="38">
        <v>0</v>
      </c>
      <c r="AI265" s="38">
        <v>0</v>
      </c>
      <c r="AJ265" s="38">
        <v>0</v>
      </c>
      <c r="AK265" s="38">
        <v>1</v>
      </c>
      <c r="AL265" s="38">
        <f t="shared" si="56"/>
        <v>4</v>
      </c>
      <c r="AM265" s="8"/>
      <c r="AN265" s="40"/>
      <c r="AO265" s="40"/>
    </row>
    <row r="266" spans="1:41" x14ac:dyDescent="0.25">
      <c r="A266" s="3" t="s">
        <v>436</v>
      </c>
      <c r="B266" s="30" t="s">
        <v>437</v>
      </c>
      <c r="C266" s="1" t="s">
        <v>113</v>
      </c>
      <c r="D266" s="1" t="str">
        <f>+VLOOKUP($C266,[1]Ubicacion!$A:$C,2,0)</f>
        <v>Ub31</v>
      </c>
      <c r="E266" s="1" t="str">
        <f>+VLOOKUP($C266,[1]Ubicacion!$A:$C,3,0)</f>
        <v>Parque de Robledo - Zona Occidental</v>
      </c>
      <c r="F266" s="1" t="s">
        <v>91</v>
      </c>
      <c r="G266" s="1" t="str">
        <f>+VLOOKUP($F266,[1]Ubicacion!$A:$C,2,0)</f>
        <v>Ub41</v>
      </c>
      <c r="H266" s="1" t="str">
        <f>+VLOOKUP($F266,[1]Ubicacion!$A:$C,3,0)</f>
        <v>Universidad de Antioquia - Zona Oriental</v>
      </c>
      <c r="I266" s="4">
        <v>1</v>
      </c>
      <c r="J266" s="4">
        <v>1</v>
      </c>
      <c r="K266" s="5">
        <v>43391.289427280091</v>
      </c>
      <c r="L266" s="6">
        <f t="shared" si="53"/>
        <v>0.28942728009133134</v>
      </c>
      <c r="M266" s="7">
        <v>43391.300723877313</v>
      </c>
      <c r="N266" s="6">
        <f t="shared" si="54"/>
        <v>0.30072387731343042</v>
      </c>
      <c r="O266" s="6">
        <f t="shared" si="55"/>
        <v>1.1296597222099081E-2</v>
      </c>
      <c r="P266" s="1">
        <v>10900</v>
      </c>
      <c r="Q266" s="26">
        <v>4.4000000000000004</v>
      </c>
      <c r="R266" s="26">
        <v>13</v>
      </c>
      <c r="S266" s="28">
        <f t="shared" si="50"/>
        <v>20.307692307692307</v>
      </c>
      <c r="T266" s="26" t="s">
        <v>20</v>
      </c>
      <c r="U266">
        <v>5.6</v>
      </c>
      <c r="V266">
        <v>14</v>
      </c>
      <c r="W266" s="8">
        <f t="shared" si="51"/>
        <v>24</v>
      </c>
      <c r="X266" t="s">
        <v>20</v>
      </c>
      <c r="AA266" s="8"/>
      <c r="AB266" t="s">
        <v>28</v>
      </c>
      <c r="AC266" s="8">
        <v>3.9882511368972713</v>
      </c>
      <c r="AD266" s="8">
        <v>16.267100000381468</v>
      </c>
      <c r="AE266" s="40">
        <v>19.887230006785963</v>
      </c>
      <c r="AF266" s="40">
        <v>14.710370515225501</v>
      </c>
      <c r="AG266">
        <v>10900</v>
      </c>
      <c r="AH266" s="23">
        <v>1</v>
      </c>
      <c r="AI266" s="23">
        <v>0</v>
      </c>
      <c r="AJ266" s="23">
        <v>0</v>
      </c>
      <c r="AK266" s="23">
        <v>0</v>
      </c>
      <c r="AL266" s="38">
        <f t="shared" si="56"/>
        <v>1</v>
      </c>
      <c r="AM266" s="8"/>
      <c r="AN266" s="40"/>
      <c r="AO266" s="40"/>
    </row>
    <row r="267" spans="1:41" x14ac:dyDescent="0.25">
      <c r="A267" s="9" t="s">
        <v>667</v>
      </c>
      <c r="B267" s="10" t="s">
        <v>668</v>
      </c>
      <c r="C267" s="10" t="s">
        <v>163</v>
      </c>
      <c r="D267" s="10" t="str">
        <f>+VLOOKUP($C267,[1]Ubicacion!$A:$C,2,0)</f>
        <v>Ub25</v>
      </c>
      <c r="E267" s="10" t="str">
        <f>+VLOOKUP($C267,[1]Ubicacion!$A:$C,3,0)</f>
        <v>Museo de Arte Moderno - Zona Oriental</v>
      </c>
      <c r="F267" s="10" t="s">
        <v>46</v>
      </c>
      <c r="G267" s="10" t="str">
        <f>+VLOOKUP($F267,[1]Ubicacion!$A:$C,2,0)</f>
        <v>Ub4</v>
      </c>
      <c r="H267" s="10" t="str">
        <f>+VLOOKUP($F267,[1]Ubicacion!$A:$C,3,0)</f>
        <v>C.C Los Molinos - Zona Occidental</v>
      </c>
      <c r="I267" s="11">
        <v>2</v>
      </c>
      <c r="J267" s="11">
        <v>2</v>
      </c>
      <c r="K267" s="12">
        <v>43406.703653784723</v>
      </c>
      <c r="L267" s="13">
        <f t="shared" si="53"/>
        <v>0.70365378472342854</v>
      </c>
      <c r="M267" s="14">
        <v>43406.722695833334</v>
      </c>
      <c r="N267" s="13">
        <f t="shared" si="54"/>
        <v>0.72269583333400078</v>
      </c>
      <c r="O267" s="13">
        <f t="shared" si="55"/>
        <v>1.9042048610572238E-2</v>
      </c>
      <c r="P267" s="10">
        <v>7900</v>
      </c>
      <c r="Q267" s="9">
        <v>5.3</v>
      </c>
      <c r="R267" s="9">
        <v>29</v>
      </c>
      <c r="S267" s="15">
        <f t="shared" si="50"/>
        <v>10.96551724137931</v>
      </c>
      <c r="T267" s="9" t="s">
        <v>27</v>
      </c>
      <c r="U267" s="9">
        <v>6.6</v>
      </c>
      <c r="V267" s="9">
        <v>38</v>
      </c>
      <c r="W267" s="15">
        <f t="shared" si="51"/>
        <v>10.421052631578947</v>
      </c>
      <c r="X267" s="9" t="s">
        <v>32</v>
      </c>
      <c r="Y267" s="9">
        <v>8</v>
      </c>
      <c r="Z267" s="9">
        <v>37</v>
      </c>
      <c r="AA267" s="15">
        <f t="shared" ref="AA267:AA280" si="57">+Y267*60/Z267</f>
        <v>12.972972972972974</v>
      </c>
      <c r="AB267" s="9" t="s">
        <v>32</v>
      </c>
      <c r="AC267" s="15"/>
      <c r="AD267" s="15"/>
      <c r="AE267" s="41"/>
      <c r="AF267" s="41"/>
      <c r="AG267" s="9"/>
      <c r="AH267" s="35"/>
      <c r="AI267" s="35"/>
      <c r="AJ267" s="35"/>
      <c r="AK267" s="35"/>
      <c r="AL267" s="38">
        <f t="shared" si="56"/>
        <v>0</v>
      </c>
      <c r="AM267" s="8"/>
      <c r="AN267" s="40"/>
      <c r="AO267" s="40"/>
    </row>
    <row r="268" spans="1:41" x14ac:dyDescent="0.25">
      <c r="A268" s="3" t="s">
        <v>251</v>
      </c>
      <c r="B268" s="30" t="s">
        <v>252</v>
      </c>
      <c r="C268" s="1" t="s">
        <v>105</v>
      </c>
      <c r="D268" s="1" t="str">
        <f>+VLOOKUP($C268,[1]Ubicacion!$A:$C,2,0)</f>
        <v>Ub16</v>
      </c>
      <c r="E268" s="1" t="str">
        <f>+VLOOKUP($C268,[1]Ubicacion!$A:$C,3,0)</f>
        <v>Estadio Atanasio Girardot Obelisco - Zona Occidental</v>
      </c>
      <c r="F268" s="1" t="s">
        <v>224</v>
      </c>
      <c r="G268" s="1" t="str">
        <f>+VLOOKUP($F268,[1]Ubicacion!$A:$C,2,0)</f>
        <v>Ub22</v>
      </c>
      <c r="H268" s="1" t="str">
        <f>+VLOOKUP($F268,[1]Ubicacion!$A:$C,3,0)</f>
        <v>Hotel Nutibara - Zona Oriental</v>
      </c>
      <c r="I268" s="4">
        <v>2</v>
      </c>
      <c r="J268" s="4">
        <v>1</v>
      </c>
      <c r="K268" s="5">
        <v>43377.419398229169</v>
      </c>
      <c r="L268" s="6">
        <f t="shared" si="53"/>
        <v>0.41939822916901903</v>
      </c>
      <c r="M268" s="7">
        <v>43377.436979363425</v>
      </c>
      <c r="N268" s="6">
        <f t="shared" si="54"/>
        <v>0.43697936342505272</v>
      </c>
      <c r="O268" s="6">
        <f t="shared" si="55"/>
        <v>1.7581134256033693E-2</v>
      </c>
      <c r="P268" s="1">
        <v>11700</v>
      </c>
      <c r="Q268" s="3">
        <v>4.5</v>
      </c>
      <c r="R268" s="3">
        <v>22</v>
      </c>
      <c r="S268" s="8">
        <f t="shared" si="50"/>
        <v>12.272727272727273</v>
      </c>
      <c r="T268" t="s">
        <v>27</v>
      </c>
      <c r="U268">
        <v>6.1</v>
      </c>
      <c r="V268">
        <v>30</v>
      </c>
      <c r="W268" s="8">
        <f t="shared" si="51"/>
        <v>12.2</v>
      </c>
      <c r="X268" t="s">
        <v>32</v>
      </c>
      <c r="Y268">
        <v>5.7</v>
      </c>
      <c r="Z268">
        <v>31</v>
      </c>
      <c r="AA268" s="8">
        <f t="shared" si="57"/>
        <v>11.03225806451613</v>
      </c>
      <c r="AB268" t="s">
        <v>32</v>
      </c>
      <c r="AC268" s="8">
        <v>5.310760970590553</v>
      </c>
      <c r="AD268" s="8">
        <v>25.316833333174387</v>
      </c>
      <c r="AE268" s="40">
        <v>22.383371351890762</v>
      </c>
      <c r="AF268" s="40">
        <v>12.58631575450196</v>
      </c>
      <c r="AG268">
        <v>11700</v>
      </c>
      <c r="AH268" s="38">
        <v>0</v>
      </c>
      <c r="AI268" s="38">
        <v>0</v>
      </c>
      <c r="AJ268" s="38">
        <v>0</v>
      </c>
      <c r="AK268" s="38">
        <v>1</v>
      </c>
      <c r="AL268" s="38">
        <f t="shared" si="56"/>
        <v>4</v>
      </c>
      <c r="AM268" s="8"/>
      <c r="AN268" s="40"/>
      <c r="AO268" s="40"/>
    </row>
    <row r="269" spans="1:41" x14ac:dyDescent="0.25">
      <c r="A269" s="3" t="s">
        <v>416</v>
      </c>
      <c r="B269" s="30" t="s">
        <v>417</v>
      </c>
      <c r="C269" s="1" t="s">
        <v>221</v>
      </c>
      <c r="D269" s="1" t="str">
        <f>+VLOOKUP($C269,[1]Ubicacion!$A:$C,2,0)</f>
        <v>Ub18</v>
      </c>
      <c r="E269" s="1" t="str">
        <f>+VLOOKUP($C269,[1]Ubicacion!$A:$C,3,0)</f>
        <v>Hospital La Maria - Zona Occidental</v>
      </c>
      <c r="F269" s="1" t="s">
        <v>138</v>
      </c>
      <c r="G269" s="1" t="str">
        <f>+VLOOKUP($F269,[1]Ubicacion!$A:$C,2,0)</f>
        <v>Ub32</v>
      </c>
      <c r="H269" s="1" t="str">
        <f>+VLOOKUP($F269,[1]Ubicacion!$A:$C,3,0)</f>
        <v>Parque Explora - Planetario Zona Oriental</v>
      </c>
      <c r="I269" s="4">
        <v>1</v>
      </c>
      <c r="J269" s="4">
        <v>1</v>
      </c>
      <c r="K269" s="5">
        <v>43390.309230752318</v>
      </c>
      <c r="L269" s="6">
        <f t="shared" si="53"/>
        <v>0.30923075231839903</v>
      </c>
      <c r="M269" s="7">
        <v>43390.314743402778</v>
      </c>
      <c r="N269" s="6">
        <f t="shared" si="54"/>
        <v>0.31474340277782176</v>
      </c>
      <c r="O269" s="6">
        <f t="shared" si="55"/>
        <v>5.5126504594227299E-3</v>
      </c>
      <c r="P269" s="1">
        <v>6800</v>
      </c>
      <c r="Q269" s="26">
        <v>2.7</v>
      </c>
      <c r="R269" s="26">
        <v>9</v>
      </c>
      <c r="S269" s="28">
        <f t="shared" si="50"/>
        <v>18</v>
      </c>
      <c r="T269" s="26" t="s">
        <v>20</v>
      </c>
      <c r="U269">
        <v>3.5</v>
      </c>
      <c r="V269">
        <v>10</v>
      </c>
      <c r="W269" s="8">
        <f t="shared" si="51"/>
        <v>21</v>
      </c>
      <c r="X269" t="s">
        <v>58</v>
      </c>
      <c r="Y269">
        <v>5</v>
      </c>
      <c r="Z269">
        <v>11</v>
      </c>
      <c r="AA269" s="8">
        <f t="shared" si="57"/>
        <v>27.272727272727273</v>
      </c>
      <c r="AB269" t="s">
        <v>20</v>
      </c>
      <c r="AC269" s="8">
        <v>2.7688996168418578</v>
      </c>
      <c r="AD269" s="8">
        <v>7.9382166663805647</v>
      </c>
      <c r="AE269" s="40">
        <v>28.804260795874857</v>
      </c>
      <c r="AF269" s="40">
        <v>20.928375224892971</v>
      </c>
      <c r="AG269">
        <v>6800</v>
      </c>
      <c r="AH269" s="23">
        <v>1</v>
      </c>
      <c r="AI269" s="23">
        <v>0</v>
      </c>
      <c r="AJ269" s="23">
        <v>0</v>
      </c>
      <c r="AK269" s="23">
        <v>0</v>
      </c>
      <c r="AL269" s="38">
        <f t="shared" si="56"/>
        <v>1</v>
      </c>
      <c r="AM269" s="8"/>
      <c r="AN269" s="40"/>
      <c r="AO269" s="40"/>
    </row>
    <row r="270" spans="1:41" x14ac:dyDescent="0.25">
      <c r="A270" s="3" t="s">
        <v>166</v>
      </c>
      <c r="B270" s="30" t="s">
        <v>167</v>
      </c>
      <c r="C270" s="1" t="s">
        <v>18</v>
      </c>
      <c r="D270" s="1" t="str">
        <f>+VLOOKUP($C270,[1]Ubicacion!$A:$C,2,0)</f>
        <v>Ub17</v>
      </c>
      <c r="E270" s="1" t="str">
        <f>+VLOOKUP($C270,[1]Ubicacion!$A:$C,3,0)</f>
        <v>Facultad de Minas Unal - Zona Occidental</v>
      </c>
      <c r="F270" s="1" t="s">
        <v>106</v>
      </c>
      <c r="G270" s="1" t="str">
        <f>+VLOOKUP($F270,[1]Ubicacion!$A:$C,2,0)</f>
        <v>Ub21</v>
      </c>
      <c r="H270" s="1" t="str">
        <f>+VLOOKUP($F270,[1]Ubicacion!$A:$C,3,0)</f>
        <v>Hotel Intercontinental - Zona Oriental</v>
      </c>
      <c r="I270" s="4">
        <v>2</v>
      </c>
      <c r="J270" s="4">
        <v>1</v>
      </c>
      <c r="K270" s="5">
        <v>43369.26902670139</v>
      </c>
      <c r="L270" s="6">
        <f t="shared" si="53"/>
        <v>0.26902670138952089</v>
      </c>
      <c r="M270" s="7">
        <v>43369.299985729165</v>
      </c>
      <c r="N270" s="6">
        <f t="shared" si="54"/>
        <v>0.29998572916520061</v>
      </c>
      <c r="O270" s="6">
        <f t="shared" si="55"/>
        <v>3.0959027775679715E-2</v>
      </c>
      <c r="P270" s="1">
        <v>20800</v>
      </c>
      <c r="Q270" s="3">
        <v>9.8000000000000007</v>
      </c>
      <c r="R270" s="3">
        <v>24</v>
      </c>
      <c r="S270" s="8">
        <f t="shared" si="50"/>
        <v>24.5</v>
      </c>
      <c r="U270">
        <v>10.8</v>
      </c>
      <c r="V270">
        <v>28</v>
      </c>
      <c r="W270" s="8">
        <f t="shared" si="51"/>
        <v>23.142857142857142</v>
      </c>
      <c r="Y270">
        <v>11.4</v>
      </c>
      <c r="Z270">
        <v>42</v>
      </c>
      <c r="AA270" s="8">
        <f t="shared" si="57"/>
        <v>16.285714285714285</v>
      </c>
      <c r="AC270" s="8">
        <v>11.926663168547154</v>
      </c>
      <c r="AD270" s="8">
        <v>44.580999998251599</v>
      </c>
      <c r="AE270" s="40">
        <v>25.219329538857725</v>
      </c>
      <c r="AF270" s="40">
        <v>16.05167650211736</v>
      </c>
      <c r="AG270">
        <v>20800</v>
      </c>
      <c r="AH270" s="23">
        <v>0</v>
      </c>
      <c r="AI270" s="23">
        <v>0</v>
      </c>
      <c r="AJ270" s="23">
        <v>0</v>
      </c>
      <c r="AK270" s="23">
        <v>1</v>
      </c>
      <c r="AL270" s="38">
        <f t="shared" si="56"/>
        <v>4</v>
      </c>
      <c r="AM270" s="8"/>
      <c r="AN270" s="40"/>
      <c r="AO270" s="40"/>
    </row>
    <row r="271" spans="1:41" x14ac:dyDescent="0.25">
      <c r="A271" s="9" t="s">
        <v>496</v>
      </c>
      <c r="B271" s="10" t="s">
        <v>497</v>
      </c>
      <c r="C271" s="10" t="s">
        <v>224</v>
      </c>
      <c r="D271" s="10" t="str">
        <f>+VLOOKUP($C271,[1]Ubicacion!$A:$C,2,0)</f>
        <v>Ub22</v>
      </c>
      <c r="E271" s="10" t="str">
        <f>+VLOOKUP($C271,[1]Ubicacion!$A:$C,3,0)</f>
        <v>Hotel Nutibara - Zona Oriental</v>
      </c>
      <c r="F271" s="10" t="s">
        <v>18</v>
      </c>
      <c r="G271" s="10" t="str">
        <f>+VLOOKUP($F271,[1]Ubicacion!$A:$C,2,0)</f>
        <v>Ub17</v>
      </c>
      <c r="H271" s="10" t="str">
        <f>+VLOOKUP($F271,[1]Ubicacion!$A:$C,3,0)</f>
        <v>Facultad de Minas Unal - Zona Occidental</v>
      </c>
      <c r="I271" s="11">
        <v>2</v>
      </c>
      <c r="J271" s="11">
        <v>1</v>
      </c>
      <c r="K271" s="12">
        <v>43393.42416357639</v>
      </c>
      <c r="L271" s="13">
        <f t="shared" si="53"/>
        <v>0.42416357639012858</v>
      </c>
      <c r="M271" s="14">
        <v>43393.435528125003</v>
      </c>
      <c r="N271" s="13">
        <f t="shared" si="54"/>
        <v>0.4355281250027474</v>
      </c>
      <c r="O271" s="13">
        <f t="shared" si="55"/>
        <v>1.1364548612618819E-2</v>
      </c>
      <c r="P271" s="10">
        <v>10000</v>
      </c>
      <c r="Q271" s="9">
        <v>5.6</v>
      </c>
      <c r="R271" s="9">
        <v>17</v>
      </c>
      <c r="S271" s="15">
        <f t="shared" si="50"/>
        <v>19.764705882352942</v>
      </c>
      <c r="T271" s="9" t="s">
        <v>20</v>
      </c>
      <c r="U271" s="9">
        <v>5.0999999999999996</v>
      </c>
      <c r="V271" s="9">
        <v>16</v>
      </c>
      <c r="W271" s="15">
        <f t="shared" si="51"/>
        <v>19.125</v>
      </c>
      <c r="X271" s="9" t="s">
        <v>20</v>
      </c>
      <c r="Y271" s="9">
        <v>5.0999999999999996</v>
      </c>
      <c r="Z271" s="9">
        <v>16</v>
      </c>
      <c r="AA271" s="15">
        <f t="shared" si="57"/>
        <v>19.125</v>
      </c>
      <c r="AB271" s="9" t="s">
        <v>20</v>
      </c>
      <c r="AC271" s="15"/>
      <c r="AD271" s="15"/>
      <c r="AE271" s="41"/>
      <c r="AF271" s="41"/>
      <c r="AG271" s="9"/>
      <c r="AH271" s="35"/>
      <c r="AI271" s="35"/>
      <c r="AJ271" s="35"/>
      <c r="AK271" s="35"/>
      <c r="AL271" s="38">
        <f t="shared" si="56"/>
        <v>0</v>
      </c>
      <c r="AM271" s="8"/>
      <c r="AN271" s="40"/>
      <c r="AO271" s="40"/>
    </row>
    <row r="272" spans="1:41" x14ac:dyDescent="0.25">
      <c r="A272" s="3" t="s">
        <v>817</v>
      </c>
      <c r="B272" s="30" t="s">
        <v>818</v>
      </c>
      <c r="C272" s="1" t="s">
        <v>18</v>
      </c>
      <c r="D272" s="1" t="str">
        <f>+VLOOKUP($C272,[1]Ubicacion!$A:$C,2,0)</f>
        <v>Ub17</v>
      </c>
      <c r="E272" s="1" t="str">
        <f>+VLOOKUP($C272,[1]Ubicacion!$A:$C,3,0)</f>
        <v>Facultad de Minas Unal - Zona Occidental</v>
      </c>
      <c r="F272" s="1" t="s">
        <v>160</v>
      </c>
      <c r="G272" s="1" t="str">
        <f>+VLOOKUP($F272,[1]Ubicacion!$A:$C,2,0)</f>
        <v>Ub30</v>
      </c>
      <c r="H272" s="1" t="str">
        <f>+VLOOKUP($F272,[1]Ubicacion!$A:$C,3,0)</f>
        <v>Parque de los pies descalsos  - Zona Oriental</v>
      </c>
      <c r="I272" s="4">
        <v>1</v>
      </c>
      <c r="J272" s="4">
        <v>1</v>
      </c>
      <c r="K272" s="5">
        <v>43423.302115046296</v>
      </c>
      <c r="L272" s="6">
        <f t="shared" si="53"/>
        <v>0.302115046295512</v>
      </c>
      <c r="M272" s="7">
        <v>43423.317183946761</v>
      </c>
      <c r="N272" s="6">
        <f t="shared" si="54"/>
        <v>0.31718394676136086</v>
      </c>
      <c r="O272" s="6">
        <f t="shared" si="55"/>
        <v>1.5068900465848856E-2</v>
      </c>
      <c r="P272" s="1">
        <v>10800</v>
      </c>
      <c r="Q272" s="26">
        <v>5.3</v>
      </c>
      <c r="R272" s="26">
        <v>15</v>
      </c>
      <c r="S272" s="28">
        <f t="shared" si="50"/>
        <v>21.2</v>
      </c>
      <c r="T272" s="26" t="s">
        <v>27</v>
      </c>
      <c r="U272">
        <v>5.3</v>
      </c>
      <c r="V272">
        <v>18</v>
      </c>
      <c r="W272" s="8">
        <f t="shared" si="51"/>
        <v>17.666666666666668</v>
      </c>
      <c r="X272" t="s">
        <v>32</v>
      </c>
      <c r="Y272">
        <v>6.2</v>
      </c>
      <c r="Z272">
        <v>20</v>
      </c>
      <c r="AA272" s="8">
        <f t="shared" si="57"/>
        <v>18.600000000000001</v>
      </c>
      <c r="AB272" t="s">
        <v>32</v>
      </c>
      <c r="AC272" s="8">
        <v>6.3786590930962106</v>
      </c>
      <c r="AD272" s="8">
        <v>21.699216667811076</v>
      </c>
      <c r="AE272" s="40">
        <v>21.242598729427435</v>
      </c>
      <c r="AF272" s="40">
        <v>17.637482101070692</v>
      </c>
      <c r="AG272">
        <v>10800</v>
      </c>
      <c r="AH272" s="23">
        <v>1</v>
      </c>
      <c r="AI272" s="23">
        <v>0</v>
      </c>
      <c r="AJ272" s="23">
        <v>0</v>
      </c>
      <c r="AK272" s="23">
        <v>0</v>
      </c>
      <c r="AL272" s="38">
        <f t="shared" si="56"/>
        <v>1</v>
      </c>
      <c r="AM272" s="8"/>
      <c r="AN272" s="40"/>
      <c r="AO272" s="40"/>
    </row>
    <row r="273" spans="1:41" x14ac:dyDescent="0.25">
      <c r="A273" s="3" t="s">
        <v>733</v>
      </c>
      <c r="B273" s="30" t="s">
        <v>734</v>
      </c>
      <c r="C273" s="1" t="s">
        <v>105</v>
      </c>
      <c r="D273" s="1" t="str">
        <f>+VLOOKUP($C273,[1]Ubicacion!$A:$C,2,0)</f>
        <v>Ub16</v>
      </c>
      <c r="E273" s="1" t="str">
        <f>+VLOOKUP($C273,[1]Ubicacion!$A:$C,3,0)</f>
        <v>Estadio Atanasio Girardot Obelisco - Zona Occidental</v>
      </c>
      <c r="F273" s="1" t="s">
        <v>170</v>
      </c>
      <c r="G273" s="1" t="str">
        <f>+VLOOKUP($F273,[1]Ubicacion!$A:$C,2,0)</f>
        <v>Ub33</v>
      </c>
      <c r="H273" s="1" t="str">
        <f>+VLOOKUP($F273,[1]Ubicacion!$A:$C,3,0)</f>
        <v>Parque Lleras - Zona Oriental</v>
      </c>
      <c r="I273" s="4">
        <v>2</v>
      </c>
      <c r="J273" s="4">
        <v>1</v>
      </c>
      <c r="K273" s="5">
        <v>43413.490120023147</v>
      </c>
      <c r="L273" s="6">
        <f t="shared" si="53"/>
        <v>0.49012002314702841</v>
      </c>
      <c r="M273" s="7">
        <v>43413.508664849534</v>
      </c>
      <c r="N273" s="6">
        <f t="shared" si="54"/>
        <v>0.50866484953439794</v>
      </c>
      <c r="O273" s="6">
        <f t="shared" si="55"/>
        <v>1.854482638736954E-2</v>
      </c>
      <c r="P273" s="1">
        <v>15200</v>
      </c>
      <c r="Q273">
        <v>9.1999999999999993</v>
      </c>
      <c r="R273">
        <v>26</v>
      </c>
      <c r="S273" s="8">
        <f t="shared" si="50"/>
        <v>21.23076923076923</v>
      </c>
      <c r="T273" t="s">
        <v>27</v>
      </c>
      <c r="U273">
        <v>9.3000000000000007</v>
      </c>
      <c r="V273">
        <v>28</v>
      </c>
      <c r="W273" s="8">
        <f t="shared" si="51"/>
        <v>19.928571428571427</v>
      </c>
      <c r="X273" t="s">
        <v>32</v>
      </c>
      <c r="Y273">
        <v>9.5</v>
      </c>
      <c r="Z273">
        <v>31</v>
      </c>
      <c r="AA273" s="8">
        <f t="shared" si="57"/>
        <v>18.387096774193548</v>
      </c>
      <c r="AB273" t="s">
        <v>32</v>
      </c>
      <c r="AC273" s="8">
        <v>9.0292811255220009</v>
      </c>
      <c r="AD273" s="8">
        <v>26.704550000031791</v>
      </c>
      <c r="AE273" s="40">
        <v>26.971108415267569</v>
      </c>
      <c r="AF273" s="40">
        <v>20.287062224627455</v>
      </c>
      <c r="AG273">
        <v>15200</v>
      </c>
      <c r="AH273" s="38">
        <v>0</v>
      </c>
      <c r="AI273" s="38">
        <v>0</v>
      </c>
      <c r="AJ273" s="38">
        <v>0</v>
      </c>
      <c r="AK273" s="38">
        <v>1</v>
      </c>
      <c r="AL273" s="38">
        <f t="shared" si="56"/>
        <v>4</v>
      </c>
      <c r="AM273" s="8"/>
      <c r="AN273" s="40"/>
      <c r="AO273" s="40"/>
    </row>
    <row r="274" spans="1:41" x14ac:dyDescent="0.25">
      <c r="A274" s="3" t="s">
        <v>516</v>
      </c>
      <c r="B274" s="30" t="s">
        <v>517</v>
      </c>
      <c r="C274" s="1" t="s">
        <v>66</v>
      </c>
      <c r="D274" s="1" t="str">
        <f>+VLOOKUP($C274,[1]Ubicacion!$A:$C,2,0)</f>
        <v>Ub10</v>
      </c>
      <c r="E274" s="1" t="str">
        <f>+VLOOKUP($C274,[1]Ubicacion!$A:$C,3,0)</f>
        <v>Catedral Basílica Metropolitana - Zona Oriental</v>
      </c>
      <c r="F274" s="1" t="s">
        <v>156</v>
      </c>
      <c r="G274" s="1" t="str">
        <f>+VLOOKUP($F274,[1]Ubicacion!$A:$C,2,0)</f>
        <v>Ub19</v>
      </c>
      <c r="H274" s="1" t="str">
        <f>+VLOOKUP($F274,[1]Ubicacion!$A:$C,3,0)</f>
        <v>Hospital Pablo Tobon Uribe - Zona Occidental</v>
      </c>
      <c r="I274" s="4">
        <v>2</v>
      </c>
      <c r="J274" s="4">
        <v>1</v>
      </c>
      <c r="K274" s="5">
        <v>43395.376100694448</v>
      </c>
      <c r="L274" s="6">
        <f t="shared" si="53"/>
        <v>0.37610069444781402</v>
      </c>
      <c r="M274" s="7">
        <v>43395.386123877317</v>
      </c>
      <c r="N274" s="6">
        <f t="shared" si="54"/>
        <v>0.38612387731700437</v>
      </c>
      <c r="O274" s="6">
        <f t="shared" si="55"/>
        <v>1.002318286919035E-2</v>
      </c>
      <c r="P274" s="1">
        <v>8700</v>
      </c>
      <c r="Q274">
        <v>4.8</v>
      </c>
      <c r="R274">
        <v>13</v>
      </c>
      <c r="S274" s="8">
        <f t="shared" si="50"/>
        <v>22.153846153846153</v>
      </c>
      <c r="T274" t="s">
        <v>20</v>
      </c>
      <c r="U274">
        <v>5.7</v>
      </c>
      <c r="V274">
        <v>15</v>
      </c>
      <c r="W274" s="8">
        <f t="shared" si="51"/>
        <v>22.8</v>
      </c>
      <c r="X274" t="s">
        <v>20</v>
      </c>
      <c r="Y274">
        <v>7</v>
      </c>
      <c r="Z274">
        <v>17</v>
      </c>
      <c r="AA274" s="8">
        <f t="shared" si="57"/>
        <v>24.705882352941178</v>
      </c>
      <c r="AB274" t="s">
        <v>32</v>
      </c>
      <c r="AC274" s="8">
        <v>4.4764298861889733</v>
      </c>
      <c r="AD274" s="8">
        <v>14.433383333683015</v>
      </c>
      <c r="AE274" s="40">
        <v>32.083154099094223</v>
      </c>
      <c r="AF274" s="40">
        <v>18.608650997617652</v>
      </c>
      <c r="AG274">
        <v>8700</v>
      </c>
      <c r="AH274" s="23">
        <v>0</v>
      </c>
      <c r="AI274" s="23">
        <v>0</v>
      </c>
      <c r="AJ274" s="23">
        <v>0</v>
      </c>
      <c r="AK274" s="23">
        <v>1</v>
      </c>
      <c r="AL274" s="38">
        <f t="shared" si="56"/>
        <v>4</v>
      </c>
      <c r="AM274" s="8"/>
      <c r="AN274" s="40"/>
      <c r="AO274" s="40"/>
    </row>
    <row r="275" spans="1:41" x14ac:dyDescent="0.25">
      <c r="A275" s="3" t="s">
        <v>120</v>
      </c>
      <c r="B275" s="30" t="s">
        <v>121</v>
      </c>
      <c r="C275" s="1" t="s">
        <v>31</v>
      </c>
      <c r="D275" s="1" t="str">
        <f>+VLOOKUP($C275,[1]Ubicacion!$A:$C,2,0)</f>
        <v>Ub2</v>
      </c>
      <c r="E275" s="1" t="str">
        <f>+VLOOKUP($C275,[1]Ubicacion!$A:$C,3,0)</f>
        <v>Aeropuerto Olaya Herrera - Zona Occidental</v>
      </c>
      <c r="F275" s="1" t="s">
        <v>49</v>
      </c>
      <c r="G275" s="1" t="str">
        <f>+VLOOKUP($F275,[1]Ubicacion!$A:$C,2,0)</f>
        <v>Ub8</v>
      </c>
      <c r="H275" s="1" t="str">
        <f>+VLOOKUP($F275,[1]Ubicacion!$A:$C,3,0)</f>
        <v>C.C. San Diego - Zona Oriental</v>
      </c>
      <c r="I275" s="4">
        <v>2</v>
      </c>
      <c r="J275" s="4">
        <v>2</v>
      </c>
      <c r="K275" s="5">
        <v>43367.633925231479</v>
      </c>
      <c r="L275" s="6">
        <f t="shared" si="53"/>
        <v>0.63392523147922475</v>
      </c>
      <c r="M275" s="7">
        <v>43367.640074803239</v>
      </c>
      <c r="N275" s="6">
        <f t="shared" si="54"/>
        <v>0.64007480323925847</v>
      </c>
      <c r="O275" s="6">
        <f t="shared" si="55"/>
        <v>6.149571760033723E-3</v>
      </c>
      <c r="P275" s="1">
        <v>9500</v>
      </c>
      <c r="Q275" s="3">
        <v>4.3</v>
      </c>
      <c r="R275" s="3">
        <v>14</v>
      </c>
      <c r="S275" s="8">
        <f t="shared" si="50"/>
        <v>18.428571428571427</v>
      </c>
      <c r="T275" t="s">
        <v>27</v>
      </c>
      <c r="U275">
        <v>5.6</v>
      </c>
      <c r="V275">
        <v>15</v>
      </c>
      <c r="W275" s="8">
        <f t="shared" si="51"/>
        <v>22.4</v>
      </c>
      <c r="X275" t="s">
        <v>20</v>
      </c>
      <c r="Y275">
        <v>4.5</v>
      </c>
      <c r="Z275">
        <v>16</v>
      </c>
      <c r="AA275" s="8">
        <f t="shared" si="57"/>
        <v>16.875</v>
      </c>
      <c r="AB275" t="s">
        <v>32</v>
      </c>
      <c r="AC275" s="8">
        <v>3.4994286375750301</v>
      </c>
      <c r="AD275" s="8">
        <v>8.8553833325703941</v>
      </c>
      <c r="AE275" s="40">
        <v>41.035870396902368</v>
      </c>
      <c r="AF275" s="40">
        <v>23.710517136196795</v>
      </c>
      <c r="AG275">
        <v>9500</v>
      </c>
      <c r="AH275" s="38">
        <v>0</v>
      </c>
      <c r="AI275" s="38">
        <v>0</v>
      </c>
      <c r="AJ275" s="38">
        <v>0</v>
      </c>
      <c r="AK275" s="38">
        <v>1</v>
      </c>
      <c r="AL275" s="38">
        <f t="shared" si="56"/>
        <v>4</v>
      </c>
      <c r="AM275" s="8"/>
      <c r="AN275" s="40"/>
      <c r="AO275" s="40"/>
    </row>
    <row r="276" spans="1:41" x14ac:dyDescent="0.25">
      <c r="A276" s="9" t="s">
        <v>775</v>
      </c>
      <c r="B276" s="10" t="s">
        <v>776</v>
      </c>
      <c r="C276" s="10" t="s">
        <v>49</v>
      </c>
      <c r="D276" s="10" t="str">
        <f>+VLOOKUP($C276,[1]Ubicacion!$A:$C,2,0)</f>
        <v>Ub8</v>
      </c>
      <c r="E276" s="10" t="str">
        <f>+VLOOKUP($C276,[1]Ubicacion!$A:$C,3,0)</f>
        <v>C.C. San Diego - Zona Oriental</v>
      </c>
      <c r="F276" s="10" t="s">
        <v>18</v>
      </c>
      <c r="G276" s="10" t="str">
        <f>+VLOOKUP($F276,[1]Ubicacion!$A:$C,2,0)</f>
        <v>Ub17</v>
      </c>
      <c r="H276" s="10" t="str">
        <f>+VLOOKUP($F276,[1]Ubicacion!$A:$C,3,0)</f>
        <v>Facultad de Minas Unal - Zona Occidental</v>
      </c>
      <c r="I276" s="11">
        <v>2</v>
      </c>
      <c r="J276" s="11">
        <v>2</v>
      </c>
      <c r="K276" s="12">
        <v>43417.514821331017</v>
      </c>
      <c r="L276" s="13">
        <f t="shared" si="53"/>
        <v>0.51482133101671934</v>
      </c>
      <c r="M276" s="14">
        <v>43417.536266284726</v>
      </c>
      <c r="N276" s="13">
        <f t="shared" si="54"/>
        <v>0.53626628472557059</v>
      </c>
      <c r="O276" s="13">
        <f t="shared" si="55"/>
        <v>2.1444953708851244E-2</v>
      </c>
      <c r="P276" s="10">
        <v>14200</v>
      </c>
      <c r="Q276" s="9">
        <v>7.3</v>
      </c>
      <c r="R276" s="9">
        <v>23</v>
      </c>
      <c r="S276" s="15">
        <f t="shared" si="50"/>
        <v>19.043478260869566</v>
      </c>
      <c r="T276" s="9" t="s">
        <v>27</v>
      </c>
      <c r="U276" s="9">
        <v>6.9</v>
      </c>
      <c r="V276" s="9">
        <v>22</v>
      </c>
      <c r="W276" s="15">
        <f t="shared" si="51"/>
        <v>18.818181818181817</v>
      </c>
      <c r="X276" s="9" t="s">
        <v>32</v>
      </c>
      <c r="Y276" s="9">
        <v>7.8</v>
      </c>
      <c r="Z276" s="9">
        <v>24</v>
      </c>
      <c r="AA276" s="15">
        <f t="shared" si="57"/>
        <v>19.5</v>
      </c>
      <c r="AB276" s="9" t="s">
        <v>32</v>
      </c>
      <c r="AC276" s="15"/>
      <c r="AD276" s="15"/>
      <c r="AE276" s="41"/>
      <c r="AF276" s="41"/>
      <c r="AG276" s="9"/>
      <c r="AH276" s="35"/>
      <c r="AI276" s="35"/>
      <c r="AJ276" s="35"/>
      <c r="AK276" s="35"/>
      <c r="AL276" s="38">
        <f t="shared" si="56"/>
        <v>0</v>
      </c>
      <c r="AM276" s="8"/>
      <c r="AN276" s="40"/>
      <c r="AO276" s="40"/>
    </row>
    <row r="277" spans="1:41" x14ac:dyDescent="0.25">
      <c r="A277" s="3" t="s">
        <v>781</v>
      </c>
      <c r="B277" s="30" t="s">
        <v>782</v>
      </c>
      <c r="C277" s="1" t="s">
        <v>156</v>
      </c>
      <c r="D277" s="1" t="str">
        <f>+VLOOKUP($C277,[1]Ubicacion!$A:$C,2,0)</f>
        <v>Ub19</v>
      </c>
      <c r="E277" s="1" t="str">
        <f>+VLOOKUP($C277,[1]Ubicacion!$A:$C,3,0)</f>
        <v>Hospital Pablo Tobon Uribe - Zona Occidental</v>
      </c>
      <c r="F277" s="1" t="s">
        <v>23</v>
      </c>
      <c r="G277" s="1" t="str">
        <f>+VLOOKUP($F277,[1]Ubicacion!$A:$C,2,0)</f>
        <v>Ub13</v>
      </c>
      <c r="H277" s="1" t="str">
        <f>+VLOOKUP($F277,[1]Ubicacion!$A:$C,3,0)</f>
        <v>Clinica León XIII - Zona Oriental</v>
      </c>
      <c r="I277" s="4">
        <v>2</v>
      </c>
      <c r="J277" s="4">
        <v>2</v>
      </c>
      <c r="K277" s="5">
        <v>43418.720151504633</v>
      </c>
      <c r="L277" s="6">
        <f t="shared" si="53"/>
        <v>0.72015150463266764</v>
      </c>
      <c r="M277" s="7">
        <v>43418.729854976853</v>
      </c>
      <c r="N277" s="6">
        <f t="shared" si="54"/>
        <v>0.72985497685294831</v>
      </c>
      <c r="O277" s="6">
        <f t="shared" si="55"/>
        <v>9.7034722202806734E-3</v>
      </c>
      <c r="P277" s="1">
        <v>8800</v>
      </c>
      <c r="Q277">
        <v>3.7</v>
      </c>
      <c r="R277">
        <v>15</v>
      </c>
      <c r="S277" s="8">
        <f t="shared" si="50"/>
        <v>14.8</v>
      </c>
      <c r="T277" t="s">
        <v>27</v>
      </c>
      <c r="U277">
        <v>4</v>
      </c>
      <c r="V277">
        <v>21</v>
      </c>
      <c r="W277" s="8">
        <f t="shared" si="51"/>
        <v>11.428571428571429</v>
      </c>
      <c r="X277" t="s">
        <v>32</v>
      </c>
      <c r="Y277">
        <v>5.5</v>
      </c>
      <c r="Z277">
        <v>20</v>
      </c>
      <c r="AA277" s="8">
        <f t="shared" si="57"/>
        <v>16.5</v>
      </c>
      <c r="AB277" t="s">
        <v>32</v>
      </c>
      <c r="AC277" s="8">
        <v>4.0128121932849652</v>
      </c>
      <c r="AD277" s="8">
        <v>13.973000001907348</v>
      </c>
      <c r="AE277" s="40">
        <v>64.93899503538205</v>
      </c>
      <c r="AF277" s="40">
        <v>17.230997750249227</v>
      </c>
      <c r="AG277">
        <v>8800</v>
      </c>
      <c r="AH277" s="23">
        <v>0</v>
      </c>
      <c r="AI277" s="23">
        <v>0</v>
      </c>
      <c r="AJ277" s="23">
        <v>0</v>
      </c>
      <c r="AK277" s="23">
        <v>1</v>
      </c>
      <c r="AL277" s="38">
        <f t="shared" si="56"/>
        <v>4</v>
      </c>
      <c r="AM277" s="8"/>
      <c r="AN277" s="40"/>
      <c r="AO277" s="40"/>
    </row>
    <row r="278" spans="1:41" x14ac:dyDescent="0.25">
      <c r="A278" s="3" t="s">
        <v>289</v>
      </c>
      <c r="B278" s="30" t="s">
        <v>290</v>
      </c>
      <c r="C278" s="1" t="s">
        <v>18</v>
      </c>
      <c r="D278" s="1" t="str">
        <f>+VLOOKUP($C278,[1]Ubicacion!$A:$C,2,0)</f>
        <v>Ub17</v>
      </c>
      <c r="E278" s="1" t="str">
        <f>+VLOOKUP($C278,[1]Ubicacion!$A:$C,3,0)</f>
        <v>Facultad de Minas Unal - Zona Occidental</v>
      </c>
      <c r="F278" s="1" t="s">
        <v>91</v>
      </c>
      <c r="G278" s="1" t="str">
        <f>+VLOOKUP($F278,[1]Ubicacion!$A:$C,2,0)</f>
        <v>Ub41</v>
      </c>
      <c r="H278" s="1" t="str">
        <f>+VLOOKUP($F278,[1]Ubicacion!$A:$C,3,0)</f>
        <v>Universidad de Antioquia - Zona Oriental</v>
      </c>
      <c r="I278" s="4">
        <v>2</v>
      </c>
      <c r="J278" s="4">
        <v>2</v>
      </c>
      <c r="K278" s="5">
        <v>43381.639751388888</v>
      </c>
      <c r="L278" s="6">
        <f t="shared" si="53"/>
        <v>0.63975138888781657</v>
      </c>
      <c r="M278" s="7">
        <v>43381.647578159726</v>
      </c>
      <c r="N278" s="6">
        <f t="shared" si="54"/>
        <v>0.64757815972552635</v>
      </c>
      <c r="O278" s="6">
        <f t="shared" si="55"/>
        <v>7.8267708377097733E-3</v>
      </c>
      <c r="P278" s="1">
        <v>7800</v>
      </c>
      <c r="Q278" s="3">
        <v>5.2</v>
      </c>
      <c r="R278" s="3">
        <v>10</v>
      </c>
      <c r="S278" s="8">
        <f t="shared" si="50"/>
        <v>31.2</v>
      </c>
      <c r="T278" t="s">
        <v>58</v>
      </c>
      <c r="U278">
        <v>5.9</v>
      </c>
      <c r="V278">
        <v>13</v>
      </c>
      <c r="W278" s="8">
        <f t="shared" si="51"/>
        <v>27.23076923076923</v>
      </c>
      <c r="X278" t="s">
        <v>20</v>
      </c>
      <c r="Y278">
        <v>5.3</v>
      </c>
      <c r="Z278">
        <v>12</v>
      </c>
      <c r="AA278" s="8">
        <f t="shared" si="57"/>
        <v>26.5</v>
      </c>
      <c r="AB278" t="s">
        <v>20</v>
      </c>
      <c r="AC278" s="8">
        <v>3.7254545334453049</v>
      </c>
      <c r="AD278" s="8">
        <v>11.270550000667573</v>
      </c>
      <c r="AE278" s="40">
        <v>29.86341523606923</v>
      </c>
      <c r="AF278" s="40">
        <v>19.832862814457005</v>
      </c>
      <c r="AG278">
        <v>7800</v>
      </c>
      <c r="AH278" s="23">
        <v>0</v>
      </c>
      <c r="AI278" s="23">
        <v>0</v>
      </c>
      <c r="AJ278" s="23">
        <v>0</v>
      </c>
      <c r="AK278" s="23">
        <v>1</v>
      </c>
      <c r="AL278" s="38">
        <f t="shared" si="56"/>
        <v>4</v>
      </c>
      <c r="AM278" s="8"/>
      <c r="AN278" s="40"/>
      <c r="AO278" s="40"/>
    </row>
    <row r="279" spans="1:41" x14ac:dyDescent="0.25">
      <c r="A279" s="3" t="s">
        <v>235</v>
      </c>
      <c r="B279" s="30" t="s">
        <v>236</v>
      </c>
      <c r="C279" s="1" t="s">
        <v>105</v>
      </c>
      <c r="D279" s="1" t="str">
        <f>+VLOOKUP($C279,[1]Ubicacion!$A:$C,2,0)</f>
        <v>Ub16</v>
      </c>
      <c r="E279" s="1" t="str">
        <f>+VLOOKUP($C279,[1]Ubicacion!$A:$C,3,0)</f>
        <v>Estadio Atanasio Girardot Obelisco - Zona Occidental</v>
      </c>
      <c r="F279" s="1" t="s">
        <v>26</v>
      </c>
      <c r="G279" s="1" t="str">
        <f>+VLOOKUP($F279,[1]Ubicacion!$A:$C,2,0)</f>
        <v>Ub5</v>
      </c>
      <c r="H279" s="1" t="str">
        <f>+VLOOKUP($F279,[1]Ubicacion!$A:$C,3,0)</f>
        <v>C.C Oviedo - Zona Oriental</v>
      </c>
      <c r="I279" s="4">
        <v>2</v>
      </c>
      <c r="J279" s="4">
        <v>1</v>
      </c>
      <c r="K279" s="5">
        <v>43376.477598611113</v>
      </c>
      <c r="L279" s="6">
        <f t="shared" si="53"/>
        <v>0.4775986111126258</v>
      </c>
      <c r="M279" s="7">
        <v>43376.497312500003</v>
      </c>
      <c r="N279" s="6">
        <f t="shared" si="54"/>
        <v>0.49731250000331784</v>
      </c>
      <c r="O279" s="6">
        <f t="shared" si="55"/>
        <v>1.9713888890692033E-2</v>
      </c>
      <c r="P279" s="1">
        <v>16000</v>
      </c>
      <c r="Q279" s="26">
        <v>10.1</v>
      </c>
      <c r="R279" s="26">
        <v>23</v>
      </c>
      <c r="S279" s="28">
        <f t="shared" si="50"/>
        <v>26.347826086956523</v>
      </c>
      <c r="T279" s="26" t="s">
        <v>27</v>
      </c>
      <c r="U279">
        <v>11</v>
      </c>
      <c r="V279">
        <v>26</v>
      </c>
      <c r="W279" s="8">
        <f t="shared" si="51"/>
        <v>25.384615384615383</v>
      </c>
      <c r="X279" t="s">
        <v>32</v>
      </c>
      <c r="Y279">
        <v>10.9</v>
      </c>
      <c r="Z279">
        <v>30</v>
      </c>
      <c r="AA279" s="8">
        <f t="shared" si="57"/>
        <v>21.8</v>
      </c>
      <c r="AB279" t="s">
        <v>32</v>
      </c>
      <c r="AC279" s="8">
        <v>9.7919023178282121</v>
      </c>
      <c r="AD279" s="8">
        <v>28.387999999523164</v>
      </c>
      <c r="AE279" s="40">
        <v>28.124221465203885</v>
      </c>
      <c r="AF279" s="40">
        <v>20.695862303774881</v>
      </c>
      <c r="AG279">
        <v>16000</v>
      </c>
      <c r="AH279" s="23">
        <v>1</v>
      </c>
      <c r="AI279" s="23">
        <v>0</v>
      </c>
      <c r="AJ279" s="23">
        <v>0</v>
      </c>
      <c r="AK279" s="23">
        <v>0</v>
      </c>
      <c r="AL279" s="38">
        <f t="shared" si="56"/>
        <v>1</v>
      </c>
      <c r="AM279" s="8"/>
      <c r="AN279" s="40"/>
      <c r="AO279" s="40"/>
    </row>
    <row r="280" spans="1:41" x14ac:dyDescent="0.25">
      <c r="A280" s="3" t="s">
        <v>267</v>
      </c>
      <c r="B280" s="30" t="s">
        <v>268</v>
      </c>
      <c r="C280" s="1" t="s">
        <v>42</v>
      </c>
      <c r="D280" s="1" t="str">
        <f>+VLOOKUP($C280,[1]Ubicacion!$A:$C,2,0)</f>
        <v>Ub24</v>
      </c>
      <c r="E280" s="1" t="str">
        <f>+VLOOKUP($C280,[1]Ubicacion!$A:$C,3,0)</f>
        <v xml:space="preserve">Museo Cementerio San Pedro - Zona Oriental </v>
      </c>
      <c r="F280" s="1" t="s">
        <v>221</v>
      </c>
      <c r="G280" s="1" t="str">
        <f>+VLOOKUP($F280,[1]Ubicacion!$A:$C,2,0)</f>
        <v>Ub18</v>
      </c>
      <c r="H280" s="1" t="str">
        <f>+VLOOKUP($F280,[1]Ubicacion!$A:$C,3,0)</f>
        <v>Hospital La Maria - Zona Occidental</v>
      </c>
      <c r="I280" s="4">
        <v>2</v>
      </c>
      <c r="J280" s="4">
        <v>2</v>
      </c>
      <c r="K280" s="5">
        <v>43378.690814780093</v>
      </c>
      <c r="L280" s="6">
        <f t="shared" si="53"/>
        <v>0.69081478009320563</v>
      </c>
      <c r="M280" s="7">
        <v>43378.704421064816</v>
      </c>
      <c r="N280" s="6">
        <f t="shared" si="54"/>
        <v>0.70442106481641531</v>
      </c>
      <c r="O280" s="6">
        <f t="shared" si="55"/>
        <v>1.3606284723209683E-2</v>
      </c>
      <c r="P280" s="1">
        <v>9700</v>
      </c>
      <c r="Q280" s="3">
        <v>4</v>
      </c>
      <c r="R280" s="3">
        <v>15</v>
      </c>
      <c r="S280" s="8">
        <f t="shared" si="50"/>
        <v>16</v>
      </c>
      <c r="T280" t="s">
        <v>27</v>
      </c>
      <c r="U280" s="26">
        <v>4.5</v>
      </c>
      <c r="V280" s="26">
        <v>14</v>
      </c>
      <c r="W280" s="28">
        <f t="shared" si="51"/>
        <v>19.285714285714285</v>
      </c>
      <c r="X280" s="26" t="s">
        <v>32</v>
      </c>
      <c r="Y280">
        <v>4.9000000000000004</v>
      </c>
      <c r="Z280">
        <v>18</v>
      </c>
      <c r="AA280" s="8">
        <f t="shared" si="57"/>
        <v>16.333333333333332</v>
      </c>
      <c r="AB280" t="s">
        <v>32</v>
      </c>
      <c r="AC280" s="8">
        <v>4.3365504930733811</v>
      </c>
      <c r="AD280" s="8">
        <v>19.593049999078115</v>
      </c>
      <c r="AE280" s="40">
        <v>20.0111190340325</v>
      </c>
      <c r="AF280" s="40">
        <v>13.279863502448336</v>
      </c>
      <c r="AG280">
        <v>9700</v>
      </c>
      <c r="AH280" s="23">
        <v>0</v>
      </c>
      <c r="AI280" s="23">
        <v>1</v>
      </c>
      <c r="AJ280" s="23">
        <v>0</v>
      </c>
      <c r="AK280" s="23">
        <v>0</v>
      </c>
      <c r="AL280" s="38">
        <f t="shared" si="56"/>
        <v>2</v>
      </c>
      <c r="AM280" s="8"/>
      <c r="AN280" s="40"/>
      <c r="AO280" s="40"/>
    </row>
    <row r="281" spans="1:41" x14ac:dyDescent="0.25">
      <c r="A281" s="3" t="s">
        <v>366</v>
      </c>
      <c r="B281" s="30" t="s">
        <v>367</v>
      </c>
      <c r="C281" s="1" t="s">
        <v>18</v>
      </c>
      <c r="D281" s="1" t="str">
        <f>+VLOOKUP($C281,[1]Ubicacion!$A:$C,2,0)</f>
        <v>Ub17</v>
      </c>
      <c r="E281" s="1" t="str">
        <f>+VLOOKUP($C281,[1]Ubicacion!$A:$C,3,0)</f>
        <v>Facultad de Minas Unal - Zona Occidental</v>
      </c>
      <c r="F281" s="1" t="s">
        <v>78</v>
      </c>
      <c r="G281" s="1" t="str">
        <f>+VLOOKUP($F281,[1]Ubicacion!$A:$C,2,0)</f>
        <v>Ub37</v>
      </c>
      <c r="H281" s="1" t="str">
        <f>+VLOOKUP($F281,[1]Ubicacion!$A:$C,3,0)</f>
        <v>Segundo Parque de Laureles - Zona Occidental</v>
      </c>
      <c r="I281" s="4">
        <v>2</v>
      </c>
      <c r="J281" s="4">
        <v>1</v>
      </c>
      <c r="K281" s="5">
        <v>43384.461280439813</v>
      </c>
      <c r="L281" s="6">
        <f t="shared" si="53"/>
        <v>0.46128043981298106</v>
      </c>
      <c r="M281" s="7">
        <v>43384.467744328707</v>
      </c>
      <c r="N281" s="6">
        <f t="shared" si="54"/>
        <v>0.46774432870734017</v>
      </c>
      <c r="O281" s="6">
        <f t="shared" si="55"/>
        <v>6.4638888943591155E-3</v>
      </c>
      <c r="P281" s="1">
        <v>9500</v>
      </c>
      <c r="Q281">
        <v>4.5999999999999996</v>
      </c>
      <c r="R281">
        <v>11</v>
      </c>
      <c r="S281" s="8">
        <f t="shared" si="50"/>
        <v>25.09090909090909</v>
      </c>
      <c r="T281" t="s">
        <v>20</v>
      </c>
      <c r="U281">
        <v>6.8</v>
      </c>
      <c r="V281">
        <v>17</v>
      </c>
      <c r="W281" s="8">
        <f t="shared" si="51"/>
        <v>24</v>
      </c>
      <c r="X281" t="s">
        <v>20</v>
      </c>
      <c r="AA281" s="8"/>
      <c r="AB281" t="s">
        <v>28</v>
      </c>
      <c r="AC281" s="8">
        <v>3.7501104915514114</v>
      </c>
      <c r="AD281" s="8">
        <v>9.3079999963442486</v>
      </c>
      <c r="AE281" s="40">
        <v>29.494597411729362</v>
      </c>
      <c r="AF281" s="40">
        <v>24.173466865218831</v>
      </c>
      <c r="AG281">
        <v>9500</v>
      </c>
      <c r="AH281" s="23">
        <v>0</v>
      </c>
      <c r="AI281" s="23">
        <v>0</v>
      </c>
      <c r="AJ281" s="23">
        <v>0</v>
      </c>
      <c r="AK281" s="23">
        <v>1</v>
      </c>
      <c r="AL281" s="38">
        <f t="shared" si="56"/>
        <v>4</v>
      </c>
      <c r="AM281" s="8"/>
      <c r="AN281" s="40"/>
      <c r="AO281" s="40"/>
    </row>
    <row r="282" spans="1:41" x14ac:dyDescent="0.25">
      <c r="A282" s="3" t="s">
        <v>595</v>
      </c>
      <c r="B282" s="30" t="s">
        <v>596</v>
      </c>
      <c r="C282" s="1" t="s">
        <v>43</v>
      </c>
      <c r="D282" s="1" t="str">
        <f>+VLOOKUP($C282,[1]Ubicacion!$A:$C,2,0)</f>
        <v>Ub42</v>
      </c>
      <c r="E282" s="1" t="str">
        <f>+VLOOKUP($C282,[1]Ubicacion!$A:$C,3,0)</f>
        <v>Universidad de Medellin - Zona Occidental</v>
      </c>
      <c r="F282" s="1" t="s">
        <v>49</v>
      </c>
      <c r="G282" s="1" t="str">
        <f>+VLOOKUP($F282,[1]Ubicacion!$A:$C,2,0)</f>
        <v>Ub8</v>
      </c>
      <c r="H282" s="1" t="str">
        <f>+VLOOKUP($F282,[1]Ubicacion!$A:$C,3,0)</f>
        <v>C.C. San Diego - Zona Oriental</v>
      </c>
      <c r="I282" s="4">
        <v>1</v>
      </c>
      <c r="J282" s="4">
        <v>2</v>
      </c>
      <c r="K282" s="5">
        <v>43402.756094212964</v>
      </c>
      <c r="L282" s="6">
        <f t="shared" si="53"/>
        <v>0.7560942129639443</v>
      </c>
      <c r="M282" s="7">
        <v>43402.768086886572</v>
      </c>
      <c r="N282" s="6">
        <f t="shared" si="54"/>
        <v>0.76808688657183666</v>
      </c>
      <c r="O282" s="6">
        <f t="shared" si="55"/>
        <v>1.1992673607892357E-2</v>
      </c>
      <c r="P282" s="1">
        <v>10800</v>
      </c>
      <c r="Q282" s="26">
        <v>5.8</v>
      </c>
      <c r="R282" s="26">
        <v>17</v>
      </c>
      <c r="S282" s="28">
        <f t="shared" si="50"/>
        <v>20.470588235294116</v>
      </c>
      <c r="T282" s="26" t="s">
        <v>27</v>
      </c>
      <c r="U282">
        <v>5.8</v>
      </c>
      <c r="V282">
        <v>17</v>
      </c>
      <c r="W282" s="8">
        <f t="shared" si="51"/>
        <v>20.470588235294116</v>
      </c>
      <c r="X282" t="s">
        <v>20</v>
      </c>
      <c r="Y282">
        <v>5.4</v>
      </c>
      <c r="Z282">
        <v>19</v>
      </c>
      <c r="AA282" s="8">
        <f t="shared" ref="AA282:AA306" si="58">+Y282*60/Z282</f>
        <v>17.05263157894737</v>
      </c>
      <c r="AB282" t="s">
        <v>32</v>
      </c>
      <c r="AC282" s="8">
        <v>5.5800048884393831</v>
      </c>
      <c r="AD282" s="8">
        <v>17.269450000921886</v>
      </c>
      <c r="AE282" s="40">
        <v>25.965072321101662</v>
      </c>
      <c r="AF282" s="40">
        <v>19.386853274915559</v>
      </c>
      <c r="AG282">
        <v>10800</v>
      </c>
      <c r="AH282" s="23">
        <v>1</v>
      </c>
      <c r="AI282" s="23">
        <v>0</v>
      </c>
      <c r="AJ282" s="23">
        <v>0</v>
      </c>
      <c r="AK282" s="23">
        <v>0</v>
      </c>
      <c r="AL282" s="38">
        <f t="shared" si="56"/>
        <v>1</v>
      </c>
      <c r="AM282" s="8"/>
      <c r="AN282" s="40"/>
      <c r="AO282" s="40"/>
    </row>
    <row r="283" spans="1:41" x14ac:dyDescent="0.25">
      <c r="A283" s="3" t="s">
        <v>819</v>
      </c>
      <c r="B283" s="30" t="s">
        <v>820</v>
      </c>
      <c r="C283" s="1" t="s">
        <v>160</v>
      </c>
      <c r="D283" s="1" t="str">
        <f>+VLOOKUP($C283,[1]Ubicacion!$A:$C,2,0)</f>
        <v>Ub30</v>
      </c>
      <c r="E283" s="1" t="str">
        <f>+VLOOKUP($C283,[1]Ubicacion!$A:$C,3,0)</f>
        <v>Parque de los pies descalsos  - Zona Oriental</v>
      </c>
      <c r="F283" s="1" t="s">
        <v>43</v>
      </c>
      <c r="G283" s="1" t="str">
        <f>+VLOOKUP($F283,[1]Ubicacion!$A:$C,2,0)</f>
        <v>Ub42</v>
      </c>
      <c r="H283" s="1" t="str">
        <f>+VLOOKUP($F283,[1]Ubicacion!$A:$C,3,0)</f>
        <v>Universidad de Medellin - Zona Occidental</v>
      </c>
      <c r="I283" s="4">
        <v>1</v>
      </c>
      <c r="J283" s="4">
        <v>1</v>
      </c>
      <c r="K283" s="5">
        <v>43423.319793055554</v>
      </c>
      <c r="L283" s="6">
        <f t="shared" si="53"/>
        <v>0.31979305555432802</v>
      </c>
      <c r="M283" s="7">
        <v>43423.329505439811</v>
      </c>
      <c r="N283" s="6">
        <f t="shared" si="54"/>
        <v>0.32950543981132796</v>
      </c>
      <c r="O283" s="6">
        <f t="shared" si="55"/>
        <v>9.7123842569999397E-3</v>
      </c>
      <c r="P283" s="1">
        <v>10400</v>
      </c>
      <c r="Q283">
        <v>5.6</v>
      </c>
      <c r="R283">
        <v>15</v>
      </c>
      <c r="S283" s="8">
        <f t="shared" si="50"/>
        <v>22.4</v>
      </c>
      <c r="T283" t="s">
        <v>20</v>
      </c>
      <c r="U283">
        <v>6.1</v>
      </c>
      <c r="V283">
        <v>19</v>
      </c>
      <c r="W283" s="8">
        <f t="shared" si="51"/>
        <v>19.263157894736842</v>
      </c>
      <c r="X283" t="s">
        <v>32</v>
      </c>
      <c r="Y283">
        <v>6</v>
      </c>
      <c r="Z283">
        <v>20</v>
      </c>
      <c r="AA283" s="8">
        <f t="shared" si="58"/>
        <v>18</v>
      </c>
      <c r="AB283" t="s">
        <v>32</v>
      </c>
      <c r="AC283" s="8">
        <v>5.888101772812858</v>
      </c>
      <c r="AD283" s="8">
        <v>13.985833334922791</v>
      </c>
      <c r="AE283" s="40">
        <v>43.278965878716768</v>
      </c>
      <c r="AF283" s="40">
        <v>25.260282881150307</v>
      </c>
      <c r="AG283">
        <v>10400</v>
      </c>
      <c r="AH283" s="23">
        <v>0</v>
      </c>
      <c r="AI283" s="23">
        <v>0</v>
      </c>
      <c r="AJ283" s="23">
        <v>0</v>
      </c>
      <c r="AK283" s="23">
        <v>1</v>
      </c>
      <c r="AL283" s="38">
        <f t="shared" si="56"/>
        <v>4</v>
      </c>
      <c r="AM283" s="8"/>
      <c r="AN283" s="40"/>
      <c r="AO283" s="40"/>
    </row>
    <row r="284" spans="1:41" x14ac:dyDescent="0.25">
      <c r="A284" s="3" t="s">
        <v>526</v>
      </c>
      <c r="B284" s="30" t="s">
        <v>527</v>
      </c>
      <c r="C284" s="1" t="s">
        <v>18</v>
      </c>
      <c r="D284" s="1" t="str">
        <f>+VLOOKUP($C284,[1]Ubicacion!$A:$C,2,0)</f>
        <v>Ub17</v>
      </c>
      <c r="E284" s="1" t="str">
        <f>+VLOOKUP($C284,[1]Ubicacion!$A:$C,3,0)</f>
        <v>Facultad de Minas Unal - Zona Occidental</v>
      </c>
      <c r="F284" s="1" t="s">
        <v>160</v>
      </c>
      <c r="G284" s="1" t="str">
        <f>+VLOOKUP($F284,[1]Ubicacion!$A:$C,2,0)</f>
        <v>Ub30</v>
      </c>
      <c r="H284" s="1" t="str">
        <f>+VLOOKUP($F284,[1]Ubicacion!$A:$C,3,0)</f>
        <v>Parque de los pies descalsos  - Zona Oriental</v>
      </c>
      <c r="I284" s="4">
        <v>2</v>
      </c>
      <c r="J284" s="4">
        <v>2</v>
      </c>
      <c r="K284" s="5">
        <v>43396.70094826389</v>
      </c>
      <c r="L284" s="6">
        <f t="shared" si="53"/>
        <v>0.70094826388958609</v>
      </c>
      <c r="M284" s="7">
        <v>43396.729397141207</v>
      </c>
      <c r="N284" s="6">
        <f t="shared" si="54"/>
        <v>0.72939714120730059</v>
      </c>
      <c r="O284" s="6">
        <f t="shared" si="55"/>
        <v>2.8448877317714505E-2</v>
      </c>
      <c r="P284" s="1">
        <v>14700</v>
      </c>
      <c r="Q284">
        <v>5.3</v>
      </c>
      <c r="R284">
        <v>20</v>
      </c>
      <c r="S284" s="8">
        <f t="shared" si="50"/>
        <v>15.9</v>
      </c>
      <c r="T284" t="s">
        <v>27</v>
      </c>
      <c r="U284">
        <v>5.2</v>
      </c>
      <c r="V284">
        <v>19</v>
      </c>
      <c r="W284" s="8">
        <f t="shared" si="51"/>
        <v>16.421052631578949</v>
      </c>
      <c r="X284" t="s">
        <v>32</v>
      </c>
      <c r="Y284" s="26">
        <v>6.1</v>
      </c>
      <c r="Z284" s="26">
        <v>23</v>
      </c>
      <c r="AA284" s="28">
        <f t="shared" si="58"/>
        <v>15.913043478260869</v>
      </c>
      <c r="AB284" s="26" t="s">
        <v>32</v>
      </c>
      <c r="AC284" s="8">
        <v>6.0856130910883754</v>
      </c>
      <c r="AD284" s="8">
        <v>40.966383334000902</v>
      </c>
      <c r="AE284" s="40">
        <v>16.917612102758376</v>
      </c>
      <c r="AF284" s="40">
        <v>8.9130832587374051</v>
      </c>
      <c r="AG284">
        <v>14700</v>
      </c>
      <c r="AH284" s="23">
        <v>0</v>
      </c>
      <c r="AI284" s="23">
        <v>0</v>
      </c>
      <c r="AJ284" s="23">
        <v>1</v>
      </c>
      <c r="AK284" s="23">
        <v>0</v>
      </c>
      <c r="AL284" s="38">
        <f t="shared" si="56"/>
        <v>3</v>
      </c>
      <c r="AM284" s="8"/>
      <c r="AN284" s="40"/>
      <c r="AO284" s="40"/>
    </row>
    <row r="285" spans="1:41" x14ac:dyDescent="0.25">
      <c r="A285" s="9" t="s">
        <v>283</v>
      </c>
      <c r="B285" s="10" t="s">
        <v>284</v>
      </c>
      <c r="C285" s="10" t="s">
        <v>282</v>
      </c>
      <c r="D285" s="10" t="str">
        <f>+VLOOKUP($C285,[1]Ubicacion!$A:$C,2,0)</f>
        <v>Ub40</v>
      </c>
      <c r="E285" s="10" t="str">
        <f>+VLOOKUP($C285,[1]Ubicacion!$A:$C,3,0)</f>
        <v>Unidad Deportiva de Belen - Zona Occidental</v>
      </c>
      <c r="F285" s="10" t="s">
        <v>163</v>
      </c>
      <c r="G285" s="10" t="str">
        <f>+VLOOKUP($F285,[1]Ubicacion!$A:$C,2,0)</f>
        <v>Ub25</v>
      </c>
      <c r="H285" s="10" t="str">
        <f>+VLOOKUP($F285,[1]Ubicacion!$A:$C,3,0)</f>
        <v>Museo de Arte Moderno - Zona Oriental</v>
      </c>
      <c r="I285" s="11">
        <v>2</v>
      </c>
      <c r="J285" s="11">
        <v>2</v>
      </c>
      <c r="K285" s="12">
        <v>43379.555813969906</v>
      </c>
      <c r="L285" s="13">
        <f t="shared" si="53"/>
        <v>0.55581396990601206</v>
      </c>
      <c r="M285" s="14">
        <v>43379.601209062501</v>
      </c>
      <c r="N285" s="13">
        <f t="shared" si="54"/>
        <v>0.60120906250085682</v>
      </c>
      <c r="O285" s="13">
        <f t="shared" si="55"/>
        <v>4.5395092594844755E-2</v>
      </c>
      <c r="P285" s="10">
        <v>7200</v>
      </c>
      <c r="Q285" s="9">
        <v>3.1</v>
      </c>
      <c r="R285" s="9">
        <v>11</v>
      </c>
      <c r="S285" s="15">
        <f t="shared" si="50"/>
        <v>16.90909090909091</v>
      </c>
      <c r="T285" s="9" t="s">
        <v>27</v>
      </c>
      <c r="U285" s="9">
        <v>4.4000000000000004</v>
      </c>
      <c r="V285" s="9">
        <v>13</v>
      </c>
      <c r="W285" s="15">
        <f t="shared" si="51"/>
        <v>20.307692307692307</v>
      </c>
      <c r="X285" s="9" t="s">
        <v>32</v>
      </c>
      <c r="Y285" s="9">
        <v>4.9000000000000004</v>
      </c>
      <c r="Z285" s="9">
        <v>16</v>
      </c>
      <c r="AA285" s="15">
        <f t="shared" si="58"/>
        <v>18.375</v>
      </c>
      <c r="AB285" s="9" t="s">
        <v>32</v>
      </c>
      <c r="AC285" s="15"/>
      <c r="AD285" s="15"/>
      <c r="AE285" s="41"/>
      <c r="AF285" s="41"/>
      <c r="AG285" s="9"/>
      <c r="AH285" s="35"/>
      <c r="AI285" s="35"/>
      <c r="AJ285" s="35"/>
      <c r="AK285" s="35"/>
      <c r="AL285" s="38">
        <f t="shared" si="56"/>
        <v>0</v>
      </c>
      <c r="AM285" s="8"/>
      <c r="AN285" s="40"/>
      <c r="AO285" s="40"/>
    </row>
    <row r="286" spans="1:41" x14ac:dyDescent="0.25">
      <c r="A286" s="3" t="s">
        <v>261</v>
      </c>
      <c r="B286" s="30" t="s">
        <v>262</v>
      </c>
      <c r="C286" s="1" t="s">
        <v>26</v>
      </c>
      <c r="D286" s="1" t="str">
        <f>+VLOOKUP($C286,[1]Ubicacion!$A:$C,2,0)</f>
        <v>Ub5</v>
      </c>
      <c r="E286" s="1" t="str">
        <f>+VLOOKUP($C286,[1]Ubicacion!$A:$C,3,0)</f>
        <v>C.C Oviedo - Zona Oriental</v>
      </c>
      <c r="F286" s="1" t="s">
        <v>31</v>
      </c>
      <c r="G286" s="1" t="str">
        <f>+VLOOKUP($F286,[1]Ubicacion!$A:$C,2,0)</f>
        <v>Ub2</v>
      </c>
      <c r="H286" s="1" t="str">
        <f>+VLOOKUP($F286,[1]Ubicacion!$A:$C,3,0)</f>
        <v>Aeropuerto Olaya Herrera - Zona Occidental</v>
      </c>
      <c r="I286" s="4">
        <v>2</v>
      </c>
      <c r="J286" s="4">
        <v>2</v>
      </c>
      <c r="K286" s="5">
        <v>43378.673658993059</v>
      </c>
      <c r="L286" s="6">
        <f t="shared" si="53"/>
        <v>0.67365899305877974</v>
      </c>
      <c r="M286" s="7">
        <v>43378.679144097223</v>
      </c>
      <c r="N286" s="6">
        <f t="shared" si="54"/>
        <v>0.67914409722288838</v>
      </c>
      <c r="O286" s="6">
        <f t="shared" si="55"/>
        <v>5.485104164108634E-3</v>
      </c>
      <c r="P286" s="1">
        <v>8000</v>
      </c>
      <c r="Q286" s="26">
        <v>3.9</v>
      </c>
      <c r="R286" s="26">
        <v>11</v>
      </c>
      <c r="S286" s="28">
        <f t="shared" si="50"/>
        <v>21.272727272727273</v>
      </c>
      <c r="T286" s="26" t="s">
        <v>27</v>
      </c>
      <c r="U286">
        <v>4.5999999999999996</v>
      </c>
      <c r="V286">
        <v>14</v>
      </c>
      <c r="W286" s="8">
        <f t="shared" si="51"/>
        <v>19.714285714285715</v>
      </c>
      <c r="X286" t="s">
        <v>32</v>
      </c>
      <c r="Y286">
        <v>3.6</v>
      </c>
      <c r="Z286">
        <v>17</v>
      </c>
      <c r="AA286" s="8">
        <f t="shared" si="58"/>
        <v>12.705882352941176</v>
      </c>
      <c r="AB286" t="s">
        <v>32</v>
      </c>
      <c r="AC286" s="8">
        <v>2.7968092766328305</v>
      </c>
      <c r="AD286" s="8">
        <v>7.8985499978065494</v>
      </c>
      <c r="AE286" s="40">
        <v>27.023998251156971</v>
      </c>
      <c r="AF286" s="40">
        <v>21.245488937155653</v>
      </c>
      <c r="AG286">
        <v>8000</v>
      </c>
      <c r="AH286" s="23">
        <v>1</v>
      </c>
      <c r="AI286" s="23">
        <v>0</v>
      </c>
      <c r="AJ286" s="23">
        <v>0</v>
      </c>
      <c r="AK286" s="23">
        <v>0</v>
      </c>
      <c r="AL286" s="38">
        <f t="shared" si="56"/>
        <v>1</v>
      </c>
      <c r="AM286" s="8"/>
      <c r="AN286" s="40"/>
      <c r="AO286" s="40"/>
    </row>
    <row r="287" spans="1:41" x14ac:dyDescent="0.25">
      <c r="A287" s="3" t="s">
        <v>609</v>
      </c>
      <c r="B287" s="30" t="s">
        <v>610</v>
      </c>
      <c r="C287" s="1" t="s">
        <v>282</v>
      </c>
      <c r="D287" s="1" t="str">
        <f>+VLOOKUP($C287,[1]Ubicacion!$A:$C,2,0)</f>
        <v>Ub40</v>
      </c>
      <c r="E287" s="1" t="str">
        <f>+VLOOKUP($C287,[1]Ubicacion!$A:$C,3,0)</f>
        <v>Unidad Deportiva de Belen - Zona Occidental</v>
      </c>
      <c r="F287" s="1" t="s">
        <v>66</v>
      </c>
      <c r="G287" s="1" t="str">
        <f>+VLOOKUP($F287,[1]Ubicacion!$A:$C,2,0)</f>
        <v>Ub10</v>
      </c>
      <c r="H287" s="1" t="str">
        <f>+VLOOKUP($F287,[1]Ubicacion!$A:$C,3,0)</f>
        <v>Catedral Basílica Metropolitana - Zona Oriental</v>
      </c>
      <c r="I287" s="4">
        <v>1</v>
      </c>
      <c r="J287" s="4">
        <v>1</v>
      </c>
      <c r="K287" s="5">
        <v>43403.346286423613</v>
      </c>
      <c r="L287" s="6">
        <f t="shared" si="53"/>
        <v>0.34628642361349193</v>
      </c>
      <c r="M287" s="7">
        <v>43403.36028695602</v>
      </c>
      <c r="N287" s="6">
        <f t="shared" si="54"/>
        <v>0.36028695601999061</v>
      </c>
      <c r="O287" s="6">
        <f t="shared" si="55"/>
        <v>1.4000532406498678E-2</v>
      </c>
      <c r="P287" s="1">
        <v>11600</v>
      </c>
      <c r="Q287">
        <v>5.3</v>
      </c>
      <c r="R287">
        <v>13</v>
      </c>
      <c r="S287" s="8">
        <f t="shared" si="50"/>
        <v>24.46153846153846</v>
      </c>
      <c r="T287" t="s">
        <v>20</v>
      </c>
      <c r="U287">
        <v>5.9</v>
      </c>
      <c r="V287">
        <v>16</v>
      </c>
      <c r="W287" s="8">
        <f t="shared" si="51"/>
        <v>22.125</v>
      </c>
      <c r="X287" t="s">
        <v>32</v>
      </c>
      <c r="Y287">
        <v>7.3</v>
      </c>
      <c r="Z287">
        <v>15</v>
      </c>
      <c r="AA287" s="8">
        <f t="shared" si="58"/>
        <v>29.2</v>
      </c>
      <c r="AB287" t="s">
        <v>20</v>
      </c>
      <c r="AC287" s="8">
        <v>5.868973187986783</v>
      </c>
      <c r="AD287" s="8">
        <v>20.160766665140788</v>
      </c>
      <c r="AE287" s="40">
        <v>24.32228910218376</v>
      </c>
      <c r="AF287" s="40">
        <v>17.46651787246147</v>
      </c>
      <c r="AG287">
        <v>11600</v>
      </c>
      <c r="AH287" s="23">
        <v>0</v>
      </c>
      <c r="AI287" s="23">
        <v>0</v>
      </c>
      <c r="AJ287" s="23">
        <v>0</v>
      </c>
      <c r="AK287" s="23">
        <v>1</v>
      </c>
      <c r="AL287" s="38">
        <f t="shared" si="56"/>
        <v>4</v>
      </c>
      <c r="AM287" s="8"/>
      <c r="AN287" s="40"/>
      <c r="AO287" s="40"/>
    </row>
    <row r="288" spans="1:41" x14ac:dyDescent="0.25">
      <c r="A288" s="3" t="s">
        <v>807</v>
      </c>
      <c r="B288" s="30" t="s">
        <v>808</v>
      </c>
      <c r="C288" s="1" t="s">
        <v>146</v>
      </c>
      <c r="D288" s="1" t="str">
        <f>+VLOOKUP($C288,[1]Ubicacion!$A:$C,2,0)</f>
        <v>Ub29</v>
      </c>
      <c r="E288" s="1" t="str">
        <f>+VLOOKUP($C288,[1]Ubicacion!$A:$C,3,0)</f>
        <v>Parque de la Floresta - Zona Occidental</v>
      </c>
      <c r="F288" s="1" t="s">
        <v>49</v>
      </c>
      <c r="G288" s="1" t="str">
        <f>+VLOOKUP($F288,[1]Ubicacion!$A:$C,2,0)</f>
        <v>Ub8</v>
      </c>
      <c r="H288" s="1" t="str">
        <f>+VLOOKUP($F288,[1]Ubicacion!$A:$C,3,0)</f>
        <v>C.C. San Diego - Zona Oriental</v>
      </c>
      <c r="I288" s="4">
        <v>1</v>
      </c>
      <c r="J288" s="4">
        <v>1</v>
      </c>
      <c r="K288" s="5">
        <v>43420.336506446758</v>
      </c>
      <c r="L288" s="6">
        <f t="shared" si="53"/>
        <v>0.33650644675799413</v>
      </c>
      <c r="M288" s="7">
        <v>43420.34733892361</v>
      </c>
      <c r="N288" s="6">
        <f t="shared" si="54"/>
        <v>0.34733892360964091</v>
      </c>
      <c r="O288" s="6">
        <f t="shared" si="55"/>
        <v>1.0832476851646788E-2</v>
      </c>
      <c r="P288" s="1">
        <v>10500</v>
      </c>
      <c r="Q288" s="26">
        <v>5.3</v>
      </c>
      <c r="R288" s="26">
        <v>15</v>
      </c>
      <c r="S288" s="28">
        <f t="shared" si="50"/>
        <v>21.2</v>
      </c>
      <c r="T288" s="26" t="s">
        <v>20</v>
      </c>
      <c r="U288">
        <v>6.2</v>
      </c>
      <c r="V288">
        <v>15</v>
      </c>
      <c r="W288" s="8">
        <f t="shared" ref="W288:W319" si="59">+U288*60/V288</f>
        <v>24.8</v>
      </c>
      <c r="X288" t="s">
        <v>20</v>
      </c>
      <c r="Y288">
        <v>5.6</v>
      </c>
      <c r="Z288">
        <v>17</v>
      </c>
      <c r="AA288" s="8">
        <f t="shared" si="58"/>
        <v>19.764705882352942</v>
      </c>
      <c r="AB288" t="s">
        <v>32</v>
      </c>
      <c r="AC288" s="8">
        <v>5.416400333879194</v>
      </c>
      <c r="AD288" s="8">
        <v>15.59876666466395</v>
      </c>
      <c r="AE288" s="40">
        <v>27.654391055870388</v>
      </c>
      <c r="AF288" s="40">
        <v>20.833956108141635</v>
      </c>
      <c r="AG288">
        <v>10500</v>
      </c>
      <c r="AH288" s="23">
        <v>1</v>
      </c>
      <c r="AI288" s="23">
        <v>0</v>
      </c>
      <c r="AJ288" s="23">
        <v>0</v>
      </c>
      <c r="AK288" s="23">
        <v>0</v>
      </c>
      <c r="AL288" s="38">
        <f t="shared" si="56"/>
        <v>1</v>
      </c>
      <c r="AM288" s="8"/>
      <c r="AN288" s="40"/>
      <c r="AO288" s="40"/>
    </row>
    <row r="289" spans="1:41" x14ac:dyDescent="0.25">
      <c r="A289" s="3" t="s">
        <v>585</v>
      </c>
      <c r="B289" s="30" t="s">
        <v>586</v>
      </c>
      <c r="C289" s="1" t="s">
        <v>282</v>
      </c>
      <c r="D289" s="1" t="str">
        <f>+VLOOKUP($C289,[1]Ubicacion!$A:$C,2,0)</f>
        <v>Ub40</v>
      </c>
      <c r="E289" s="1" t="str">
        <f>+VLOOKUP($C289,[1]Ubicacion!$A:$C,3,0)</f>
        <v>Unidad Deportiva de Belen - Zona Occidental</v>
      </c>
      <c r="F289" s="1" t="s">
        <v>160</v>
      </c>
      <c r="G289" s="1" t="str">
        <f>+VLOOKUP($F289,[1]Ubicacion!$A:$C,2,0)</f>
        <v>Ub30</v>
      </c>
      <c r="H289" s="1" t="str">
        <f>+VLOOKUP($F289,[1]Ubicacion!$A:$C,3,0)</f>
        <v>Parque de los pies descalsos  - Zona Oriental</v>
      </c>
      <c r="I289" s="4">
        <v>2</v>
      </c>
      <c r="J289" s="4">
        <v>2</v>
      </c>
      <c r="K289" s="5">
        <v>43400.650241238429</v>
      </c>
      <c r="L289" s="6">
        <f t="shared" si="53"/>
        <v>0.65024123842886183</v>
      </c>
      <c r="M289" s="7">
        <v>43400.656269178238</v>
      </c>
      <c r="N289" s="6">
        <f t="shared" si="54"/>
        <v>0.6562691782382899</v>
      </c>
      <c r="O289" s="6">
        <f t="shared" si="55"/>
        <v>6.0279398094280623E-3</v>
      </c>
      <c r="P289" s="1">
        <v>7000</v>
      </c>
      <c r="Q289">
        <v>2.8</v>
      </c>
      <c r="R289">
        <v>8</v>
      </c>
      <c r="S289" s="8">
        <f t="shared" si="50"/>
        <v>21</v>
      </c>
      <c r="T289" t="s">
        <v>27</v>
      </c>
      <c r="U289">
        <v>3</v>
      </c>
      <c r="V289">
        <v>7</v>
      </c>
      <c r="W289" s="8">
        <f t="shared" si="59"/>
        <v>25.714285714285715</v>
      </c>
      <c r="X289" t="s">
        <v>20</v>
      </c>
      <c r="Y289">
        <v>3.7</v>
      </c>
      <c r="Z289">
        <v>10</v>
      </c>
      <c r="AA289" s="8">
        <f t="shared" si="58"/>
        <v>22.2</v>
      </c>
      <c r="AB289" t="s">
        <v>32</v>
      </c>
      <c r="AC289" s="8">
        <v>3.0196799918180881</v>
      </c>
      <c r="AD289" s="8">
        <v>8.6802333354949948</v>
      </c>
      <c r="AE289" s="40">
        <v>26.213368451531103</v>
      </c>
      <c r="AF289" s="40">
        <v>20.872802896692335</v>
      </c>
      <c r="AG289">
        <v>7000</v>
      </c>
      <c r="AH289" s="38">
        <v>0</v>
      </c>
      <c r="AI289" s="38">
        <v>0</v>
      </c>
      <c r="AJ289" s="38">
        <v>0</v>
      </c>
      <c r="AK289" s="38">
        <v>1</v>
      </c>
      <c r="AL289" s="38">
        <f t="shared" si="56"/>
        <v>4</v>
      </c>
      <c r="AM289" s="8"/>
      <c r="AN289" s="40"/>
      <c r="AO289" s="40"/>
    </row>
    <row r="290" spans="1:41" x14ac:dyDescent="0.25">
      <c r="A290" s="3" t="s">
        <v>629</v>
      </c>
      <c r="B290" s="30" t="s">
        <v>630</v>
      </c>
      <c r="C290" s="1" t="s">
        <v>18</v>
      </c>
      <c r="D290" s="1" t="str">
        <f>+VLOOKUP($C290,[1]Ubicacion!$A:$C,2,0)</f>
        <v>Ub17</v>
      </c>
      <c r="E290" s="1" t="str">
        <f>+VLOOKUP($C290,[1]Ubicacion!$A:$C,3,0)</f>
        <v>Facultad de Minas Unal - Zona Occidental</v>
      </c>
      <c r="F290" s="1" t="s">
        <v>160</v>
      </c>
      <c r="G290" s="1" t="str">
        <f>+VLOOKUP($F290,[1]Ubicacion!$A:$C,2,0)</f>
        <v>Ub30</v>
      </c>
      <c r="H290" s="1" t="str">
        <f>+VLOOKUP($F290,[1]Ubicacion!$A:$C,3,0)</f>
        <v>Parque de los pies descalsos  - Zona Oriental</v>
      </c>
      <c r="I290" s="4">
        <v>2</v>
      </c>
      <c r="J290" s="4">
        <v>1</v>
      </c>
      <c r="K290" s="5">
        <v>43404.402354594909</v>
      </c>
      <c r="L290" s="6">
        <f t="shared" si="53"/>
        <v>0.40235459490941139</v>
      </c>
      <c r="M290" s="7">
        <v>43404.411322997687</v>
      </c>
      <c r="N290" s="6">
        <f t="shared" si="54"/>
        <v>0.41132299768651137</v>
      </c>
      <c r="O290" s="6">
        <f t="shared" si="55"/>
        <v>8.9684027770999819E-3</v>
      </c>
      <c r="P290" s="1">
        <v>9900</v>
      </c>
      <c r="Q290" s="26">
        <v>5.3</v>
      </c>
      <c r="R290" s="26">
        <v>15</v>
      </c>
      <c r="S290" s="28">
        <f t="shared" si="50"/>
        <v>21.2</v>
      </c>
      <c r="T290" s="26" t="s">
        <v>27</v>
      </c>
      <c r="U290">
        <v>5.2</v>
      </c>
      <c r="V290">
        <v>13</v>
      </c>
      <c r="W290" s="8">
        <f t="shared" si="59"/>
        <v>24</v>
      </c>
      <c r="X290" t="s">
        <v>20</v>
      </c>
      <c r="Y290">
        <v>6.2</v>
      </c>
      <c r="Z290">
        <v>20</v>
      </c>
      <c r="AA290" s="8">
        <f t="shared" si="58"/>
        <v>18.600000000000001</v>
      </c>
      <c r="AB290" t="s">
        <v>32</v>
      </c>
      <c r="AC290" s="8">
        <v>4.6784765713710312</v>
      </c>
      <c r="AD290" s="8">
        <v>12.914499998092651</v>
      </c>
      <c r="AE290" s="40">
        <v>35.114095173069373</v>
      </c>
      <c r="AF290" s="40">
        <v>21.735924296234455</v>
      </c>
      <c r="AG290">
        <v>9900</v>
      </c>
      <c r="AH290" s="23">
        <v>1</v>
      </c>
      <c r="AI290" s="23">
        <v>0</v>
      </c>
      <c r="AJ290" s="23">
        <v>0</v>
      </c>
      <c r="AK290" s="23">
        <v>0</v>
      </c>
      <c r="AL290" s="38">
        <f t="shared" si="56"/>
        <v>1</v>
      </c>
      <c r="AM290" s="8"/>
      <c r="AN290" s="40"/>
      <c r="AO290" s="40"/>
    </row>
    <row r="291" spans="1:41" x14ac:dyDescent="0.25">
      <c r="A291" s="3" t="s">
        <v>558</v>
      </c>
      <c r="B291" s="30" t="s">
        <v>559</v>
      </c>
      <c r="C291" s="1" t="s">
        <v>100</v>
      </c>
      <c r="D291" s="1" t="str">
        <f>+VLOOKUP($C291,[1]Ubicacion!$A:$C,2,0)</f>
        <v>Ub20</v>
      </c>
      <c r="E291" s="1" t="str">
        <f>+VLOOKUP($C291,[1]Ubicacion!$A:$C,3,0)</f>
        <v>Hospital San Vicente Fundación - Zona Oriental</v>
      </c>
      <c r="F291" s="1" t="s">
        <v>63</v>
      </c>
      <c r="G291" s="1" t="str">
        <f>+VLOOKUP($F291,[1]Ubicacion!$A:$C,2,0)</f>
        <v>Ub12</v>
      </c>
      <c r="H291" s="1" t="str">
        <f>+VLOOKUP($F291,[1]Ubicacion!$A:$C,3,0)</f>
        <v>Centro de Salud Santa Rosa de Lima - Zona Occidental</v>
      </c>
      <c r="I291" s="4">
        <v>1</v>
      </c>
      <c r="J291" s="4">
        <v>2</v>
      </c>
      <c r="K291" s="5">
        <v>43397.752939502316</v>
      </c>
      <c r="L291" s="6">
        <f t="shared" si="53"/>
        <v>0.75293950231571216</v>
      </c>
      <c r="M291" s="7">
        <v>43397.77577630787</v>
      </c>
      <c r="N291" s="6">
        <f t="shared" si="54"/>
        <v>0.77577630786981899</v>
      </c>
      <c r="O291" s="6">
        <f t="shared" si="55"/>
        <v>2.2836805554106832E-2</v>
      </c>
      <c r="P291" s="1">
        <v>12500</v>
      </c>
      <c r="Q291">
        <v>7.9</v>
      </c>
      <c r="R291">
        <v>23</v>
      </c>
      <c r="S291" s="8">
        <f t="shared" si="50"/>
        <v>20.608695652173914</v>
      </c>
      <c r="T291" t="s">
        <v>20</v>
      </c>
      <c r="U291">
        <v>5.8</v>
      </c>
      <c r="V291">
        <v>30</v>
      </c>
      <c r="W291" s="8">
        <f t="shared" si="59"/>
        <v>11.6</v>
      </c>
      <c r="X291" t="s">
        <v>32</v>
      </c>
      <c r="Y291">
        <v>6.8</v>
      </c>
      <c r="Z291">
        <v>30</v>
      </c>
      <c r="AA291" s="8">
        <f t="shared" si="58"/>
        <v>13.6</v>
      </c>
      <c r="AB291" t="s">
        <v>32</v>
      </c>
      <c r="AC291" s="8">
        <v>6.2178244782180219</v>
      </c>
      <c r="AD291" s="8">
        <v>32.884999998410542</v>
      </c>
      <c r="AE291" s="40">
        <v>25.417050444999262</v>
      </c>
      <c r="AF291" s="40">
        <v>11.344669871099686</v>
      </c>
      <c r="AG291">
        <v>12500</v>
      </c>
      <c r="AH291" s="23">
        <v>0</v>
      </c>
      <c r="AI291" s="23">
        <v>0</v>
      </c>
      <c r="AJ291" s="23">
        <v>0</v>
      </c>
      <c r="AK291" s="23">
        <v>1</v>
      </c>
      <c r="AL291" s="38">
        <f t="shared" si="56"/>
        <v>4</v>
      </c>
      <c r="AM291" s="8"/>
      <c r="AN291" s="40"/>
      <c r="AO291" s="40"/>
    </row>
    <row r="292" spans="1:41" x14ac:dyDescent="0.25">
      <c r="A292" s="3" t="s">
        <v>125</v>
      </c>
      <c r="B292" s="30" t="s">
        <v>126</v>
      </c>
      <c r="C292" s="1" t="s">
        <v>124</v>
      </c>
      <c r="D292" s="1" t="str">
        <f>+VLOOKUP($C292,[1]Ubicacion!$A:$C,2,0)</f>
        <v>Ub43</v>
      </c>
      <c r="E292" s="1" t="str">
        <f>+VLOOKUP($C292,[1]Ubicacion!$A:$C,3,0)</f>
        <v>Universidad Pontificia Bolivariana - Zona Occidental</v>
      </c>
      <c r="F292" s="1" t="s">
        <v>73</v>
      </c>
      <c r="G292" s="1" t="str">
        <f>+VLOOKUP($F292,[1]Ubicacion!$A:$C,2,0)</f>
        <v>Ub28</v>
      </c>
      <c r="H292" s="1" t="str">
        <f>+VLOOKUP($F292,[1]Ubicacion!$A:$C,3,0)</f>
        <v>Parque de Boston - Zona Oriental</v>
      </c>
      <c r="I292" s="4">
        <v>2</v>
      </c>
      <c r="J292" s="4">
        <v>2</v>
      </c>
      <c r="K292" s="5">
        <v>43367.653668136576</v>
      </c>
      <c r="L292" s="6">
        <f t="shared" si="53"/>
        <v>0.65366813657601597</v>
      </c>
      <c r="M292" s="7">
        <v>43367.663746840277</v>
      </c>
      <c r="N292" s="6">
        <f t="shared" si="54"/>
        <v>0.66374684027687181</v>
      </c>
      <c r="O292" s="6">
        <f t="shared" si="55"/>
        <v>1.007870370085584E-2</v>
      </c>
      <c r="P292" s="1">
        <v>8700</v>
      </c>
      <c r="Q292" s="26">
        <v>4.4000000000000004</v>
      </c>
      <c r="R292" s="26">
        <v>15</v>
      </c>
      <c r="S292" s="28">
        <f t="shared" si="50"/>
        <v>17.600000000000001</v>
      </c>
      <c r="T292" s="26" t="s">
        <v>27</v>
      </c>
      <c r="U292">
        <v>4.7</v>
      </c>
      <c r="V292">
        <v>18</v>
      </c>
      <c r="W292" s="8">
        <f t="shared" si="59"/>
        <v>15.666666666666666</v>
      </c>
      <c r="X292" t="s">
        <v>32</v>
      </c>
      <c r="Y292">
        <v>5.6</v>
      </c>
      <c r="Z292">
        <v>18</v>
      </c>
      <c r="AA292" s="8">
        <f t="shared" si="58"/>
        <v>18.666666666666668</v>
      </c>
      <c r="AB292" t="s">
        <v>32</v>
      </c>
      <c r="AC292" s="8">
        <v>4.3222384336814175</v>
      </c>
      <c r="AD292" s="8">
        <v>14.513333332538604</v>
      </c>
      <c r="AE292" s="40">
        <v>28.156098319807793</v>
      </c>
      <c r="AF292" s="40">
        <v>17.868693571549322</v>
      </c>
      <c r="AG292">
        <v>8700</v>
      </c>
      <c r="AH292" s="23">
        <v>1</v>
      </c>
      <c r="AI292" s="23">
        <v>0</v>
      </c>
      <c r="AJ292" s="23">
        <v>0</v>
      </c>
      <c r="AK292" s="23">
        <v>0</v>
      </c>
      <c r="AL292" s="38">
        <f t="shared" si="56"/>
        <v>1</v>
      </c>
      <c r="AM292" s="8"/>
      <c r="AN292" s="40"/>
      <c r="AO292" s="40"/>
    </row>
    <row r="293" spans="1:41" x14ac:dyDescent="0.25">
      <c r="A293" s="3" t="s">
        <v>701</v>
      </c>
      <c r="B293" s="30" t="s">
        <v>702</v>
      </c>
      <c r="C293" s="1" t="s">
        <v>143</v>
      </c>
      <c r="D293" s="1" t="str">
        <f>+VLOOKUP($C293,[1]Ubicacion!$A:$C,2,0)</f>
        <v>Ub15</v>
      </c>
      <c r="E293" s="1" t="str">
        <f>+VLOOKUP($C293,[1]Ubicacion!$A:$C,3,0)</f>
        <v>Clinica Sagrado Corazón - Zona Oriental</v>
      </c>
      <c r="F293" s="1" t="s">
        <v>156</v>
      </c>
      <c r="G293" s="1" t="str">
        <f>+VLOOKUP($F293,[1]Ubicacion!$A:$C,2,0)</f>
        <v>Ub19</v>
      </c>
      <c r="H293" s="1" t="str">
        <f>+VLOOKUP($F293,[1]Ubicacion!$A:$C,3,0)</f>
        <v>Hospital Pablo Tobon Uribe - Zona Occidental</v>
      </c>
      <c r="I293" s="4">
        <v>2</v>
      </c>
      <c r="J293" s="4">
        <v>1</v>
      </c>
      <c r="K293" s="5">
        <v>43411.415011307872</v>
      </c>
      <c r="L293" s="6">
        <f t="shared" si="53"/>
        <v>0.41501130787219154</v>
      </c>
      <c r="M293" s="7">
        <v>43411.426574849538</v>
      </c>
      <c r="N293" s="6">
        <f t="shared" si="54"/>
        <v>0.42657484953815583</v>
      </c>
      <c r="O293" s="6">
        <f t="shared" si="55"/>
        <v>1.1563541665964294E-2</v>
      </c>
      <c r="P293" s="1">
        <v>10400</v>
      </c>
      <c r="Q293" s="26">
        <v>5.7</v>
      </c>
      <c r="R293" s="26">
        <v>16</v>
      </c>
      <c r="S293" s="28">
        <f t="shared" si="50"/>
        <v>21.375</v>
      </c>
      <c r="T293" s="26" t="s">
        <v>20</v>
      </c>
      <c r="U293">
        <v>6.7</v>
      </c>
      <c r="V293">
        <v>19</v>
      </c>
      <c r="W293" s="8">
        <f t="shared" si="59"/>
        <v>21.157894736842106</v>
      </c>
      <c r="X293" t="s">
        <v>20</v>
      </c>
      <c r="Y293">
        <v>7.4</v>
      </c>
      <c r="Z293">
        <v>21</v>
      </c>
      <c r="AA293" s="8">
        <f t="shared" si="58"/>
        <v>21.142857142857142</v>
      </c>
      <c r="AB293" t="s">
        <v>32</v>
      </c>
      <c r="AC293" s="8">
        <v>5.7087640105928239</v>
      </c>
      <c r="AD293" s="8">
        <v>16.651499998569488</v>
      </c>
      <c r="AE293" s="40">
        <v>30.094178532669748</v>
      </c>
      <c r="AF293" s="40">
        <v>20.570269385040113</v>
      </c>
      <c r="AG293">
        <v>10400</v>
      </c>
      <c r="AH293" s="23">
        <v>1</v>
      </c>
      <c r="AI293" s="23">
        <v>0</v>
      </c>
      <c r="AJ293" s="23">
        <v>0</v>
      </c>
      <c r="AK293" s="23">
        <v>0</v>
      </c>
      <c r="AL293" s="38">
        <f t="shared" si="56"/>
        <v>1</v>
      </c>
      <c r="AM293" s="8"/>
      <c r="AN293" s="40"/>
      <c r="AO293" s="40"/>
    </row>
    <row r="294" spans="1:41" x14ac:dyDescent="0.25">
      <c r="A294" s="3" t="s">
        <v>470</v>
      </c>
      <c r="B294" s="30" t="s">
        <v>471</v>
      </c>
      <c r="C294" s="1" t="s">
        <v>163</v>
      </c>
      <c r="D294" s="1" t="str">
        <f>+VLOOKUP($C294,[1]Ubicacion!$A:$C,2,0)</f>
        <v>Ub25</v>
      </c>
      <c r="E294" s="1" t="str">
        <f>+VLOOKUP($C294,[1]Ubicacion!$A:$C,3,0)</f>
        <v>Museo de Arte Moderno - Zona Oriental</v>
      </c>
      <c r="F294" s="1" t="s">
        <v>31</v>
      </c>
      <c r="G294" s="1" t="str">
        <f>+VLOOKUP($F294,[1]Ubicacion!$A:$C,2,0)</f>
        <v>Ub2</v>
      </c>
      <c r="H294" s="1" t="str">
        <f>+VLOOKUP($F294,[1]Ubicacion!$A:$C,3,0)</f>
        <v>Aeropuerto Olaya Herrera - Zona Occidental</v>
      </c>
      <c r="I294" s="4">
        <v>1</v>
      </c>
      <c r="J294" s="4">
        <v>1</v>
      </c>
      <c r="K294" s="5">
        <v>43392.33953109954</v>
      </c>
      <c r="L294" s="6">
        <f t="shared" si="53"/>
        <v>0.33953109954018146</v>
      </c>
      <c r="M294" s="7">
        <v>43392.348467442127</v>
      </c>
      <c r="N294" s="6">
        <f t="shared" si="54"/>
        <v>0.34846744212700287</v>
      </c>
      <c r="O294" s="6">
        <f t="shared" si="55"/>
        <v>8.9363425868214108E-3</v>
      </c>
      <c r="P294" s="1">
        <v>8300</v>
      </c>
      <c r="Q294">
        <v>4.4000000000000004</v>
      </c>
      <c r="R294">
        <v>12</v>
      </c>
      <c r="S294" s="8">
        <f t="shared" si="50"/>
        <v>22</v>
      </c>
      <c r="T294" t="s">
        <v>20</v>
      </c>
      <c r="U294" s="26">
        <v>3.9</v>
      </c>
      <c r="V294" s="26">
        <v>13</v>
      </c>
      <c r="W294" s="28">
        <f t="shared" si="59"/>
        <v>18</v>
      </c>
      <c r="X294" s="26" t="s">
        <v>32</v>
      </c>
      <c r="Y294">
        <v>4.4000000000000004</v>
      </c>
      <c r="Z294">
        <v>14</v>
      </c>
      <c r="AA294" s="8">
        <f t="shared" si="58"/>
        <v>18.857142857142858</v>
      </c>
      <c r="AB294" t="s">
        <v>20</v>
      </c>
      <c r="AC294" s="8">
        <v>3.9205273310027002</v>
      </c>
      <c r="AD294" s="8">
        <v>12.868333331743877</v>
      </c>
      <c r="AE294" s="40">
        <v>25.604413476749105</v>
      </c>
      <c r="AF294" s="40">
        <v>18.279883944246894</v>
      </c>
      <c r="AG294">
        <v>8300</v>
      </c>
      <c r="AH294" s="23">
        <v>0</v>
      </c>
      <c r="AI294" s="23">
        <v>1</v>
      </c>
      <c r="AJ294" s="23">
        <v>0</v>
      </c>
      <c r="AK294" s="23">
        <v>0</v>
      </c>
      <c r="AL294" s="38">
        <f t="shared" si="56"/>
        <v>2</v>
      </c>
      <c r="AM294" s="8"/>
      <c r="AN294" s="40"/>
      <c r="AO294" s="40"/>
    </row>
    <row r="295" spans="1:41" x14ac:dyDescent="0.25">
      <c r="A295" s="3" t="s">
        <v>76</v>
      </c>
      <c r="B295" s="30" t="s">
        <v>77</v>
      </c>
      <c r="C295" s="1" t="s">
        <v>73</v>
      </c>
      <c r="D295" s="1" t="str">
        <f>+VLOOKUP($C295,[1]Ubicacion!$A:$C,2,0)</f>
        <v>Ub28</v>
      </c>
      <c r="E295" s="1" t="str">
        <f>+VLOOKUP($C295,[1]Ubicacion!$A:$C,3,0)</f>
        <v>Parque de Boston - Zona Oriental</v>
      </c>
      <c r="F295" s="1" t="s">
        <v>78</v>
      </c>
      <c r="G295" s="1" t="str">
        <f>+VLOOKUP($F295,[1]Ubicacion!$A:$C,2,0)</f>
        <v>Ub37</v>
      </c>
      <c r="H295" s="1" t="str">
        <f>+VLOOKUP($F295,[1]Ubicacion!$A:$C,3,0)</f>
        <v>Segundo Parque de Laureles - Zona Occidental</v>
      </c>
      <c r="I295" s="4">
        <v>1</v>
      </c>
      <c r="J295" s="4">
        <v>2</v>
      </c>
      <c r="K295" s="5">
        <v>43278.736272650465</v>
      </c>
      <c r="L295" s="6">
        <f t="shared" si="53"/>
        <v>0.73627265046525281</v>
      </c>
      <c r="M295" s="7">
        <v>43278.76459741898</v>
      </c>
      <c r="N295" s="6">
        <f t="shared" si="54"/>
        <v>0.76459741897997446</v>
      </c>
      <c r="O295" s="6">
        <f t="shared" si="55"/>
        <v>2.8324768514721654E-2</v>
      </c>
      <c r="P295" s="1">
        <v>12800</v>
      </c>
      <c r="Q295" s="3">
        <v>8.3000000000000007</v>
      </c>
      <c r="R295" s="3">
        <v>19</v>
      </c>
      <c r="S295" s="8">
        <f t="shared" si="50"/>
        <v>26.210526315789476</v>
      </c>
      <c r="T295" s="3" t="s">
        <v>20</v>
      </c>
      <c r="U295" s="3">
        <v>7.5</v>
      </c>
      <c r="V295" s="3">
        <v>21</v>
      </c>
      <c r="W295" s="8">
        <f t="shared" si="59"/>
        <v>21.428571428571427</v>
      </c>
      <c r="X295" s="3" t="s">
        <v>32</v>
      </c>
      <c r="Y295" s="3">
        <v>6.3</v>
      </c>
      <c r="Z295" s="3">
        <v>27</v>
      </c>
      <c r="AA295" s="8">
        <f t="shared" si="58"/>
        <v>14</v>
      </c>
      <c r="AB295" s="3" t="s">
        <v>32</v>
      </c>
      <c r="AC295" s="8">
        <v>5.6682539625513177</v>
      </c>
      <c r="AD295" s="8">
        <v>40.787666666507718</v>
      </c>
      <c r="AE295" s="40">
        <v>18.746707351364336</v>
      </c>
      <c r="AF295" s="40">
        <v>8.3381881227430945</v>
      </c>
      <c r="AG295">
        <v>12800</v>
      </c>
      <c r="AH295" s="38">
        <v>0</v>
      </c>
      <c r="AI295" s="38">
        <v>0</v>
      </c>
      <c r="AJ295" s="38">
        <v>0</v>
      </c>
      <c r="AK295" s="38">
        <v>1</v>
      </c>
      <c r="AL295" s="38">
        <f t="shared" si="56"/>
        <v>4</v>
      </c>
      <c r="AM295" s="8"/>
      <c r="AN295" s="40"/>
      <c r="AO295" s="40"/>
    </row>
    <row r="296" spans="1:41" x14ac:dyDescent="0.25">
      <c r="A296" s="3" t="s">
        <v>330</v>
      </c>
      <c r="B296" s="30" t="s">
        <v>331</v>
      </c>
      <c r="C296" s="1" t="s">
        <v>239</v>
      </c>
      <c r="D296" s="1" t="str">
        <f>+VLOOKUP($C296,[1]Ubicacion!$A:$C,2,0)</f>
        <v>Ub3</v>
      </c>
      <c r="E296" s="1" t="str">
        <f>+VLOOKUP($C296,[1]Ubicacion!$A:$C,3,0)</f>
        <v>C.C La Mota - Zona Occidental</v>
      </c>
      <c r="F296" s="1" t="s">
        <v>18</v>
      </c>
      <c r="G296" s="1" t="str">
        <f>+VLOOKUP($F296,[1]Ubicacion!$A:$C,2,0)</f>
        <v>Ub17</v>
      </c>
      <c r="H296" s="1" t="str">
        <f>+VLOOKUP($F296,[1]Ubicacion!$A:$C,3,0)</f>
        <v>Facultad de Minas Unal - Zona Occidental</v>
      </c>
      <c r="I296" s="4">
        <v>1</v>
      </c>
      <c r="J296" s="4">
        <v>2</v>
      </c>
      <c r="K296" s="5">
        <v>43382.742193402781</v>
      </c>
      <c r="L296" s="6">
        <f t="shared" si="53"/>
        <v>0.74219340278068557</v>
      </c>
      <c r="M296" s="7">
        <v>43382.771624270834</v>
      </c>
      <c r="N296" s="6">
        <f t="shared" si="54"/>
        <v>0.7716242708338541</v>
      </c>
      <c r="O296" s="6">
        <f t="shared" si="55"/>
        <v>2.9430868053168524E-2</v>
      </c>
      <c r="P296" s="1">
        <v>16400</v>
      </c>
      <c r="Q296">
        <v>8.8000000000000007</v>
      </c>
      <c r="R296">
        <v>33</v>
      </c>
      <c r="S296" s="8">
        <f t="shared" si="50"/>
        <v>16</v>
      </c>
      <c r="T296" t="s">
        <v>27</v>
      </c>
      <c r="U296" s="26">
        <v>9</v>
      </c>
      <c r="V296" s="26">
        <v>37</v>
      </c>
      <c r="W296" s="28">
        <f t="shared" si="59"/>
        <v>14.594594594594595</v>
      </c>
      <c r="X296" s="26" t="s">
        <v>32</v>
      </c>
      <c r="Y296">
        <v>9.3000000000000007</v>
      </c>
      <c r="Z296">
        <v>36</v>
      </c>
      <c r="AA296" s="8">
        <f t="shared" si="58"/>
        <v>15.5</v>
      </c>
      <c r="AB296" t="s">
        <v>32</v>
      </c>
      <c r="AC296" s="8">
        <v>7.3860655984417329</v>
      </c>
      <c r="AD296" s="8">
        <v>42.380449998378751</v>
      </c>
      <c r="AE296" s="40">
        <v>16.709494935244166</v>
      </c>
      <c r="AF296" s="40">
        <v>10.456801093982179</v>
      </c>
      <c r="AG296">
        <v>16400</v>
      </c>
      <c r="AH296" s="23">
        <v>0</v>
      </c>
      <c r="AI296" s="23">
        <v>1</v>
      </c>
      <c r="AJ296" s="23">
        <v>0</v>
      </c>
      <c r="AK296" s="23">
        <v>0</v>
      </c>
      <c r="AL296" s="38">
        <f t="shared" si="56"/>
        <v>2</v>
      </c>
      <c r="AM296" s="8"/>
      <c r="AN296" s="40"/>
      <c r="AO296" s="40"/>
    </row>
    <row r="297" spans="1:41" x14ac:dyDescent="0.25">
      <c r="A297" s="3" t="s">
        <v>257</v>
      </c>
      <c r="B297" s="30" t="s">
        <v>258</v>
      </c>
      <c r="C297" s="1" t="s">
        <v>49</v>
      </c>
      <c r="D297" s="1" t="str">
        <f>+VLOOKUP($C297,[1]Ubicacion!$A:$C,2,0)</f>
        <v>Ub8</v>
      </c>
      <c r="E297" s="1" t="str">
        <f>+VLOOKUP($C297,[1]Ubicacion!$A:$C,3,0)</f>
        <v>C.C. San Diego - Zona Oriental</v>
      </c>
      <c r="F297" s="1" t="s">
        <v>18</v>
      </c>
      <c r="G297" s="1" t="str">
        <f>+VLOOKUP($F297,[1]Ubicacion!$A:$C,2,0)</f>
        <v>Ub17</v>
      </c>
      <c r="H297" s="1" t="str">
        <f>+VLOOKUP($F297,[1]Ubicacion!$A:$C,3,0)</f>
        <v>Facultad de Minas Unal - Zona Occidental</v>
      </c>
      <c r="I297" s="4">
        <v>2</v>
      </c>
      <c r="J297" s="4">
        <v>1</v>
      </c>
      <c r="K297" s="5">
        <v>43377.483774849534</v>
      </c>
      <c r="L297" s="6">
        <f t="shared" si="53"/>
        <v>0.4837748495338019</v>
      </c>
      <c r="M297" s="7">
        <v>43377.496362118058</v>
      </c>
      <c r="N297" s="6">
        <f t="shared" si="54"/>
        <v>0.496362118057732</v>
      </c>
      <c r="O297" s="6">
        <f t="shared" si="55"/>
        <v>1.2587268523930106E-2</v>
      </c>
      <c r="P297" s="1">
        <v>12000</v>
      </c>
      <c r="Q297" s="3">
        <v>7.7</v>
      </c>
      <c r="R297" s="3">
        <v>20</v>
      </c>
      <c r="S297" s="8">
        <f t="shared" si="50"/>
        <v>23.1</v>
      </c>
      <c r="T297" t="s">
        <v>20</v>
      </c>
      <c r="U297">
        <v>7.2</v>
      </c>
      <c r="V297">
        <v>20</v>
      </c>
      <c r="W297" s="8">
        <f t="shared" si="59"/>
        <v>21.6</v>
      </c>
      <c r="X297" t="s">
        <v>32</v>
      </c>
      <c r="Y297">
        <v>8.1999999999999993</v>
      </c>
      <c r="Z297">
        <v>21</v>
      </c>
      <c r="AA297" s="8">
        <f t="shared" si="58"/>
        <v>23.428571428571427</v>
      </c>
      <c r="AB297" t="s">
        <v>32</v>
      </c>
      <c r="AC297" s="8">
        <v>6.378832859817642</v>
      </c>
      <c r="AD297" s="8">
        <v>18.125666666030884</v>
      </c>
      <c r="AE297" s="40">
        <v>37.464393622725936</v>
      </c>
      <c r="AF297" s="40">
        <v>21.115359707366164</v>
      </c>
      <c r="AG297">
        <v>12000</v>
      </c>
      <c r="AH297" s="38">
        <v>0</v>
      </c>
      <c r="AI297" s="38">
        <v>0</v>
      </c>
      <c r="AJ297" s="38">
        <v>0</v>
      </c>
      <c r="AK297" s="38">
        <v>1</v>
      </c>
      <c r="AL297" s="38">
        <f t="shared" si="56"/>
        <v>4</v>
      </c>
      <c r="AM297" s="8"/>
      <c r="AN297" s="40"/>
      <c r="AO297" s="40"/>
    </row>
    <row r="298" spans="1:41" x14ac:dyDescent="0.25">
      <c r="A298" s="3" t="s">
        <v>472</v>
      </c>
      <c r="B298" s="30" t="s">
        <v>473</v>
      </c>
      <c r="C298" s="1" t="s">
        <v>31</v>
      </c>
      <c r="D298" s="1" t="str">
        <f>+VLOOKUP($C298,[1]Ubicacion!$A:$C,2,0)</f>
        <v>Ub2</v>
      </c>
      <c r="E298" s="1" t="str">
        <f>+VLOOKUP($C298,[1]Ubicacion!$A:$C,3,0)</f>
        <v>Aeropuerto Olaya Herrera - Zona Occidental</v>
      </c>
      <c r="F298" s="1" t="s">
        <v>177</v>
      </c>
      <c r="G298" s="1" t="str">
        <f>+VLOOKUP($F298,[1]Ubicacion!$A:$C,2,0)</f>
        <v>Ub26</v>
      </c>
      <c r="H298" s="1" t="str">
        <f>+VLOOKUP($F298,[1]Ubicacion!$A:$C,3,0)</f>
        <v>Palacio de Exposiciones - Zona Oriental</v>
      </c>
      <c r="I298" s="4">
        <v>1</v>
      </c>
      <c r="J298" s="4">
        <v>1</v>
      </c>
      <c r="K298" s="5">
        <v>43392.350927002313</v>
      </c>
      <c r="L298" s="6">
        <f t="shared" si="53"/>
        <v>0.3509270023132558</v>
      </c>
      <c r="M298" s="7">
        <v>43392.359562847225</v>
      </c>
      <c r="N298" s="6">
        <f t="shared" si="54"/>
        <v>0.35956284722487908</v>
      </c>
      <c r="O298" s="6">
        <f t="shared" si="55"/>
        <v>8.6358449116232805E-3</v>
      </c>
      <c r="P298" s="1">
        <v>9000</v>
      </c>
      <c r="Q298">
        <v>4.0999999999999996</v>
      </c>
      <c r="R298">
        <v>11</v>
      </c>
      <c r="S298" s="8">
        <f t="shared" si="50"/>
        <v>22.36363636363636</v>
      </c>
      <c r="T298" t="s">
        <v>20</v>
      </c>
      <c r="U298">
        <v>4.0999999999999996</v>
      </c>
      <c r="V298">
        <v>11</v>
      </c>
      <c r="W298" s="8">
        <f t="shared" si="59"/>
        <v>22.36363636363636</v>
      </c>
      <c r="X298" t="s">
        <v>20</v>
      </c>
      <c r="Y298">
        <v>5.2</v>
      </c>
      <c r="Z298">
        <v>12</v>
      </c>
      <c r="AA298" s="8">
        <f t="shared" si="58"/>
        <v>26</v>
      </c>
      <c r="AB298" t="s">
        <v>20</v>
      </c>
      <c r="AC298" s="8">
        <v>4.8315856202911718</v>
      </c>
      <c r="AD298" s="8">
        <v>12.435616668065389</v>
      </c>
      <c r="AE298" s="40">
        <v>31.371389265823641</v>
      </c>
      <c r="AF298" s="40">
        <v>23.311681676544421</v>
      </c>
      <c r="AG298">
        <v>9000</v>
      </c>
      <c r="AH298" s="38">
        <v>0</v>
      </c>
      <c r="AI298" s="38">
        <v>0</v>
      </c>
      <c r="AJ298" s="38">
        <v>0</v>
      </c>
      <c r="AK298" s="38">
        <v>1</v>
      </c>
      <c r="AL298" s="38">
        <f t="shared" si="56"/>
        <v>4</v>
      </c>
      <c r="AM298" s="8"/>
      <c r="AN298" s="40"/>
      <c r="AO298" s="40"/>
    </row>
    <row r="299" spans="1:41" x14ac:dyDescent="0.25">
      <c r="A299" s="3" t="s">
        <v>767</v>
      </c>
      <c r="B299" s="30" t="s">
        <v>768</v>
      </c>
      <c r="C299" s="1" t="s">
        <v>301</v>
      </c>
      <c r="D299" s="1" t="str">
        <f>+VLOOKUP($C299,[1]Ubicacion!$A:$C,2,0)</f>
        <v>Ub14</v>
      </c>
      <c r="E299" s="1" t="str">
        <f>+VLOOKUP($C299,[1]Ubicacion!$A:$C,3,0)</f>
        <v>Clinica Medellin  El Poblado - Zona Oriental</v>
      </c>
      <c r="F299" s="1" t="s">
        <v>239</v>
      </c>
      <c r="G299" s="1" t="str">
        <f>+VLOOKUP($F299,[1]Ubicacion!$A:$C,2,0)</f>
        <v>Ub3</v>
      </c>
      <c r="H299" s="1" t="str">
        <f>+VLOOKUP($F299,[1]Ubicacion!$A:$C,3,0)</f>
        <v>C.C La Mota - Zona Occidental</v>
      </c>
      <c r="I299" s="4">
        <v>1</v>
      </c>
      <c r="J299" s="4">
        <v>1</v>
      </c>
      <c r="K299" s="5">
        <v>43417.353905358796</v>
      </c>
      <c r="L299" s="6">
        <f t="shared" si="53"/>
        <v>0.35390535879560048</v>
      </c>
      <c r="M299" s="7">
        <v>43417.36434980324</v>
      </c>
      <c r="N299" s="6">
        <f t="shared" si="54"/>
        <v>0.36434980323974742</v>
      </c>
      <c r="O299" s="6">
        <f t="shared" si="55"/>
        <v>1.0444444444146939E-2</v>
      </c>
      <c r="P299" s="1">
        <v>10300</v>
      </c>
      <c r="Q299">
        <v>6.4</v>
      </c>
      <c r="R299">
        <v>16</v>
      </c>
      <c r="S299" s="8">
        <f t="shared" si="50"/>
        <v>24</v>
      </c>
      <c r="T299" t="s">
        <v>20</v>
      </c>
      <c r="U299">
        <v>5.6</v>
      </c>
      <c r="V299">
        <v>16</v>
      </c>
      <c r="W299" s="8">
        <f t="shared" si="59"/>
        <v>21</v>
      </c>
      <c r="X299" t="s">
        <v>20</v>
      </c>
      <c r="Y299">
        <v>6.5</v>
      </c>
      <c r="Z299">
        <v>20</v>
      </c>
      <c r="AA299" s="8">
        <f t="shared" si="58"/>
        <v>19.5</v>
      </c>
      <c r="AB299" t="s">
        <v>32</v>
      </c>
      <c r="AC299" s="8">
        <v>4.8695778241066305</v>
      </c>
      <c r="AD299" s="8">
        <v>15.039999997615814</v>
      </c>
      <c r="AE299" s="40">
        <v>45.707053842259015</v>
      </c>
      <c r="AF299" s="40">
        <v>19.42650728010068</v>
      </c>
      <c r="AG299">
        <v>10300</v>
      </c>
      <c r="AH299" s="23">
        <v>0</v>
      </c>
      <c r="AI299" s="23">
        <v>0</v>
      </c>
      <c r="AJ299" s="23">
        <v>0</v>
      </c>
      <c r="AK299" s="23">
        <v>1</v>
      </c>
      <c r="AL299" s="38">
        <f t="shared" si="56"/>
        <v>4</v>
      </c>
      <c r="AM299" s="8"/>
      <c r="AN299" s="40"/>
      <c r="AO299" s="40"/>
    </row>
    <row r="300" spans="1:41" x14ac:dyDescent="0.25">
      <c r="A300" s="9" t="s">
        <v>542</v>
      </c>
      <c r="B300" s="10" t="s">
        <v>543</v>
      </c>
      <c r="C300" s="10" t="s">
        <v>49</v>
      </c>
      <c r="D300" s="10" t="str">
        <f>+VLOOKUP($C300,[1]Ubicacion!$A:$C,2,0)</f>
        <v>Ub8</v>
      </c>
      <c r="E300" s="10" t="str">
        <f>+VLOOKUP($C300,[1]Ubicacion!$A:$C,3,0)</f>
        <v>C.C. San Diego - Zona Oriental</v>
      </c>
      <c r="F300" s="10" t="s">
        <v>23</v>
      </c>
      <c r="G300" s="10" t="str">
        <f>+VLOOKUP($F300,[1]Ubicacion!$A:$C,2,0)</f>
        <v>Ub13</v>
      </c>
      <c r="H300" s="10" t="str">
        <f>+VLOOKUP($F300,[1]Ubicacion!$A:$C,3,0)</f>
        <v>Clinica León XIII - Zona Oriental</v>
      </c>
      <c r="I300" s="11">
        <v>1</v>
      </c>
      <c r="J300" s="11">
        <v>2</v>
      </c>
      <c r="K300" s="12">
        <v>43396.784451817133</v>
      </c>
      <c r="L300" s="13">
        <f t="shared" si="53"/>
        <v>0.78445181713323109</v>
      </c>
      <c r="M300" s="14">
        <v>43396.793399224538</v>
      </c>
      <c r="N300" s="13">
        <f t="shared" si="54"/>
        <v>0.79339922453800682</v>
      </c>
      <c r="O300" s="13">
        <f t="shared" si="55"/>
        <v>8.9474074047757313E-3</v>
      </c>
      <c r="P300" s="10">
        <v>9400</v>
      </c>
      <c r="Q300" s="9">
        <v>6.8</v>
      </c>
      <c r="R300" s="9">
        <v>17</v>
      </c>
      <c r="S300" s="15">
        <f t="shared" si="50"/>
        <v>24</v>
      </c>
      <c r="T300" s="9" t="s">
        <v>27</v>
      </c>
      <c r="U300" s="9">
        <v>5.5</v>
      </c>
      <c r="V300" s="9">
        <v>18</v>
      </c>
      <c r="W300" s="15">
        <f t="shared" si="59"/>
        <v>18.333333333333332</v>
      </c>
      <c r="X300" s="9" t="s">
        <v>32</v>
      </c>
      <c r="Y300" s="9">
        <v>4.2</v>
      </c>
      <c r="Z300" s="9">
        <v>21</v>
      </c>
      <c r="AA300" s="15">
        <f t="shared" si="58"/>
        <v>12</v>
      </c>
      <c r="AB300" s="9" t="s">
        <v>32</v>
      </c>
      <c r="AC300" s="15"/>
      <c r="AD300" s="15"/>
      <c r="AE300" s="41"/>
      <c r="AF300" s="41"/>
      <c r="AG300" s="9"/>
      <c r="AH300" s="35"/>
      <c r="AI300" s="35"/>
      <c r="AJ300" s="35"/>
      <c r="AK300" s="35"/>
      <c r="AL300" s="38">
        <f t="shared" si="56"/>
        <v>0</v>
      </c>
      <c r="AM300" s="8"/>
      <c r="AN300" s="40"/>
      <c r="AO300" s="40"/>
    </row>
    <row r="301" spans="1:41" x14ac:dyDescent="0.25">
      <c r="A301" s="3" t="s">
        <v>709</v>
      </c>
      <c r="B301" s="30" t="s">
        <v>710</v>
      </c>
      <c r="C301" s="1" t="s">
        <v>100</v>
      </c>
      <c r="D301" s="1" t="str">
        <f>+VLOOKUP($C301,[1]Ubicacion!$A:$C,2,0)</f>
        <v>Ub20</v>
      </c>
      <c r="E301" s="1" t="str">
        <f>+VLOOKUP($C301,[1]Ubicacion!$A:$C,3,0)</f>
        <v>Hospital San Vicente Fundación - Zona Oriental</v>
      </c>
      <c r="F301" s="1" t="s">
        <v>156</v>
      </c>
      <c r="G301" s="1" t="str">
        <f>+VLOOKUP($F301,[1]Ubicacion!$A:$C,2,0)</f>
        <v>Ub19</v>
      </c>
      <c r="H301" s="1" t="str">
        <f>+VLOOKUP($F301,[1]Ubicacion!$A:$C,3,0)</f>
        <v>Hospital Pablo Tobon Uribe - Zona Occidental</v>
      </c>
      <c r="I301" s="4">
        <v>1</v>
      </c>
      <c r="J301" s="4">
        <v>2</v>
      </c>
      <c r="K301" s="5">
        <v>43411.788300462962</v>
      </c>
      <c r="L301" s="6">
        <f t="shared" si="53"/>
        <v>0.78830046296207001</v>
      </c>
      <c r="M301" s="7">
        <v>43411.802764120373</v>
      </c>
      <c r="N301" s="6">
        <f t="shared" si="54"/>
        <v>0.80276412037346745</v>
      </c>
      <c r="O301" s="6">
        <f t="shared" si="55"/>
        <v>1.4463657411397435E-2</v>
      </c>
      <c r="P301" s="1">
        <v>9200</v>
      </c>
      <c r="Q301">
        <v>4.3</v>
      </c>
      <c r="R301">
        <v>17</v>
      </c>
      <c r="S301" s="8">
        <f t="shared" si="50"/>
        <v>15.176470588235293</v>
      </c>
      <c r="T301" t="s">
        <v>27</v>
      </c>
      <c r="U301" s="26">
        <v>3.7</v>
      </c>
      <c r="V301" s="26">
        <v>20</v>
      </c>
      <c r="W301" s="28">
        <f t="shared" si="59"/>
        <v>11.1</v>
      </c>
      <c r="X301" s="26" t="s">
        <v>32</v>
      </c>
      <c r="Y301">
        <v>4.7</v>
      </c>
      <c r="Z301">
        <v>22</v>
      </c>
      <c r="AA301" s="8">
        <f t="shared" si="58"/>
        <v>12.818181818181818</v>
      </c>
      <c r="AB301" t="s">
        <v>32</v>
      </c>
      <c r="AC301" s="8">
        <v>3.611818304612167</v>
      </c>
      <c r="AD301" s="8">
        <v>20.827666664123534</v>
      </c>
      <c r="AE301" s="40">
        <v>18.625180296939984</v>
      </c>
      <c r="AF301" s="40">
        <v>10.404866842334282</v>
      </c>
      <c r="AG301">
        <v>9200</v>
      </c>
      <c r="AH301" s="38">
        <v>0</v>
      </c>
      <c r="AI301" s="38">
        <v>1</v>
      </c>
      <c r="AJ301" s="38">
        <v>0</v>
      </c>
      <c r="AK301" s="38">
        <v>0</v>
      </c>
      <c r="AL301" s="38">
        <f t="shared" si="56"/>
        <v>2</v>
      </c>
      <c r="AM301" s="8"/>
      <c r="AN301" s="40"/>
      <c r="AO301" s="40"/>
    </row>
    <row r="302" spans="1:41" x14ac:dyDescent="0.25">
      <c r="A302" s="3" t="s">
        <v>336</v>
      </c>
      <c r="B302" s="30" t="s">
        <v>337</v>
      </c>
      <c r="C302" s="1" t="s">
        <v>18</v>
      </c>
      <c r="D302" s="1" t="str">
        <f>+VLOOKUP($C302,[1]Ubicacion!$A:$C,2,0)</f>
        <v>Ub17</v>
      </c>
      <c r="E302" s="1" t="str">
        <f>+VLOOKUP($C302,[1]Ubicacion!$A:$C,3,0)</f>
        <v>Facultad de Minas Unal - Zona Occidental</v>
      </c>
      <c r="F302" s="1" t="s">
        <v>100</v>
      </c>
      <c r="G302" s="1" t="str">
        <f>+VLOOKUP($F302,[1]Ubicacion!$A:$C,2,0)</f>
        <v>Ub20</v>
      </c>
      <c r="H302" s="1" t="str">
        <f>+VLOOKUP($F302,[1]Ubicacion!$A:$C,3,0)</f>
        <v>Hospital San Vicente Fundación - Zona Oriental</v>
      </c>
      <c r="I302" s="4">
        <v>1</v>
      </c>
      <c r="J302" s="4">
        <v>1</v>
      </c>
      <c r="K302" s="5">
        <v>43383.358538425928</v>
      </c>
      <c r="L302" s="6">
        <f t="shared" si="53"/>
        <v>0.3585384259276907</v>
      </c>
      <c r="M302" s="7">
        <v>43383.368571377316</v>
      </c>
      <c r="N302" s="6">
        <f t="shared" si="54"/>
        <v>0.36857137731567491</v>
      </c>
      <c r="O302" s="6">
        <f t="shared" si="55"/>
        <v>1.0032951387984212E-2</v>
      </c>
      <c r="P302" s="1">
        <v>9000</v>
      </c>
      <c r="Q302">
        <v>5.3</v>
      </c>
      <c r="R302">
        <v>13</v>
      </c>
      <c r="S302" s="8">
        <f t="shared" si="50"/>
        <v>24.46153846153846</v>
      </c>
      <c r="T302" t="s">
        <v>20</v>
      </c>
      <c r="U302">
        <v>6</v>
      </c>
      <c r="V302">
        <v>16</v>
      </c>
      <c r="W302" s="8">
        <f t="shared" si="59"/>
        <v>22.5</v>
      </c>
      <c r="X302" t="s">
        <v>20</v>
      </c>
      <c r="Y302">
        <v>5.2</v>
      </c>
      <c r="Z302">
        <v>14</v>
      </c>
      <c r="AA302" s="8">
        <f t="shared" si="58"/>
        <v>22.285714285714285</v>
      </c>
      <c r="AB302" t="s">
        <v>20</v>
      </c>
      <c r="AC302" s="8">
        <v>4.2542005598364137</v>
      </c>
      <c r="AD302" s="8">
        <v>14.447449998060863</v>
      </c>
      <c r="AE302" s="40">
        <v>24.756831926187758</v>
      </c>
      <c r="AF302" s="40">
        <v>17.667618411861245</v>
      </c>
      <c r="AG302">
        <v>9000</v>
      </c>
      <c r="AH302" s="23">
        <v>0</v>
      </c>
      <c r="AI302" s="23">
        <v>0</v>
      </c>
      <c r="AJ302" s="23">
        <v>0</v>
      </c>
      <c r="AK302" s="23">
        <v>1</v>
      </c>
      <c r="AL302" s="38">
        <f t="shared" si="56"/>
        <v>4</v>
      </c>
      <c r="AM302" s="8"/>
      <c r="AN302" s="40"/>
      <c r="AO302" s="40"/>
    </row>
    <row r="303" spans="1:41" x14ac:dyDescent="0.25">
      <c r="A303" s="9" t="s">
        <v>67</v>
      </c>
      <c r="B303" s="10" t="s">
        <v>68</v>
      </c>
      <c r="C303" s="10" t="s">
        <v>66</v>
      </c>
      <c r="D303" s="10" t="str">
        <f>+VLOOKUP($C303,[1]Ubicacion!$A:$C,2,0)</f>
        <v>Ub10</v>
      </c>
      <c r="E303" s="10" t="str">
        <f>+VLOOKUP($C303,[1]Ubicacion!$A:$C,3,0)</f>
        <v>Catedral Basílica Metropolitana - Zona Oriental</v>
      </c>
      <c r="F303" s="10" t="s">
        <v>18</v>
      </c>
      <c r="G303" s="10" t="str">
        <f>+VLOOKUP($F303,[1]Ubicacion!$A:$C,2,0)</f>
        <v>Ub17</v>
      </c>
      <c r="H303" s="10" t="str">
        <f>+VLOOKUP($F303,[1]Ubicacion!$A:$C,3,0)</f>
        <v>Facultad de Minas Unal - Zona Occidental</v>
      </c>
      <c r="I303" s="11">
        <v>2</v>
      </c>
      <c r="J303" s="11">
        <v>2</v>
      </c>
      <c r="K303" s="12">
        <v>43278.611737268518</v>
      </c>
      <c r="L303" s="13">
        <f t="shared" si="53"/>
        <v>0.61173726851848187</v>
      </c>
      <c r="M303" s="14">
        <v>43278.717049108796</v>
      </c>
      <c r="N303" s="13">
        <f t="shared" si="54"/>
        <v>0.71704910879634554</v>
      </c>
      <c r="O303" s="13">
        <f t="shared" si="55"/>
        <v>0.10531184027786367</v>
      </c>
      <c r="P303" s="10">
        <v>0</v>
      </c>
      <c r="Q303" s="9">
        <v>5.9</v>
      </c>
      <c r="R303" s="9">
        <v>17</v>
      </c>
      <c r="S303" s="15">
        <f t="shared" si="50"/>
        <v>20.823529411764707</v>
      </c>
      <c r="T303" s="9" t="s">
        <v>20</v>
      </c>
      <c r="U303" s="9">
        <v>6.5</v>
      </c>
      <c r="V303" s="9">
        <v>18</v>
      </c>
      <c r="W303" s="15">
        <f t="shared" si="59"/>
        <v>21.666666666666668</v>
      </c>
      <c r="X303" s="9" t="s">
        <v>20</v>
      </c>
      <c r="Y303" s="9">
        <v>6.1</v>
      </c>
      <c r="Z303" s="9">
        <v>22</v>
      </c>
      <c r="AA303" s="15">
        <f t="shared" si="58"/>
        <v>16.636363636363637</v>
      </c>
      <c r="AB303" s="9" t="s">
        <v>32</v>
      </c>
      <c r="AC303" s="15"/>
      <c r="AD303" s="15"/>
      <c r="AE303" s="41"/>
      <c r="AF303" s="41"/>
      <c r="AG303" s="9"/>
      <c r="AH303" s="35"/>
      <c r="AI303" s="35"/>
      <c r="AJ303" s="35"/>
      <c r="AK303" s="35"/>
      <c r="AL303" s="38">
        <f t="shared" si="56"/>
        <v>0</v>
      </c>
      <c r="AM303" s="8"/>
      <c r="AN303" s="40"/>
      <c r="AO303" s="40"/>
    </row>
    <row r="304" spans="1:41" x14ac:dyDescent="0.25">
      <c r="A304" s="3" t="s">
        <v>430</v>
      </c>
      <c r="B304" s="30" t="s">
        <v>431</v>
      </c>
      <c r="C304" s="1" t="s">
        <v>160</v>
      </c>
      <c r="D304" s="1" t="str">
        <f>+VLOOKUP($C304,[1]Ubicacion!$A:$C,2,0)</f>
        <v>Ub30</v>
      </c>
      <c r="E304" s="1" t="str">
        <f>+VLOOKUP($C304,[1]Ubicacion!$A:$C,3,0)</f>
        <v>Parque de los pies descalsos  - Zona Oriental</v>
      </c>
      <c r="F304" s="1" t="s">
        <v>113</v>
      </c>
      <c r="G304" s="1" t="str">
        <f>+VLOOKUP($F304,[1]Ubicacion!$A:$C,2,0)</f>
        <v>Ub31</v>
      </c>
      <c r="H304" s="1" t="str">
        <f>+VLOOKUP($F304,[1]Ubicacion!$A:$C,3,0)</f>
        <v>Parque de Robledo - Zona Occidental</v>
      </c>
      <c r="I304" s="4">
        <v>2</v>
      </c>
      <c r="J304" s="4">
        <v>1</v>
      </c>
      <c r="K304" s="5">
        <v>43390.419138541663</v>
      </c>
      <c r="L304" s="6">
        <f t="shared" si="53"/>
        <v>0.4191385416634148</v>
      </c>
      <c r="M304" s="7">
        <v>43390.437296608798</v>
      </c>
      <c r="N304" s="6">
        <f t="shared" si="54"/>
        <v>0.43729660879762378</v>
      </c>
      <c r="O304" s="6">
        <f t="shared" si="55"/>
        <v>1.8158067134208977E-2</v>
      </c>
      <c r="P304" s="1">
        <v>13800</v>
      </c>
      <c r="Q304">
        <v>5.7</v>
      </c>
      <c r="R304">
        <v>15</v>
      </c>
      <c r="S304" s="8">
        <f t="shared" si="50"/>
        <v>22.8</v>
      </c>
      <c r="T304" t="s">
        <v>20</v>
      </c>
      <c r="U304">
        <v>6.8</v>
      </c>
      <c r="V304">
        <v>20</v>
      </c>
      <c r="W304" s="8">
        <f t="shared" si="59"/>
        <v>20.399999999999999</v>
      </c>
      <c r="X304" t="s">
        <v>32</v>
      </c>
      <c r="Y304">
        <v>5.4</v>
      </c>
      <c r="Z304">
        <v>22</v>
      </c>
      <c r="AA304" s="8">
        <f t="shared" si="58"/>
        <v>14.727272727272727</v>
      </c>
      <c r="AB304" t="s">
        <v>32</v>
      </c>
      <c r="AC304" s="8">
        <v>8.1554263591821208</v>
      </c>
      <c r="AD304" s="8">
        <v>26.147616668542227</v>
      </c>
      <c r="AE304" s="40">
        <v>26.169837148706126</v>
      </c>
      <c r="AF304" s="40">
        <v>18.713964938136289</v>
      </c>
      <c r="AG304">
        <v>13800</v>
      </c>
      <c r="AH304" s="38">
        <v>0</v>
      </c>
      <c r="AI304" s="38">
        <v>0</v>
      </c>
      <c r="AJ304" s="38">
        <v>0</v>
      </c>
      <c r="AK304" s="38">
        <v>1</v>
      </c>
      <c r="AL304" s="38">
        <f t="shared" si="56"/>
        <v>4</v>
      </c>
      <c r="AM304" s="8"/>
      <c r="AN304" s="40"/>
      <c r="AO304" s="40"/>
    </row>
    <row r="305" spans="1:41" x14ac:dyDescent="0.25">
      <c r="A305" s="3" t="s">
        <v>482</v>
      </c>
      <c r="B305" s="30" t="s">
        <v>483</v>
      </c>
      <c r="C305" s="1" t="s">
        <v>177</v>
      </c>
      <c r="D305" s="1" t="str">
        <f>+VLOOKUP($C305,[1]Ubicacion!$A:$C,2,0)</f>
        <v>Ub26</v>
      </c>
      <c r="E305" s="1" t="str">
        <f>+VLOOKUP($C305,[1]Ubicacion!$A:$C,3,0)</f>
        <v>Palacio de Exposiciones - Zona Oriental</v>
      </c>
      <c r="F305" s="1" t="s">
        <v>113</v>
      </c>
      <c r="G305" s="1" t="str">
        <f>+VLOOKUP($F305,[1]Ubicacion!$A:$C,2,0)</f>
        <v>Ub31</v>
      </c>
      <c r="H305" s="1" t="str">
        <f>+VLOOKUP($F305,[1]Ubicacion!$A:$C,3,0)</f>
        <v>Parque de Robledo - Zona Occidental</v>
      </c>
      <c r="I305" s="4">
        <v>2</v>
      </c>
      <c r="J305" s="4">
        <v>1</v>
      </c>
      <c r="K305" s="5">
        <v>43392.404376817132</v>
      </c>
      <c r="L305" s="6">
        <f t="shared" si="53"/>
        <v>0.40437681713228812</v>
      </c>
      <c r="M305" s="7">
        <v>43392.418005127314</v>
      </c>
      <c r="N305" s="6">
        <f t="shared" si="54"/>
        <v>0.41800512731424533</v>
      </c>
      <c r="O305" s="6">
        <f t="shared" si="55"/>
        <v>1.3628310181957204E-2</v>
      </c>
      <c r="P305" s="1">
        <v>12000</v>
      </c>
      <c r="Q305">
        <v>5.4</v>
      </c>
      <c r="R305">
        <v>14</v>
      </c>
      <c r="S305" s="8">
        <f t="shared" ref="S305:S368" si="60">+Q305*60/R305</f>
        <v>23.142857142857142</v>
      </c>
      <c r="T305" t="s">
        <v>20</v>
      </c>
      <c r="U305">
        <v>6.6</v>
      </c>
      <c r="V305">
        <v>16</v>
      </c>
      <c r="W305" s="8">
        <f t="shared" si="59"/>
        <v>24.75</v>
      </c>
      <c r="X305" t="s">
        <v>20</v>
      </c>
      <c r="Y305">
        <v>6.7</v>
      </c>
      <c r="Z305">
        <v>19</v>
      </c>
      <c r="AA305" s="8">
        <f t="shared" si="58"/>
        <v>21.157894736842106</v>
      </c>
      <c r="AB305" t="s">
        <v>32</v>
      </c>
      <c r="AC305" s="8">
        <v>6.0175583214918715</v>
      </c>
      <c r="AD305" s="8">
        <v>19.624766663710275</v>
      </c>
      <c r="AE305" s="40">
        <v>32.20391206631043</v>
      </c>
      <c r="AF305" s="40">
        <v>18.397849282823078</v>
      </c>
      <c r="AG305">
        <v>12000</v>
      </c>
      <c r="AH305" s="23">
        <v>0</v>
      </c>
      <c r="AI305" s="23">
        <v>0</v>
      </c>
      <c r="AJ305" s="23">
        <v>0</v>
      </c>
      <c r="AK305" s="23">
        <v>1</v>
      </c>
      <c r="AL305" s="38">
        <f t="shared" si="56"/>
        <v>4</v>
      </c>
      <c r="AM305" s="8"/>
      <c r="AN305" s="40"/>
      <c r="AO305" s="40"/>
    </row>
    <row r="306" spans="1:41" x14ac:dyDescent="0.25">
      <c r="A306" s="3" t="s">
        <v>504</v>
      </c>
      <c r="B306" s="30" t="s">
        <v>505</v>
      </c>
      <c r="C306" s="1" t="s">
        <v>124</v>
      </c>
      <c r="D306" s="1" t="str">
        <f>+VLOOKUP($C306,[1]Ubicacion!$A:$C,2,0)</f>
        <v>Ub43</v>
      </c>
      <c r="E306" s="1" t="str">
        <f>+VLOOKUP($C306,[1]Ubicacion!$A:$C,3,0)</f>
        <v>Universidad Pontificia Bolivariana - Zona Occidental</v>
      </c>
      <c r="F306" s="1" t="s">
        <v>73</v>
      </c>
      <c r="G306" s="1" t="str">
        <f>+VLOOKUP($F306,[1]Ubicacion!$A:$C,2,0)</f>
        <v>Ub28</v>
      </c>
      <c r="H306" s="1" t="str">
        <f>+VLOOKUP($F306,[1]Ubicacion!$A:$C,3,0)</f>
        <v>Parque de Boston - Zona Oriental</v>
      </c>
      <c r="I306" s="4">
        <v>1</v>
      </c>
      <c r="J306" s="4">
        <v>1</v>
      </c>
      <c r="K306" s="5">
        <v>43395.331393206019</v>
      </c>
      <c r="L306" s="6">
        <f t="shared" si="53"/>
        <v>0.33139320601912914</v>
      </c>
      <c r="M306" s="7">
        <v>43395.345810960651</v>
      </c>
      <c r="N306" s="6">
        <f t="shared" si="54"/>
        <v>0.34581096065085148</v>
      </c>
      <c r="O306" s="6">
        <f t="shared" si="55"/>
        <v>1.4417754631722346E-2</v>
      </c>
      <c r="P306" s="1">
        <v>10200</v>
      </c>
      <c r="Q306">
        <v>4.4000000000000004</v>
      </c>
      <c r="R306">
        <v>15</v>
      </c>
      <c r="S306" s="8">
        <f t="shared" si="60"/>
        <v>17.600000000000001</v>
      </c>
      <c r="T306" t="s">
        <v>27</v>
      </c>
      <c r="U306">
        <v>4.7</v>
      </c>
      <c r="V306">
        <v>17</v>
      </c>
      <c r="W306" s="8">
        <f t="shared" si="59"/>
        <v>16.588235294117649</v>
      </c>
      <c r="X306" t="s">
        <v>32</v>
      </c>
      <c r="Y306">
        <v>5.6</v>
      </c>
      <c r="Z306">
        <v>17</v>
      </c>
      <c r="AA306" s="8">
        <f t="shared" si="58"/>
        <v>19.764705882352942</v>
      </c>
      <c r="AB306" t="s">
        <v>32</v>
      </c>
      <c r="AC306" s="8">
        <v>5.0981156565361987</v>
      </c>
      <c r="AD306" s="8">
        <v>20.761566666762032</v>
      </c>
      <c r="AE306" s="40">
        <v>22.984075838514237</v>
      </c>
      <c r="AF306" s="40">
        <v>14.733326453724601</v>
      </c>
      <c r="AG306">
        <v>10200</v>
      </c>
      <c r="AH306" s="23">
        <v>0</v>
      </c>
      <c r="AI306" s="23">
        <v>0</v>
      </c>
      <c r="AJ306" s="23">
        <v>0</v>
      </c>
      <c r="AK306" s="23">
        <v>1</v>
      </c>
      <c r="AL306" s="38">
        <f t="shared" si="56"/>
        <v>4</v>
      </c>
      <c r="AM306" s="8"/>
      <c r="AN306" s="40"/>
      <c r="AO306" s="40"/>
    </row>
    <row r="307" spans="1:41" x14ac:dyDescent="0.25">
      <c r="A307" s="3" t="s">
        <v>324</v>
      </c>
      <c r="B307" s="30" t="s">
        <v>325</v>
      </c>
      <c r="C307" s="1" t="s">
        <v>37</v>
      </c>
      <c r="D307" s="1" t="str">
        <f>+VLOOKUP($C307,[1]Ubicacion!$A:$C,2,0)</f>
        <v>Ub7</v>
      </c>
      <c r="E307" s="1" t="str">
        <f>+VLOOKUP($C307,[1]Ubicacion!$A:$C,3,0)</f>
        <v>C.C Unicentro - Zona Occidental</v>
      </c>
      <c r="F307" s="1" t="s">
        <v>49</v>
      </c>
      <c r="G307" s="1" t="str">
        <f>+VLOOKUP($F307,[1]Ubicacion!$A:$C,2,0)</f>
        <v>Ub8</v>
      </c>
      <c r="H307" s="1" t="str">
        <f>+VLOOKUP($F307,[1]Ubicacion!$A:$C,3,0)</f>
        <v>C.C. San Diego - Zona Oriental</v>
      </c>
      <c r="I307" s="4">
        <v>2</v>
      </c>
      <c r="J307" s="4">
        <v>2</v>
      </c>
      <c r="K307" s="5">
        <v>43382.690348414355</v>
      </c>
      <c r="L307" s="6">
        <f t="shared" si="53"/>
        <v>0.69034841435495764</v>
      </c>
      <c r="M307" s="7">
        <v>43382.704132175924</v>
      </c>
      <c r="N307" s="6">
        <f t="shared" si="54"/>
        <v>0.70413217592431465</v>
      </c>
      <c r="O307" s="6">
        <f t="shared" si="55"/>
        <v>1.3783761569357011E-2</v>
      </c>
      <c r="P307" s="1">
        <v>7500</v>
      </c>
      <c r="Q307">
        <v>3.4</v>
      </c>
      <c r="R307">
        <v>16</v>
      </c>
      <c r="S307" s="8">
        <f t="shared" si="60"/>
        <v>12.75</v>
      </c>
      <c r="T307" t="s">
        <v>27</v>
      </c>
      <c r="U307">
        <v>3.6</v>
      </c>
      <c r="V307">
        <v>16</v>
      </c>
      <c r="W307" s="8">
        <f t="shared" si="59"/>
        <v>13.5</v>
      </c>
      <c r="X307" t="s">
        <v>32</v>
      </c>
      <c r="AA307" s="8"/>
      <c r="AB307" t="s">
        <v>28</v>
      </c>
      <c r="AC307" s="8">
        <v>2.7170214882191721</v>
      </c>
      <c r="AD307" s="8">
        <v>19.848616667588551</v>
      </c>
      <c r="AE307" s="40">
        <v>15.077819571550661</v>
      </c>
      <c r="AF307" s="40">
        <v>8.2132317845279914</v>
      </c>
      <c r="AG307">
        <v>7500</v>
      </c>
      <c r="AH307" s="23">
        <v>0</v>
      </c>
      <c r="AI307" s="23">
        <v>0</v>
      </c>
      <c r="AJ307" s="23">
        <v>0</v>
      </c>
      <c r="AK307" s="23">
        <v>1</v>
      </c>
      <c r="AL307" s="38">
        <f t="shared" si="56"/>
        <v>4</v>
      </c>
      <c r="AM307" s="8"/>
      <c r="AN307" s="40"/>
      <c r="AO307" s="40"/>
    </row>
    <row r="308" spans="1:41" x14ac:dyDescent="0.25">
      <c r="A308" s="16" t="s">
        <v>214</v>
      </c>
      <c r="B308" s="17" t="s">
        <v>215</v>
      </c>
      <c r="C308" s="17" t="s">
        <v>18</v>
      </c>
      <c r="D308" s="17" t="str">
        <f>+VLOOKUP($C308,[1]Ubicacion!$A:$C,2,0)</f>
        <v>Ub17</v>
      </c>
      <c r="E308" s="17" t="str">
        <f>+VLOOKUP($C308,[1]Ubicacion!$A:$C,3,0)</f>
        <v>Facultad de Minas Unal - Zona Occidental</v>
      </c>
      <c r="F308" s="17" t="s">
        <v>157</v>
      </c>
      <c r="G308" s="17" t="str">
        <f>+VLOOKUP($F308,[1]Ubicacion!$A:$C,2,0)</f>
        <v>Ub23</v>
      </c>
      <c r="H308" s="17" t="str">
        <f>+VLOOKUP($F308,[1]Ubicacion!$A:$C,3,0)</f>
        <v>Museo Casa Gardeliana - Zona Oriental</v>
      </c>
      <c r="I308" s="18">
        <v>2</v>
      </c>
      <c r="J308" s="18">
        <v>2</v>
      </c>
      <c r="K308" s="19">
        <v>43375.693992708337</v>
      </c>
      <c r="L308" s="20">
        <f t="shared" si="53"/>
        <v>0.69399270833673654</v>
      </c>
      <c r="M308" s="21">
        <v>43375.713588425926</v>
      </c>
      <c r="N308" s="20">
        <f t="shared" si="54"/>
        <v>0.71358842592599103</v>
      </c>
      <c r="O308" s="20">
        <f t="shared" si="55"/>
        <v>1.9595717589254491E-2</v>
      </c>
      <c r="P308" s="17">
        <v>14100</v>
      </c>
      <c r="Q308" s="16">
        <v>7.9</v>
      </c>
      <c r="R308" s="16">
        <v>19</v>
      </c>
      <c r="S308" s="22">
        <f t="shared" si="60"/>
        <v>24.94736842105263</v>
      </c>
      <c r="T308" s="16" t="s">
        <v>20</v>
      </c>
      <c r="U308" s="16">
        <v>8.5</v>
      </c>
      <c r="V308" s="16">
        <v>24</v>
      </c>
      <c r="W308" s="22">
        <f t="shared" si="59"/>
        <v>21.25</v>
      </c>
      <c r="X308" s="16" t="s">
        <v>32</v>
      </c>
      <c r="Y308" s="16">
        <v>6.9</v>
      </c>
      <c r="Z308" s="16">
        <v>27</v>
      </c>
      <c r="AA308" s="22">
        <f>+Y308*60/Z308</f>
        <v>15.333333333333334</v>
      </c>
      <c r="AB308" s="16" t="s">
        <v>32</v>
      </c>
      <c r="AC308" s="8">
        <v>5.3734486710030964</v>
      </c>
      <c r="AD308" s="8">
        <v>28.217833332220714</v>
      </c>
      <c r="AE308" s="40">
        <v>43.041499393145507</v>
      </c>
      <c r="AF308" s="40">
        <v>11.425644076366536</v>
      </c>
      <c r="AG308">
        <v>14100</v>
      </c>
      <c r="AH308" s="34">
        <v>0</v>
      </c>
      <c r="AI308" s="34">
        <v>0</v>
      </c>
      <c r="AJ308" s="34">
        <v>0</v>
      </c>
      <c r="AK308" s="34">
        <v>1</v>
      </c>
      <c r="AL308" s="38">
        <f t="shared" si="56"/>
        <v>4</v>
      </c>
      <c r="AM308" s="8"/>
      <c r="AN308" s="40"/>
      <c r="AO308" s="40"/>
    </row>
    <row r="309" spans="1:41" x14ac:dyDescent="0.25">
      <c r="A309" s="3" t="s">
        <v>532</v>
      </c>
      <c r="B309" s="30" t="s">
        <v>533</v>
      </c>
      <c r="C309" s="1" t="s">
        <v>151</v>
      </c>
      <c r="D309" s="1" t="str">
        <f>+VLOOKUP($C309,[1]Ubicacion!$A:$C,2,0)</f>
        <v>Ub1</v>
      </c>
      <c r="E309" s="1" t="str">
        <f>+VLOOKUP($C309,[1]Ubicacion!$A:$C,3,0)</f>
        <v>Aeroparque Juan Pablo II - Zona Occidental</v>
      </c>
      <c r="F309" s="1" t="s">
        <v>170</v>
      </c>
      <c r="G309" s="1" t="str">
        <f>+VLOOKUP($F309,[1]Ubicacion!$A:$C,2,0)</f>
        <v>Ub33</v>
      </c>
      <c r="H309" s="1" t="str">
        <f>+VLOOKUP($F309,[1]Ubicacion!$A:$C,3,0)</f>
        <v>Parque Lleras - Zona Oriental</v>
      </c>
      <c r="I309" s="4">
        <v>1</v>
      </c>
      <c r="J309" s="4">
        <v>2</v>
      </c>
      <c r="K309" s="5">
        <v>43396.747662118054</v>
      </c>
      <c r="L309" s="6">
        <f t="shared" si="53"/>
        <v>0.74766211805399507</v>
      </c>
      <c r="M309" s="7">
        <v>43396.772347025464</v>
      </c>
      <c r="N309" s="6">
        <f t="shared" si="54"/>
        <v>0.77234702546411427</v>
      </c>
      <c r="O309" s="6">
        <f t="shared" si="55"/>
        <v>2.4684907410119195E-2</v>
      </c>
      <c r="P309" s="1">
        <v>14300</v>
      </c>
      <c r="Q309">
        <v>6.2</v>
      </c>
      <c r="R309">
        <v>27</v>
      </c>
      <c r="S309" s="8">
        <f t="shared" si="60"/>
        <v>13.777777777777779</v>
      </c>
      <c r="T309" t="s">
        <v>27</v>
      </c>
      <c r="U309">
        <v>6.4</v>
      </c>
      <c r="V309">
        <v>31</v>
      </c>
      <c r="W309" s="8">
        <f t="shared" si="59"/>
        <v>12.387096774193548</v>
      </c>
      <c r="X309" t="s">
        <v>32</v>
      </c>
      <c r="Y309">
        <v>6.7</v>
      </c>
      <c r="Z309">
        <v>35</v>
      </c>
      <c r="AA309" s="8">
        <f>+Y309*60/Z309</f>
        <v>11.485714285714286</v>
      </c>
      <c r="AB309" t="s">
        <v>32</v>
      </c>
      <c r="AC309" s="8">
        <v>6.4778146959099141</v>
      </c>
      <c r="AD309" s="8">
        <v>35.546266667048137</v>
      </c>
      <c r="AE309" s="40">
        <v>30.156255904148562</v>
      </c>
      <c r="AF309" s="40">
        <v>10.934168850842953</v>
      </c>
      <c r="AG309">
        <v>14300</v>
      </c>
      <c r="AH309" s="23">
        <v>0</v>
      </c>
      <c r="AI309" s="23">
        <v>0</v>
      </c>
      <c r="AJ309" s="23">
        <v>0</v>
      </c>
      <c r="AK309" s="23">
        <v>1</v>
      </c>
      <c r="AL309" s="38">
        <f t="shared" si="56"/>
        <v>4</v>
      </c>
      <c r="AM309" s="8"/>
      <c r="AN309" s="40"/>
      <c r="AO309" s="40"/>
    </row>
    <row r="310" spans="1:41" x14ac:dyDescent="0.25">
      <c r="A310" s="3" t="s">
        <v>771</v>
      </c>
      <c r="B310" s="30" t="s">
        <v>772</v>
      </c>
      <c r="C310" s="1" t="s">
        <v>177</v>
      </c>
      <c r="D310" s="1" t="str">
        <f>+VLOOKUP($C310,[1]Ubicacion!$A:$C,2,0)</f>
        <v>Ub26</v>
      </c>
      <c r="E310" s="1" t="str">
        <f>+VLOOKUP($C310,[1]Ubicacion!$A:$C,3,0)</f>
        <v>Palacio de Exposiciones - Zona Oriental</v>
      </c>
      <c r="F310" s="1" t="s">
        <v>105</v>
      </c>
      <c r="G310" s="1" t="str">
        <f>+VLOOKUP($F310,[1]Ubicacion!$A:$C,2,0)</f>
        <v>Ub16</v>
      </c>
      <c r="H310" s="1" t="str">
        <f>+VLOOKUP($F310,[1]Ubicacion!$A:$C,3,0)</f>
        <v>Estadio Atanasio Girardot Obelisco - Zona Occidental</v>
      </c>
      <c r="I310" s="4">
        <v>2</v>
      </c>
      <c r="J310" s="4">
        <v>1</v>
      </c>
      <c r="K310" s="5">
        <v>43417.38653596065</v>
      </c>
      <c r="L310" s="6">
        <f t="shared" si="53"/>
        <v>0.38653596064978046</v>
      </c>
      <c r="M310" s="7">
        <v>43417.395284953702</v>
      </c>
      <c r="N310" s="6">
        <f t="shared" si="54"/>
        <v>0.39528495370177552</v>
      </c>
      <c r="O310" s="6">
        <f t="shared" si="55"/>
        <v>8.7489930519950576E-3</v>
      </c>
      <c r="P310" s="1">
        <v>8500</v>
      </c>
      <c r="Q310">
        <v>3.9</v>
      </c>
      <c r="R310">
        <v>10</v>
      </c>
      <c r="S310" s="8">
        <f t="shared" si="60"/>
        <v>23.4</v>
      </c>
      <c r="T310" t="s">
        <v>20</v>
      </c>
      <c r="U310">
        <v>3.6</v>
      </c>
      <c r="V310">
        <v>10</v>
      </c>
      <c r="W310" s="8">
        <f t="shared" si="59"/>
        <v>21.6</v>
      </c>
      <c r="X310" t="s">
        <v>20</v>
      </c>
      <c r="Y310">
        <v>3.6</v>
      </c>
      <c r="Z310">
        <v>11</v>
      </c>
      <c r="AA310" s="8">
        <f>+Y310*60/Z310</f>
        <v>19.636363636363637</v>
      </c>
      <c r="AB310" t="s">
        <v>20</v>
      </c>
      <c r="AC310" s="8">
        <v>3.6536915991709433</v>
      </c>
      <c r="AD310" s="8">
        <v>12.598549997806549</v>
      </c>
      <c r="AE310" s="40">
        <v>24.580038249588934</v>
      </c>
      <c r="AF310" s="40">
        <v>17.400533870042491</v>
      </c>
      <c r="AG310">
        <v>8500</v>
      </c>
      <c r="AH310" s="23">
        <v>0</v>
      </c>
      <c r="AI310" s="23">
        <v>0</v>
      </c>
      <c r="AJ310" s="23">
        <v>0</v>
      </c>
      <c r="AK310" s="23">
        <v>1</v>
      </c>
      <c r="AL310" s="38">
        <f t="shared" si="56"/>
        <v>4</v>
      </c>
      <c r="AM310" s="8"/>
      <c r="AN310" s="40"/>
      <c r="AO310" s="40"/>
    </row>
    <row r="311" spans="1:41" x14ac:dyDescent="0.25">
      <c r="A311" s="3" t="s">
        <v>681</v>
      </c>
      <c r="B311" s="30" t="s">
        <v>682</v>
      </c>
      <c r="C311" s="1" t="s">
        <v>26</v>
      </c>
      <c r="D311" s="1" t="str">
        <f>+VLOOKUP($C311,[1]Ubicacion!$A:$C,2,0)</f>
        <v>Ub5</v>
      </c>
      <c r="E311" s="1" t="str">
        <f>+VLOOKUP($C311,[1]Ubicacion!$A:$C,3,0)</f>
        <v>C.C Oviedo - Zona Oriental</v>
      </c>
      <c r="F311" s="1" t="s">
        <v>151</v>
      </c>
      <c r="G311" s="1" t="str">
        <f>+VLOOKUP($F311,[1]Ubicacion!$A:$C,2,0)</f>
        <v>Ub1</v>
      </c>
      <c r="H311" s="1" t="str">
        <f>+VLOOKUP($F311,[1]Ubicacion!$A:$C,3,0)</f>
        <v>Aeroparque Juan Pablo II - Zona Occidental</v>
      </c>
      <c r="I311" s="4">
        <v>2</v>
      </c>
      <c r="J311" s="4">
        <v>2</v>
      </c>
      <c r="K311" s="5">
        <v>43410.684589849538</v>
      </c>
      <c r="L311" s="6">
        <f t="shared" si="53"/>
        <v>0.68458984953758772</v>
      </c>
      <c r="M311" s="7">
        <v>43410.702416898152</v>
      </c>
      <c r="N311" s="6">
        <f t="shared" si="54"/>
        <v>0.7024168981515686</v>
      </c>
      <c r="O311" s="6">
        <f t="shared" si="55"/>
        <v>1.7827048613980878E-2</v>
      </c>
      <c r="P311" s="1">
        <v>11600</v>
      </c>
      <c r="Q311">
        <v>5.3</v>
      </c>
      <c r="R311">
        <v>15</v>
      </c>
      <c r="S311" s="8">
        <f t="shared" si="60"/>
        <v>21.2</v>
      </c>
      <c r="T311" t="s">
        <v>27</v>
      </c>
      <c r="U311">
        <v>5.4</v>
      </c>
      <c r="V311">
        <v>15</v>
      </c>
      <c r="W311" s="8">
        <f t="shared" si="59"/>
        <v>21.6</v>
      </c>
      <c r="X311" t="s">
        <v>32</v>
      </c>
      <c r="AA311" s="8"/>
      <c r="AB311" t="s">
        <v>28</v>
      </c>
      <c r="AC311" s="8">
        <v>4.7720894550416109</v>
      </c>
      <c r="AD311" s="8">
        <v>25.670949999491373</v>
      </c>
      <c r="AE311" s="40">
        <v>32.895284404966425</v>
      </c>
      <c r="AF311" s="40">
        <v>11.153672431607312</v>
      </c>
      <c r="AG311">
        <v>11600</v>
      </c>
      <c r="AH311" s="23">
        <v>0</v>
      </c>
      <c r="AI311" s="23">
        <v>0</v>
      </c>
      <c r="AJ311" s="23">
        <v>0</v>
      </c>
      <c r="AK311" s="23">
        <v>1</v>
      </c>
      <c r="AL311" s="38">
        <f t="shared" si="56"/>
        <v>4</v>
      </c>
      <c r="AM311" s="8"/>
      <c r="AN311" s="40"/>
      <c r="AO311" s="40"/>
    </row>
    <row r="312" spans="1:41" x14ac:dyDescent="0.25">
      <c r="A312" s="9" t="s">
        <v>390</v>
      </c>
      <c r="B312" s="10" t="s">
        <v>391</v>
      </c>
      <c r="C312" s="10" t="s">
        <v>18</v>
      </c>
      <c r="D312" s="10" t="str">
        <f>+VLOOKUP($C312,[1]Ubicacion!$A:$C,2,0)</f>
        <v>Ub17</v>
      </c>
      <c r="E312" s="10" t="str">
        <f>+VLOOKUP($C312,[1]Ubicacion!$A:$C,3,0)</f>
        <v>Facultad de Minas Unal - Zona Occidental</v>
      </c>
      <c r="F312" s="10" t="s">
        <v>296</v>
      </c>
      <c r="G312" s="10" t="str">
        <f>+VLOOKUP($F312,[1]Ubicacion!$A:$C,2,0)</f>
        <v>Ub11</v>
      </c>
      <c r="H312" s="10" t="str">
        <f>+VLOOKUP($F312,[1]Ubicacion!$A:$C,3,0)</f>
        <v>Cementerio Campos de Paz - Zona Occidental</v>
      </c>
      <c r="I312" s="11">
        <v>2</v>
      </c>
      <c r="J312" s="11">
        <v>2</v>
      </c>
      <c r="K312" s="12">
        <v>43385.552400775465</v>
      </c>
      <c r="L312" s="13">
        <f t="shared" si="53"/>
        <v>0.55240077546477551</v>
      </c>
      <c r="M312" s="14">
        <v>43385.5672653125</v>
      </c>
      <c r="N312" s="13">
        <f t="shared" si="54"/>
        <v>0.56726531250023982</v>
      </c>
      <c r="O312" s="13">
        <f t="shared" si="55"/>
        <v>1.4864537035464309E-2</v>
      </c>
      <c r="P312" s="10">
        <v>15800</v>
      </c>
      <c r="Q312" s="9">
        <v>8.1999999999999993</v>
      </c>
      <c r="R312" s="9">
        <v>20</v>
      </c>
      <c r="S312" s="15">
        <f t="shared" si="60"/>
        <v>24.599999999999998</v>
      </c>
      <c r="T312" s="9" t="s">
        <v>20</v>
      </c>
      <c r="U312" s="9">
        <v>11.6</v>
      </c>
      <c r="V312" s="9">
        <v>27</v>
      </c>
      <c r="W312" s="15">
        <f t="shared" si="59"/>
        <v>25.777777777777779</v>
      </c>
      <c r="X312" s="9" t="s">
        <v>32</v>
      </c>
      <c r="Y312" s="9">
        <v>9.8000000000000007</v>
      </c>
      <c r="Z312" s="9">
        <v>29</v>
      </c>
      <c r="AA312" s="15">
        <f>+Y312*60/Z312</f>
        <v>20.275862068965516</v>
      </c>
      <c r="AB312" s="9" t="s">
        <v>32</v>
      </c>
      <c r="AC312" s="15"/>
      <c r="AD312" s="15"/>
      <c r="AE312" s="41"/>
      <c r="AF312" s="41"/>
      <c r="AG312" s="9"/>
      <c r="AH312" s="35"/>
      <c r="AI312" s="35"/>
      <c r="AJ312" s="35"/>
      <c r="AK312" s="35"/>
      <c r="AL312" s="38">
        <f t="shared" si="56"/>
        <v>0</v>
      </c>
      <c r="AM312" s="8"/>
      <c r="AN312" s="40"/>
      <c r="AO312" s="40"/>
    </row>
    <row r="313" spans="1:41" x14ac:dyDescent="0.25">
      <c r="A313" s="3" t="s">
        <v>743</v>
      </c>
      <c r="B313" s="30" t="s">
        <v>744</v>
      </c>
      <c r="C313" s="1" t="s">
        <v>301</v>
      </c>
      <c r="D313" s="1" t="str">
        <f>+VLOOKUP($C313,[1]Ubicacion!$A:$C,2,0)</f>
        <v>Ub14</v>
      </c>
      <c r="E313" s="1" t="str">
        <f>+VLOOKUP($C313,[1]Ubicacion!$A:$C,3,0)</f>
        <v>Clinica Medellin  El Poblado - Zona Oriental</v>
      </c>
      <c r="F313" s="1" t="s">
        <v>151</v>
      </c>
      <c r="G313" s="1" t="str">
        <f>+VLOOKUP($F313,[1]Ubicacion!$A:$C,2,0)</f>
        <v>Ub1</v>
      </c>
      <c r="H313" s="1" t="str">
        <f>+VLOOKUP($F313,[1]Ubicacion!$A:$C,3,0)</f>
        <v>Aeroparque Juan Pablo II - Zona Occidental</v>
      </c>
      <c r="I313" s="4">
        <v>2</v>
      </c>
      <c r="J313" s="4">
        <v>1</v>
      </c>
      <c r="K313" s="5">
        <v>43414.399661342592</v>
      </c>
      <c r="L313" s="6">
        <f t="shared" si="53"/>
        <v>0.39966134259157116</v>
      </c>
      <c r="M313" s="7">
        <v>43414.411723460646</v>
      </c>
      <c r="N313" s="6">
        <f t="shared" si="54"/>
        <v>0.41172346064558951</v>
      </c>
      <c r="O313" s="6">
        <f t="shared" si="55"/>
        <v>1.2062118054018356E-2</v>
      </c>
      <c r="P313" s="1">
        <v>11900</v>
      </c>
      <c r="Q313">
        <v>5.8</v>
      </c>
      <c r="R313">
        <v>13</v>
      </c>
      <c r="S313" s="8">
        <f t="shared" si="60"/>
        <v>26.76923076923077</v>
      </c>
      <c r="T313" t="s">
        <v>58</v>
      </c>
      <c r="U313">
        <v>6.5</v>
      </c>
      <c r="V313">
        <v>15</v>
      </c>
      <c r="W313" s="8">
        <f t="shared" si="59"/>
        <v>26</v>
      </c>
      <c r="X313" t="s">
        <v>20</v>
      </c>
      <c r="Y313">
        <v>6.7</v>
      </c>
      <c r="Z313">
        <v>15</v>
      </c>
      <c r="AA313" s="8">
        <f>+Y313*60/Z313</f>
        <v>26.8</v>
      </c>
      <c r="AB313" t="s">
        <v>20</v>
      </c>
      <c r="AC313" s="8">
        <v>6.0345151840792992</v>
      </c>
      <c r="AD313" s="8">
        <v>17.369450000921884</v>
      </c>
      <c r="AE313" s="40">
        <v>69.780206132749996</v>
      </c>
      <c r="AF313" s="40">
        <v>20.845272073988586</v>
      </c>
      <c r="AG313">
        <v>11900</v>
      </c>
      <c r="AH313" s="38">
        <v>0</v>
      </c>
      <c r="AI313" s="38">
        <v>0</v>
      </c>
      <c r="AJ313" s="38">
        <v>0</v>
      </c>
      <c r="AK313" s="38">
        <v>1</v>
      </c>
      <c r="AL313" s="38">
        <f t="shared" si="56"/>
        <v>4</v>
      </c>
      <c r="AM313" s="8"/>
      <c r="AN313" s="40"/>
      <c r="AO313" s="40"/>
    </row>
    <row r="314" spans="1:41" x14ac:dyDescent="0.25">
      <c r="A314" s="9" t="s">
        <v>653</v>
      </c>
      <c r="B314" s="10" t="s">
        <v>654</v>
      </c>
      <c r="C314" s="10" t="s">
        <v>37</v>
      </c>
      <c r="D314" s="10" t="str">
        <f>+VLOOKUP($C314,[1]Ubicacion!$A:$C,2,0)</f>
        <v>Ub7</v>
      </c>
      <c r="E314" s="10" t="str">
        <f>+VLOOKUP($C314,[1]Ubicacion!$A:$C,3,0)</f>
        <v>C.C Unicentro - Zona Occidental</v>
      </c>
      <c r="F314" s="10" t="s">
        <v>143</v>
      </c>
      <c r="G314" s="10" t="str">
        <f>+VLOOKUP($F314,[1]Ubicacion!$A:$C,2,0)</f>
        <v>Ub15</v>
      </c>
      <c r="H314" s="10" t="str">
        <f>+VLOOKUP($F314,[1]Ubicacion!$A:$C,3,0)</f>
        <v>Clinica Sagrado Corazón - Zona Oriental</v>
      </c>
      <c r="I314" s="11">
        <v>2</v>
      </c>
      <c r="J314" s="11">
        <v>2</v>
      </c>
      <c r="K314" s="12">
        <v>43406.585074768518</v>
      </c>
      <c r="L314" s="13">
        <f t="shared" si="53"/>
        <v>0.5850747685180977</v>
      </c>
      <c r="M314" s="14">
        <v>43406.593901307868</v>
      </c>
      <c r="N314" s="13">
        <f t="shared" si="54"/>
        <v>0.59390130786778172</v>
      </c>
      <c r="O314" s="13">
        <f t="shared" si="55"/>
        <v>8.8265393496840261E-3</v>
      </c>
      <c r="P314" s="10">
        <v>9500</v>
      </c>
      <c r="Q314" s="9">
        <v>4</v>
      </c>
      <c r="R314" s="9">
        <v>12</v>
      </c>
      <c r="S314" s="15">
        <f t="shared" si="60"/>
        <v>20</v>
      </c>
      <c r="T314" s="9" t="s">
        <v>27</v>
      </c>
      <c r="U314" s="9"/>
      <c r="V314" s="9"/>
      <c r="W314" s="15"/>
      <c r="X314" s="9" t="s">
        <v>28</v>
      </c>
      <c r="Y314" s="9"/>
      <c r="Z314" s="9"/>
      <c r="AA314" s="15"/>
      <c r="AB314" s="9" t="s">
        <v>28</v>
      </c>
      <c r="AC314" s="15"/>
      <c r="AD314" s="15"/>
      <c r="AE314" s="41"/>
      <c r="AF314" s="41"/>
      <c r="AG314" s="9"/>
      <c r="AH314" s="35"/>
      <c r="AI314" s="35"/>
      <c r="AJ314" s="35"/>
      <c r="AK314" s="35"/>
      <c r="AL314" s="38">
        <f t="shared" si="56"/>
        <v>0</v>
      </c>
      <c r="AM314" s="8"/>
      <c r="AN314" s="40"/>
      <c r="AO314" s="40"/>
    </row>
    <row r="315" spans="1:41" x14ac:dyDescent="0.25">
      <c r="A315" s="3" t="s">
        <v>665</v>
      </c>
      <c r="B315" s="30" t="s">
        <v>666</v>
      </c>
      <c r="C315" s="1" t="s">
        <v>18</v>
      </c>
      <c r="D315" s="1" t="str">
        <f>+VLOOKUP($C315,[1]Ubicacion!$A:$C,2,0)</f>
        <v>Ub17</v>
      </c>
      <c r="E315" s="1" t="str">
        <f>+VLOOKUP($C315,[1]Ubicacion!$A:$C,3,0)</f>
        <v>Facultad de Minas Unal - Zona Occidental</v>
      </c>
      <c r="F315" s="1" t="s">
        <v>163</v>
      </c>
      <c r="G315" s="1" t="str">
        <f>+VLOOKUP($F315,[1]Ubicacion!$A:$C,2,0)</f>
        <v>Ub25</v>
      </c>
      <c r="H315" s="1" t="str">
        <f>+VLOOKUP($F315,[1]Ubicacion!$A:$C,3,0)</f>
        <v>Museo de Arte Moderno - Zona Oriental</v>
      </c>
      <c r="I315" s="4">
        <v>2</v>
      </c>
      <c r="J315" s="4">
        <v>2</v>
      </c>
      <c r="K315" s="5">
        <v>43406.677462581021</v>
      </c>
      <c r="L315" s="6">
        <f t="shared" si="53"/>
        <v>0.67746258102124557</v>
      </c>
      <c r="M315" s="7">
        <v>43406.701260069443</v>
      </c>
      <c r="N315" s="6">
        <f t="shared" si="54"/>
        <v>0.7012600694433786</v>
      </c>
      <c r="O315" s="6">
        <f t="shared" si="55"/>
        <v>2.3797488422133029E-2</v>
      </c>
      <c r="P315" s="1">
        <v>18500</v>
      </c>
      <c r="Q315">
        <v>8.3000000000000007</v>
      </c>
      <c r="R315">
        <v>27</v>
      </c>
      <c r="S315" s="8">
        <f t="shared" si="60"/>
        <v>18.444444444444446</v>
      </c>
      <c r="T315" t="s">
        <v>27</v>
      </c>
      <c r="U315">
        <v>8.3000000000000007</v>
      </c>
      <c r="V315">
        <v>29</v>
      </c>
      <c r="W315" s="8">
        <f>+U315*60/V315</f>
        <v>17.172413793103452</v>
      </c>
      <c r="X315" t="s">
        <v>32</v>
      </c>
      <c r="Y315">
        <v>8.4</v>
      </c>
      <c r="Z315">
        <v>33</v>
      </c>
      <c r="AA315" s="8">
        <f>+Y315*60/Z315</f>
        <v>15.272727272727273</v>
      </c>
      <c r="AB315" t="s">
        <v>32</v>
      </c>
      <c r="AC315" s="8">
        <v>8.878905307180597</v>
      </c>
      <c r="AD315" s="8">
        <v>34.268383332093556</v>
      </c>
      <c r="AE315" s="40">
        <v>22.249905026149321</v>
      </c>
      <c r="AF315" s="40">
        <v>15.54594254616941</v>
      </c>
      <c r="AG315">
        <v>18500</v>
      </c>
      <c r="AH315" s="23">
        <v>0</v>
      </c>
      <c r="AI315" s="23">
        <v>0</v>
      </c>
      <c r="AJ315" s="23">
        <v>0</v>
      </c>
      <c r="AK315" s="23">
        <v>1</v>
      </c>
      <c r="AL315" s="38">
        <f t="shared" si="56"/>
        <v>4</v>
      </c>
      <c r="AM315" s="8"/>
      <c r="AN315" s="40"/>
      <c r="AO315" s="40"/>
    </row>
    <row r="316" spans="1:41" x14ac:dyDescent="0.25">
      <c r="A316" s="9" t="s">
        <v>655</v>
      </c>
      <c r="B316" s="10" t="s">
        <v>656</v>
      </c>
      <c r="C316" s="10" t="s">
        <v>37</v>
      </c>
      <c r="D316" s="10" t="str">
        <f>+VLOOKUP($C316,[1]Ubicacion!$A:$C,2,0)</f>
        <v>Ub7</v>
      </c>
      <c r="E316" s="10" t="str">
        <f>+VLOOKUP($C316,[1]Ubicacion!$A:$C,3,0)</f>
        <v>C.C Unicentro - Zona Occidental</v>
      </c>
      <c r="F316" s="10" t="s">
        <v>143</v>
      </c>
      <c r="G316" s="10" t="str">
        <f>+VLOOKUP($F316,[1]Ubicacion!$A:$C,2,0)</f>
        <v>Ub15</v>
      </c>
      <c r="H316" s="10" t="str">
        <f>+VLOOKUP($F316,[1]Ubicacion!$A:$C,3,0)</f>
        <v>Clinica Sagrado Corazón - Zona Oriental</v>
      </c>
      <c r="I316" s="11">
        <v>2</v>
      </c>
      <c r="J316" s="11">
        <v>2</v>
      </c>
      <c r="K316" s="12">
        <v>43406.585120335651</v>
      </c>
      <c r="L316" s="13">
        <f t="shared" si="53"/>
        <v>0.58512033565057209</v>
      </c>
      <c r="M316" s="14">
        <v>43406.59123017361</v>
      </c>
      <c r="N316" s="13">
        <f t="shared" si="54"/>
        <v>0.59123017360980157</v>
      </c>
      <c r="O316" s="13">
        <f t="shared" si="55"/>
        <v>6.1098379592294805E-3</v>
      </c>
      <c r="P316" s="10">
        <v>7000</v>
      </c>
      <c r="Q316" s="9">
        <v>4</v>
      </c>
      <c r="R316" s="9">
        <v>12</v>
      </c>
      <c r="S316" s="15">
        <f t="shared" si="60"/>
        <v>20</v>
      </c>
      <c r="T316" s="9" t="s">
        <v>27</v>
      </c>
      <c r="U316" s="9"/>
      <c r="V316" s="9"/>
      <c r="W316" s="15"/>
      <c r="X316" s="9" t="s">
        <v>28</v>
      </c>
      <c r="Y316" s="9"/>
      <c r="Z316" s="9"/>
      <c r="AA316" s="15"/>
      <c r="AB316" s="9" t="s">
        <v>28</v>
      </c>
      <c r="AC316" s="15"/>
      <c r="AD316" s="15"/>
      <c r="AE316" s="41"/>
      <c r="AF316" s="41"/>
      <c r="AG316" s="9"/>
      <c r="AH316" s="35"/>
      <c r="AI316" s="35"/>
      <c r="AJ316" s="35"/>
      <c r="AK316" s="35"/>
      <c r="AL316" s="38">
        <f t="shared" si="56"/>
        <v>0</v>
      </c>
      <c r="AM316" s="8"/>
      <c r="AN316" s="40"/>
      <c r="AO316" s="40"/>
    </row>
    <row r="317" spans="1:41" x14ac:dyDescent="0.25">
      <c r="A317" s="3" t="s">
        <v>671</v>
      </c>
      <c r="B317" s="30" t="s">
        <v>672</v>
      </c>
      <c r="C317" s="1" t="s">
        <v>23</v>
      </c>
      <c r="D317" s="1" t="str">
        <f>+VLOOKUP($C317,[1]Ubicacion!$A:$C,2,0)</f>
        <v>Ub13</v>
      </c>
      <c r="E317" s="1" t="str">
        <f>+VLOOKUP($C317,[1]Ubicacion!$A:$C,3,0)</f>
        <v>Clinica León XIII - Zona Oriental</v>
      </c>
      <c r="F317" s="1" t="s">
        <v>18</v>
      </c>
      <c r="G317" s="1" t="str">
        <f>+VLOOKUP($F317,[1]Ubicacion!$A:$C,2,0)</f>
        <v>Ub17</v>
      </c>
      <c r="H317" s="1" t="str">
        <f>+VLOOKUP($F317,[1]Ubicacion!$A:$C,3,0)</f>
        <v>Facultad de Minas Unal - Zona Occidental</v>
      </c>
      <c r="I317" s="4">
        <v>1</v>
      </c>
      <c r="J317" s="4">
        <v>2</v>
      </c>
      <c r="K317" s="5">
        <v>43406.748500428243</v>
      </c>
      <c r="L317" s="6">
        <f t="shared" si="53"/>
        <v>0.7485004282425507</v>
      </c>
      <c r="M317" s="7">
        <v>43406.764582372685</v>
      </c>
      <c r="N317" s="6">
        <f t="shared" si="54"/>
        <v>0.76458237268525409</v>
      </c>
      <c r="O317" s="6">
        <f t="shared" si="55"/>
        <v>1.6081944442703389E-2</v>
      </c>
      <c r="P317" s="1">
        <v>10000</v>
      </c>
      <c r="Q317">
        <v>4.5999999999999996</v>
      </c>
      <c r="R317">
        <v>19</v>
      </c>
      <c r="S317" s="8">
        <f t="shared" si="60"/>
        <v>14.526315789473685</v>
      </c>
      <c r="T317" t="s">
        <v>27</v>
      </c>
      <c r="U317">
        <v>5.7</v>
      </c>
      <c r="V317">
        <v>23</v>
      </c>
      <c r="W317" s="8">
        <f t="shared" ref="W317:W336" si="61">+U317*60/V317</f>
        <v>14.869565217391305</v>
      </c>
      <c r="X317" t="s">
        <v>32</v>
      </c>
      <c r="Y317">
        <v>6</v>
      </c>
      <c r="Z317">
        <v>24</v>
      </c>
      <c r="AA317" s="8">
        <f>+Y317*60/Z317</f>
        <v>15</v>
      </c>
      <c r="AB317" t="s">
        <v>32</v>
      </c>
      <c r="AC317" s="8">
        <v>3.8619446787215086</v>
      </c>
      <c r="AD317" s="8">
        <v>23.158000000317891</v>
      </c>
      <c r="AE317" s="40">
        <v>19.654605989668379</v>
      </c>
      <c r="AF317" s="40">
        <v>10.005902095177033</v>
      </c>
      <c r="AG317">
        <v>10000</v>
      </c>
      <c r="AH317" s="23">
        <v>0</v>
      </c>
      <c r="AI317" s="23">
        <v>0</v>
      </c>
      <c r="AJ317" s="23">
        <v>0</v>
      </c>
      <c r="AK317" s="23">
        <v>1</v>
      </c>
      <c r="AL317" s="38">
        <f t="shared" si="56"/>
        <v>4</v>
      </c>
      <c r="AM317" s="8"/>
      <c r="AN317" s="40"/>
      <c r="AO317" s="40"/>
    </row>
    <row r="318" spans="1:41" x14ac:dyDescent="0.25">
      <c r="A318" s="3" t="s">
        <v>332</v>
      </c>
      <c r="B318" s="30" t="s">
        <v>333</v>
      </c>
      <c r="C318" s="1" t="s">
        <v>37</v>
      </c>
      <c r="D318" s="1" t="str">
        <f>+VLOOKUP($C318,[1]Ubicacion!$A:$C,2,0)</f>
        <v>Ub7</v>
      </c>
      <c r="E318" s="1" t="str">
        <f>+VLOOKUP($C318,[1]Ubicacion!$A:$C,3,0)</f>
        <v>C.C Unicentro - Zona Occidental</v>
      </c>
      <c r="F318" s="1" t="s">
        <v>73</v>
      </c>
      <c r="G318" s="1" t="str">
        <f>+VLOOKUP($F318,[1]Ubicacion!$A:$C,2,0)</f>
        <v>Ub28</v>
      </c>
      <c r="H318" s="1" t="str">
        <f>+VLOOKUP($F318,[1]Ubicacion!$A:$C,3,0)</f>
        <v>Parque de Boston - Zona Oriental</v>
      </c>
      <c r="I318" s="4">
        <v>1</v>
      </c>
      <c r="J318" s="4">
        <v>2</v>
      </c>
      <c r="K318" s="5">
        <v>43382.743375613427</v>
      </c>
      <c r="L318" s="6">
        <f t="shared" si="53"/>
        <v>0.74337561342690606</v>
      </c>
      <c r="M318" s="7">
        <v>43382.764239351854</v>
      </c>
      <c r="N318" s="6">
        <f t="shared" si="54"/>
        <v>0.76423935185448499</v>
      </c>
      <c r="O318" s="6">
        <f t="shared" si="55"/>
        <v>2.0863738427578937E-2</v>
      </c>
      <c r="P318" s="1">
        <v>10200</v>
      </c>
      <c r="Q318">
        <v>5.5</v>
      </c>
      <c r="R318">
        <v>19</v>
      </c>
      <c r="S318" s="8">
        <f t="shared" si="60"/>
        <v>17.368421052631579</v>
      </c>
      <c r="T318" t="s">
        <v>27</v>
      </c>
      <c r="U318" s="26">
        <v>4.3</v>
      </c>
      <c r="V318" s="26">
        <v>20</v>
      </c>
      <c r="W318" s="28">
        <f t="shared" si="61"/>
        <v>12.9</v>
      </c>
      <c r="X318" s="26" t="s">
        <v>32</v>
      </c>
      <c r="Y318">
        <v>5.8</v>
      </c>
      <c r="Z318">
        <v>31</v>
      </c>
      <c r="AA318" s="8">
        <f>+Y318*60/Z318</f>
        <v>11.225806451612904</v>
      </c>
      <c r="AB318" t="s">
        <v>32</v>
      </c>
      <c r="AC318" s="8">
        <v>5.0405239463200688</v>
      </c>
      <c r="AD318" s="8">
        <v>30.043783330917357</v>
      </c>
      <c r="AE318" s="40">
        <v>14.606575731711397</v>
      </c>
      <c r="AF318" s="40">
        <v>10.066356605227512</v>
      </c>
      <c r="AG318">
        <v>10200</v>
      </c>
      <c r="AH318" s="23">
        <v>0</v>
      </c>
      <c r="AI318" s="23">
        <v>1</v>
      </c>
      <c r="AJ318" s="23">
        <v>0</v>
      </c>
      <c r="AK318" s="23">
        <v>0</v>
      </c>
      <c r="AL318" s="38">
        <f t="shared" si="56"/>
        <v>2</v>
      </c>
      <c r="AM318" s="8"/>
      <c r="AN318" s="40"/>
      <c r="AO318" s="40"/>
    </row>
    <row r="319" spans="1:41" x14ac:dyDescent="0.25">
      <c r="A319" s="3" t="s">
        <v>466</v>
      </c>
      <c r="B319" s="30" t="s">
        <v>467</v>
      </c>
      <c r="C319" s="1" t="s">
        <v>37</v>
      </c>
      <c r="D319" s="1" t="str">
        <f>+VLOOKUP($C319,[1]Ubicacion!$A:$C,2,0)</f>
        <v>Ub7</v>
      </c>
      <c r="E319" s="1" t="str">
        <f>+VLOOKUP($C319,[1]Ubicacion!$A:$C,3,0)</f>
        <v>C.C Unicentro - Zona Occidental</v>
      </c>
      <c r="F319" s="1" t="s">
        <v>163</v>
      </c>
      <c r="G319" s="1" t="str">
        <f>+VLOOKUP($F319,[1]Ubicacion!$A:$C,2,0)</f>
        <v>Ub25</v>
      </c>
      <c r="H319" s="1" t="str">
        <f>+VLOOKUP($F319,[1]Ubicacion!$A:$C,3,0)</f>
        <v>Museo de Arte Moderno - Zona Oriental</v>
      </c>
      <c r="I319" s="4">
        <v>1</v>
      </c>
      <c r="J319" s="4">
        <v>1</v>
      </c>
      <c r="K319" s="5">
        <v>43392.321961805559</v>
      </c>
      <c r="L319" s="6">
        <f t="shared" si="53"/>
        <v>0.32196180555911269</v>
      </c>
      <c r="M319" s="7">
        <v>43392.33421508102</v>
      </c>
      <c r="N319" s="6">
        <f t="shared" si="54"/>
        <v>0.33421508102037478</v>
      </c>
      <c r="O319" s="6">
        <f t="shared" si="55"/>
        <v>1.2253275461262092E-2</v>
      </c>
      <c r="P319" s="1">
        <v>9900</v>
      </c>
      <c r="Q319">
        <v>4.8</v>
      </c>
      <c r="R319">
        <v>11</v>
      </c>
      <c r="S319" s="8">
        <f t="shared" si="60"/>
        <v>26.181818181818183</v>
      </c>
      <c r="T319" t="s">
        <v>20</v>
      </c>
      <c r="U319">
        <v>5.3</v>
      </c>
      <c r="V319">
        <v>12</v>
      </c>
      <c r="W319" s="8">
        <f t="shared" si="61"/>
        <v>26.5</v>
      </c>
      <c r="X319" t="s">
        <v>20</v>
      </c>
      <c r="Y319">
        <v>5.7</v>
      </c>
      <c r="Z319">
        <v>18</v>
      </c>
      <c r="AA319" s="8">
        <f>+Y319*60/Z319</f>
        <v>19</v>
      </c>
      <c r="AB319" t="s">
        <v>32</v>
      </c>
      <c r="AC319" s="8">
        <v>5.0068148245703794</v>
      </c>
      <c r="AD319" s="8">
        <v>17.644716668128968</v>
      </c>
      <c r="AE319" s="40">
        <v>25.1433874470878</v>
      </c>
      <c r="AF319" s="40">
        <v>17.025430055039692</v>
      </c>
      <c r="AG319">
        <v>9900</v>
      </c>
      <c r="AH319" s="23">
        <v>0</v>
      </c>
      <c r="AI319" s="23">
        <v>0</v>
      </c>
      <c r="AJ319" s="23">
        <v>0</v>
      </c>
      <c r="AK319" s="23">
        <v>1</v>
      </c>
      <c r="AL319" s="38">
        <f t="shared" si="56"/>
        <v>4</v>
      </c>
      <c r="AM319" s="8"/>
      <c r="AN319" s="40"/>
      <c r="AO319" s="40"/>
    </row>
    <row r="320" spans="1:41" x14ac:dyDescent="0.25">
      <c r="A320" s="9" t="s">
        <v>550</v>
      </c>
      <c r="B320" s="10" t="s">
        <v>551</v>
      </c>
      <c r="C320" s="10" t="s">
        <v>37</v>
      </c>
      <c r="D320" s="10" t="str">
        <f>+VLOOKUP($C320,[1]Ubicacion!$A:$C,2,0)</f>
        <v>Ub7</v>
      </c>
      <c r="E320" s="10" t="str">
        <f>+VLOOKUP($C320,[1]Ubicacion!$A:$C,3,0)</f>
        <v>C.C Unicentro - Zona Occidental</v>
      </c>
      <c r="F320" s="10" t="s">
        <v>143</v>
      </c>
      <c r="G320" s="10" t="str">
        <f>+VLOOKUP($F320,[1]Ubicacion!$A:$C,2,0)</f>
        <v>Ub15</v>
      </c>
      <c r="H320" s="10" t="str">
        <f>+VLOOKUP($F320,[1]Ubicacion!$A:$C,3,0)</f>
        <v>Clinica Sagrado Corazón - Zona Oriental</v>
      </c>
      <c r="I320" s="11">
        <v>2</v>
      </c>
      <c r="J320" s="11">
        <v>2</v>
      </c>
      <c r="K320" s="12">
        <v>43397.585690821761</v>
      </c>
      <c r="L320" s="13">
        <f t="shared" si="53"/>
        <v>0.58569082176109077</v>
      </c>
      <c r="M320" s="14">
        <v>43397.589135798611</v>
      </c>
      <c r="N320" s="13">
        <f t="shared" si="54"/>
        <v>0.58913579861109611</v>
      </c>
      <c r="O320" s="13">
        <f t="shared" si="55"/>
        <v>3.4449768500053324E-3</v>
      </c>
      <c r="P320" s="10">
        <v>9100</v>
      </c>
      <c r="Q320" s="9">
        <v>4</v>
      </c>
      <c r="R320" s="9">
        <v>14</v>
      </c>
      <c r="S320" s="15">
        <f t="shared" si="60"/>
        <v>17.142857142857142</v>
      </c>
      <c r="T320" s="9" t="s">
        <v>27</v>
      </c>
      <c r="U320" s="9">
        <v>5.0999999999999996</v>
      </c>
      <c r="V320" s="9">
        <v>24</v>
      </c>
      <c r="W320" s="15">
        <f t="shared" si="61"/>
        <v>12.75</v>
      </c>
      <c r="X320" s="9" t="s">
        <v>32</v>
      </c>
      <c r="Y320" s="9"/>
      <c r="Z320" s="9"/>
      <c r="AA320" s="15"/>
      <c r="AB320" s="9" t="s">
        <v>28</v>
      </c>
      <c r="AC320" s="15"/>
      <c r="AD320" s="15"/>
      <c r="AE320" s="41"/>
      <c r="AF320" s="41"/>
      <c r="AG320" s="9"/>
      <c r="AH320" s="35"/>
      <c r="AI320" s="35"/>
      <c r="AJ320" s="35"/>
      <c r="AK320" s="35"/>
      <c r="AL320" s="38">
        <f t="shared" si="56"/>
        <v>0</v>
      </c>
      <c r="AM320" s="8"/>
      <c r="AN320" s="40"/>
      <c r="AO320" s="40"/>
    </row>
    <row r="321" spans="1:41" x14ac:dyDescent="0.25">
      <c r="A321" s="9" t="s">
        <v>276</v>
      </c>
      <c r="B321" s="10" t="s">
        <v>277</v>
      </c>
      <c r="C321" s="10" t="s">
        <v>91</v>
      </c>
      <c r="D321" s="10" t="str">
        <f>+VLOOKUP($C321,[1]Ubicacion!$A:$C,2,0)</f>
        <v>Ub41</v>
      </c>
      <c r="E321" s="10" t="str">
        <f>+VLOOKUP($C321,[1]Ubicacion!$A:$C,3,0)</f>
        <v>Universidad de Antioquia - Zona Oriental</v>
      </c>
      <c r="F321" s="10" t="s">
        <v>37</v>
      </c>
      <c r="G321" s="10" t="str">
        <f>+VLOOKUP($F321,[1]Ubicacion!$A:$C,2,0)</f>
        <v>Ub7</v>
      </c>
      <c r="H321" s="10" t="str">
        <f>+VLOOKUP($F321,[1]Ubicacion!$A:$C,3,0)</f>
        <v>C.C Unicentro - Zona Occidental</v>
      </c>
      <c r="I321" s="11">
        <v>2</v>
      </c>
      <c r="J321" s="11">
        <v>1</v>
      </c>
      <c r="K321" s="12">
        <v>43379.49300934028</v>
      </c>
      <c r="L321" s="13">
        <f t="shared" si="53"/>
        <v>0.49300934027996846</v>
      </c>
      <c r="M321" s="14">
        <v>43379.504823842595</v>
      </c>
      <c r="N321" s="13">
        <f t="shared" si="54"/>
        <v>0.50482384259521496</v>
      </c>
      <c r="O321" s="13">
        <f t="shared" si="55"/>
        <v>1.18145023152465E-2</v>
      </c>
      <c r="P321" s="10">
        <v>9500</v>
      </c>
      <c r="Q321" s="9">
        <v>6</v>
      </c>
      <c r="R321" s="9">
        <v>13</v>
      </c>
      <c r="S321" s="15">
        <f t="shared" si="60"/>
        <v>27.692307692307693</v>
      </c>
      <c r="T321" s="9" t="s">
        <v>20</v>
      </c>
      <c r="U321" s="9">
        <v>5</v>
      </c>
      <c r="V321" s="9">
        <v>14</v>
      </c>
      <c r="W321" s="15">
        <f t="shared" si="61"/>
        <v>21.428571428571427</v>
      </c>
      <c r="X321" s="9" t="s">
        <v>32</v>
      </c>
      <c r="Y321" s="9">
        <v>8.3000000000000007</v>
      </c>
      <c r="Z321" s="9">
        <v>15</v>
      </c>
      <c r="AA321" s="15">
        <f t="shared" ref="AA321:AA335" si="62">+Y321*60/Z321</f>
        <v>33.200000000000003</v>
      </c>
      <c r="AB321" s="9" t="s">
        <v>32</v>
      </c>
      <c r="AC321" s="15"/>
      <c r="AD321" s="15"/>
      <c r="AE321" s="41"/>
      <c r="AF321" s="41"/>
      <c r="AG321" s="9"/>
      <c r="AH321" s="35"/>
      <c r="AI321" s="35"/>
      <c r="AJ321" s="35"/>
      <c r="AK321" s="35"/>
      <c r="AL321" s="38">
        <f t="shared" si="56"/>
        <v>0</v>
      </c>
      <c r="AM321" s="8"/>
      <c r="AN321" s="40"/>
      <c r="AO321" s="40"/>
    </row>
    <row r="322" spans="1:41" x14ac:dyDescent="0.25">
      <c r="A322" s="3" t="s">
        <v>412</v>
      </c>
      <c r="B322" s="30" t="s">
        <v>413</v>
      </c>
      <c r="C322" s="1" t="s">
        <v>23</v>
      </c>
      <c r="D322" s="1" t="str">
        <f>+VLOOKUP($C322,[1]Ubicacion!$A:$C,2,0)</f>
        <v>Ub13</v>
      </c>
      <c r="E322" s="1" t="str">
        <f>+VLOOKUP($C322,[1]Ubicacion!$A:$C,3,0)</f>
        <v>Clinica León XIII - Zona Oriental</v>
      </c>
      <c r="F322" s="1" t="s">
        <v>221</v>
      </c>
      <c r="G322" s="1" t="str">
        <f>+VLOOKUP($F322,[1]Ubicacion!$A:$C,2,0)</f>
        <v>Ub18</v>
      </c>
      <c r="H322" s="1" t="str">
        <f>+VLOOKUP($F322,[1]Ubicacion!$A:$C,3,0)</f>
        <v>Hospital La Maria - Zona Occidental</v>
      </c>
      <c r="I322" s="4">
        <v>1</v>
      </c>
      <c r="J322" s="4">
        <v>1</v>
      </c>
      <c r="K322" s="5">
        <v>43390.299563043984</v>
      </c>
      <c r="L322" s="6">
        <f t="shared" ref="L322:L385" si="63">+MOD(K322,1)</f>
        <v>0.29956304398365319</v>
      </c>
      <c r="M322" s="7">
        <v>43390.30706979167</v>
      </c>
      <c r="N322" s="6">
        <f t="shared" ref="N322:N385" si="64">+MOD(M322,1)</f>
        <v>0.30706979167007376</v>
      </c>
      <c r="O322" s="6">
        <f t="shared" ref="O322:O385" si="65">+N322-L322</f>
        <v>7.5067476864205673E-3</v>
      </c>
      <c r="P322" s="1">
        <v>8600</v>
      </c>
      <c r="Q322" s="26">
        <v>4.2</v>
      </c>
      <c r="R322" s="26">
        <v>12</v>
      </c>
      <c r="S322" s="28">
        <f t="shared" si="60"/>
        <v>21</v>
      </c>
      <c r="T322" s="26" t="s">
        <v>20</v>
      </c>
      <c r="U322">
        <v>4.5999999999999996</v>
      </c>
      <c r="V322">
        <v>14</v>
      </c>
      <c r="W322" s="8">
        <f t="shared" si="61"/>
        <v>19.714285714285715</v>
      </c>
      <c r="X322" t="s">
        <v>20</v>
      </c>
      <c r="Y322">
        <v>4.5</v>
      </c>
      <c r="Z322">
        <v>14</v>
      </c>
      <c r="AA322" s="8">
        <f t="shared" si="62"/>
        <v>19.285714285714285</v>
      </c>
      <c r="AB322" t="s">
        <v>20</v>
      </c>
      <c r="AC322" s="8">
        <v>4.2089409654918644</v>
      </c>
      <c r="AD322" s="8">
        <v>10.809716665744782</v>
      </c>
      <c r="AE322" s="40">
        <v>27.754564283796778</v>
      </c>
      <c r="AF322" s="40">
        <v>23.361986788218218</v>
      </c>
      <c r="AG322">
        <v>8600</v>
      </c>
      <c r="AH322" s="23">
        <v>1</v>
      </c>
      <c r="AI322" s="23">
        <v>0</v>
      </c>
      <c r="AJ322" s="23">
        <v>0</v>
      </c>
      <c r="AK322" s="23">
        <v>0</v>
      </c>
      <c r="AL322" s="38">
        <f t="shared" si="56"/>
        <v>1</v>
      </c>
      <c r="AM322" s="8"/>
      <c r="AN322" s="40"/>
      <c r="AO322" s="40"/>
    </row>
    <row r="323" spans="1:41" x14ac:dyDescent="0.25">
      <c r="A323" s="3" t="s">
        <v>625</v>
      </c>
      <c r="B323" s="30" t="s">
        <v>626</v>
      </c>
      <c r="C323" s="1" t="s">
        <v>91</v>
      </c>
      <c r="D323" s="1" t="str">
        <f>+VLOOKUP($C323,[1]Ubicacion!$A:$C,2,0)</f>
        <v>Ub41</v>
      </c>
      <c r="E323" s="1" t="str">
        <f>+VLOOKUP($C323,[1]Ubicacion!$A:$C,3,0)</f>
        <v>Universidad de Antioquia - Zona Oriental</v>
      </c>
      <c r="F323" s="1" t="s">
        <v>151</v>
      </c>
      <c r="G323" s="1" t="str">
        <f>+VLOOKUP($F323,[1]Ubicacion!$A:$C,2,0)</f>
        <v>Ub1</v>
      </c>
      <c r="H323" s="1" t="str">
        <f>+VLOOKUP($F323,[1]Ubicacion!$A:$C,3,0)</f>
        <v>Aeroparque Juan Pablo II - Zona Occidental</v>
      </c>
      <c r="I323" s="4">
        <v>1</v>
      </c>
      <c r="J323" s="4">
        <v>1</v>
      </c>
      <c r="K323" s="5">
        <v>43404.344972418985</v>
      </c>
      <c r="L323" s="6">
        <f t="shared" si="63"/>
        <v>0.34497241898498032</v>
      </c>
      <c r="M323" s="7">
        <v>43404.35636701389</v>
      </c>
      <c r="N323" s="6">
        <f t="shared" si="64"/>
        <v>0.3563670138901216</v>
      </c>
      <c r="O323" s="6">
        <f t="shared" si="65"/>
        <v>1.1394594905141275E-2</v>
      </c>
      <c r="P323" s="1">
        <v>12700</v>
      </c>
      <c r="Q323">
        <v>7.3</v>
      </c>
      <c r="R323">
        <v>16</v>
      </c>
      <c r="S323" s="8">
        <f t="shared" si="60"/>
        <v>27.375</v>
      </c>
      <c r="T323" t="s">
        <v>20</v>
      </c>
      <c r="U323">
        <v>8.3000000000000007</v>
      </c>
      <c r="V323">
        <v>18</v>
      </c>
      <c r="W323" s="8">
        <f t="shared" si="61"/>
        <v>27.666666666666671</v>
      </c>
      <c r="X323" t="s">
        <v>20</v>
      </c>
      <c r="Y323" s="26">
        <v>8.4</v>
      </c>
      <c r="Z323" s="26">
        <v>19</v>
      </c>
      <c r="AA323" s="28">
        <f t="shared" si="62"/>
        <v>26.526315789473685</v>
      </c>
      <c r="AB323" s="26" t="s">
        <v>20</v>
      </c>
      <c r="AC323" s="8">
        <v>6.7846453749968454</v>
      </c>
      <c r="AD323" s="8">
        <v>16.40821666320165</v>
      </c>
      <c r="AE323" s="40">
        <v>39.339250498750033</v>
      </c>
      <c r="AF323" s="40">
        <v>24.809443393855062</v>
      </c>
      <c r="AG323">
        <v>12700</v>
      </c>
      <c r="AH323" s="23">
        <v>0</v>
      </c>
      <c r="AI323" s="23">
        <v>0</v>
      </c>
      <c r="AJ323" s="23">
        <v>1</v>
      </c>
      <c r="AK323" s="23">
        <v>0</v>
      </c>
      <c r="AL323" s="38">
        <f t="shared" ref="AL323:AL385" si="66">+IF(AH323=1,1,IF(AI323=1,2,IF(AJ323=1,3,IF(AK323=1,4,0))))</f>
        <v>3</v>
      </c>
      <c r="AM323" s="8"/>
      <c r="AN323" s="40"/>
      <c r="AO323" s="40"/>
    </row>
    <row r="324" spans="1:41" x14ac:dyDescent="0.25">
      <c r="A324" s="3" t="s">
        <v>536</v>
      </c>
      <c r="B324" s="30" t="s">
        <v>537</v>
      </c>
      <c r="C324" s="1" t="s">
        <v>46</v>
      </c>
      <c r="D324" s="1" t="str">
        <f>+VLOOKUP($C324,[1]Ubicacion!$A:$C,2,0)</f>
        <v>Ub4</v>
      </c>
      <c r="E324" s="1" t="str">
        <f>+VLOOKUP($C324,[1]Ubicacion!$A:$C,3,0)</f>
        <v>C.C Los Molinos - Zona Occidental</v>
      </c>
      <c r="F324" s="1" t="s">
        <v>49</v>
      </c>
      <c r="G324" s="1" t="str">
        <f>+VLOOKUP($F324,[1]Ubicacion!$A:$C,2,0)</f>
        <v>Ub8</v>
      </c>
      <c r="H324" s="1" t="str">
        <f>+VLOOKUP($F324,[1]Ubicacion!$A:$C,3,0)</f>
        <v>C.C. San Diego - Zona Oriental</v>
      </c>
      <c r="I324" s="4">
        <v>1</v>
      </c>
      <c r="J324" s="4">
        <v>2</v>
      </c>
      <c r="K324" s="5">
        <v>43396.766903090276</v>
      </c>
      <c r="L324" s="6">
        <f t="shared" si="63"/>
        <v>0.76690309027617332</v>
      </c>
      <c r="M324" s="7">
        <v>43396.779535613423</v>
      </c>
      <c r="N324" s="6">
        <f t="shared" si="64"/>
        <v>0.77953561342292232</v>
      </c>
      <c r="O324" s="6">
        <f t="shared" si="65"/>
        <v>1.2632523146749008E-2</v>
      </c>
      <c r="P324" s="1">
        <v>9800</v>
      </c>
      <c r="Q324">
        <v>5.6</v>
      </c>
      <c r="R324">
        <v>19</v>
      </c>
      <c r="S324" s="8">
        <f t="shared" si="60"/>
        <v>17.684210526315791</v>
      </c>
      <c r="T324" t="s">
        <v>27</v>
      </c>
      <c r="U324" s="26">
        <v>5</v>
      </c>
      <c r="V324" s="26">
        <v>20</v>
      </c>
      <c r="W324" s="28">
        <f t="shared" si="61"/>
        <v>15</v>
      </c>
      <c r="X324" s="26" t="s">
        <v>32</v>
      </c>
      <c r="Y324">
        <v>5.3</v>
      </c>
      <c r="Z324">
        <v>20</v>
      </c>
      <c r="AA324" s="8">
        <f t="shared" si="62"/>
        <v>15.9</v>
      </c>
      <c r="AB324" t="s">
        <v>32</v>
      </c>
      <c r="AC324" s="8">
        <v>4.5863382863303404</v>
      </c>
      <c r="AD324" s="8">
        <v>18.190833334128062</v>
      </c>
      <c r="AE324" s="40">
        <v>24.173304986323004</v>
      </c>
      <c r="AF324" s="40">
        <v>15.127415667293871</v>
      </c>
      <c r="AG324">
        <v>9800</v>
      </c>
      <c r="AH324" s="23">
        <v>0</v>
      </c>
      <c r="AI324" s="23">
        <v>1</v>
      </c>
      <c r="AJ324" s="23">
        <v>0</v>
      </c>
      <c r="AK324" s="23">
        <v>0</v>
      </c>
      <c r="AL324" s="38">
        <f t="shared" si="66"/>
        <v>2</v>
      </c>
      <c r="AM324" s="8"/>
      <c r="AN324" s="40"/>
      <c r="AO324" s="40"/>
    </row>
    <row r="325" spans="1:41" x14ac:dyDescent="0.25">
      <c r="A325" s="3" t="s">
        <v>735</v>
      </c>
      <c r="B325" s="30" t="s">
        <v>736</v>
      </c>
      <c r="C325" s="1" t="s">
        <v>170</v>
      </c>
      <c r="D325" s="1" t="str">
        <f>+VLOOKUP($C325,[1]Ubicacion!$A:$C,2,0)</f>
        <v>Ub33</v>
      </c>
      <c r="E325" s="1" t="str">
        <f>+VLOOKUP($C325,[1]Ubicacion!$A:$C,3,0)</f>
        <v>Parque Lleras - Zona Oriental</v>
      </c>
      <c r="F325" s="1" t="s">
        <v>151</v>
      </c>
      <c r="G325" s="1" t="str">
        <f>+VLOOKUP($F325,[1]Ubicacion!$A:$C,2,0)</f>
        <v>Ub1</v>
      </c>
      <c r="H325" s="1" t="str">
        <f>+VLOOKUP($F325,[1]Ubicacion!$A:$C,3,0)</f>
        <v>Aeroparque Juan Pablo II - Zona Occidental</v>
      </c>
      <c r="I325" s="4">
        <v>2</v>
      </c>
      <c r="J325" s="4">
        <v>2</v>
      </c>
      <c r="K325" s="5">
        <v>43413.510571296298</v>
      </c>
      <c r="L325" s="6">
        <f t="shared" si="63"/>
        <v>0.51057129629771225</v>
      </c>
      <c r="M325" s="7">
        <v>43413.527096261576</v>
      </c>
      <c r="N325" s="6">
        <f t="shared" si="64"/>
        <v>0.52709626157593448</v>
      </c>
      <c r="O325" s="6">
        <f t="shared" si="65"/>
        <v>1.6524965278222226E-2</v>
      </c>
      <c r="P325" s="1">
        <v>11200</v>
      </c>
      <c r="Q325">
        <v>6.3</v>
      </c>
      <c r="R325">
        <v>19</v>
      </c>
      <c r="S325" s="8">
        <f t="shared" si="60"/>
        <v>19.894736842105264</v>
      </c>
      <c r="T325" t="s">
        <v>27</v>
      </c>
      <c r="U325">
        <v>6.8</v>
      </c>
      <c r="V325">
        <v>24</v>
      </c>
      <c r="W325" s="8">
        <f t="shared" si="61"/>
        <v>17</v>
      </c>
      <c r="X325" t="s">
        <v>32</v>
      </c>
      <c r="Y325">
        <v>7.1</v>
      </c>
      <c r="Z325">
        <v>24</v>
      </c>
      <c r="AA325" s="8">
        <f t="shared" si="62"/>
        <v>17.75</v>
      </c>
      <c r="AB325" t="s">
        <v>32</v>
      </c>
      <c r="AC325" s="8">
        <v>6.0694783724162695</v>
      </c>
      <c r="AD325" s="8">
        <v>23.795950003465016</v>
      </c>
      <c r="AE325" s="40">
        <v>21.5075628153789</v>
      </c>
      <c r="AF325" s="40">
        <v>15.303810198455965</v>
      </c>
      <c r="AG325">
        <v>11200</v>
      </c>
      <c r="AH325" s="38">
        <v>0</v>
      </c>
      <c r="AI325" s="38">
        <v>0</v>
      </c>
      <c r="AJ325" s="38">
        <v>0</v>
      </c>
      <c r="AK325" s="38">
        <v>1</v>
      </c>
      <c r="AL325" s="38">
        <f t="shared" si="66"/>
        <v>4</v>
      </c>
      <c r="AM325" s="8"/>
      <c r="AN325" s="40"/>
      <c r="AO325" s="40"/>
    </row>
    <row r="326" spans="1:41" x14ac:dyDescent="0.25">
      <c r="A326" s="3" t="s">
        <v>639</v>
      </c>
      <c r="B326" s="30" t="s">
        <v>640</v>
      </c>
      <c r="C326" s="1" t="s">
        <v>156</v>
      </c>
      <c r="D326" s="1" t="str">
        <f>+VLOOKUP($C326,[1]Ubicacion!$A:$C,2,0)</f>
        <v>Ub19</v>
      </c>
      <c r="E326" s="1" t="str">
        <f>+VLOOKUP($C326,[1]Ubicacion!$A:$C,3,0)</f>
        <v>Hospital Pablo Tobon Uribe - Zona Occidental</v>
      </c>
      <c r="F326" s="1" t="s">
        <v>157</v>
      </c>
      <c r="G326" s="1" t="str">
        <f>+VLOOKUP($F326,[1]Ubicacion!$A:$C,2,0)</f>
        <v>Ub23</v>
      </c>
      <c r="H326" s="1" t="str">
        <f>+VLOOKUP($F326,[1]Ubicacion!$A:$C,3,0)</f>
        <v>Museo Casa Gardeliana - Zona Oriental</v>
      </c>
      <c r="I326" s="4">
        <v>2</v>
      </c>
      <c r="J326" s="4">
        <v>2</v>
      </c>
      <c r="K326" s="5">
        <v>43405.71190829861</v>
      </c>
      <c r="L326" s="6">
        <f t="shared" si="63"/>
        <v>0.71190829861006932</v>
      </c>
      <c r="M326" s="7">
        <v>43405.723607488428</v>
      </c>
      <c r="N326" s="6">
        <f t="shared" si="64"/>
        <v>0.72360748842766043</v>
      </c>
      <c r="O326" s="6">
        <f t="shared" si="65"/>
        <v>1.1699189817591105E-2</v>
      </c>
      <c r="P326" s="1">
        <v>10000</v>
      </c>
      <c r="Q326">
        <v>4.2</v>
      </c>
      <c r="R326">
        <v>16</v>
      </c>
      <c r="S326" s="8">
        <f t="shared" si="60"/>
        <v>15.75</v>
      </c>
      <c r="T326" t="s">
        <v>27</v>
      </c>
      <c r="U326">
        <v>6</v>
      </c>
      <c r="V326">
        <v>18</v>
      </c>
      <c r="W326" s="8">
        <f t="shared" si="61"/>
        <v>20</v>
      </c>
      <c r="X326" t="s">
        <v>20</v>
      </c>
      <c r="Y326">
        <v>5.0999999999999996</v>
      </c>
      <c r="Z326">
        <v>20</v>
      </c>
      <c r="AA326" s="8">
        <f t="shared" si="62"/>
        <v>15.3</v>
      </c>
      <c r="AB326" t="s">
        <v>32</v>
      </c>
      <c r="AC326" s="8">
        <v>4.937320478970733</v>
      </c>
      <c r="AD326" s="8">
        <v>16.84683333237966</v>
      </c>
      <c r="AE326" s="40">
        <v>33.012568914348577</v>
      </c>
      <c r="AF326" s="40">
        <v>17.584267790485669</v>
      </c>
      <c r="AG326">
        <v>10000</v>
      </c>
      <c r="AH326" s="23">
        <v>0</v>
      </c>
      <c r="AI326" s="23">
        <v>0</v>
      </c>
      <c r="AJ326" s="23">
        <v>0</v>
      </c>
      <c r="AK326" s="23">
        <v>1</v>
      </c>
      <c r="AL326" s="38">
        <f t="shared" si="66"/>
        <v>4</v>
      </c>
      <c r="AM326" s="8"/>
      <c r="AN326" s="40"/>
      <c r="AO326" s="40"/>
    </row>
    <row r="327" spans="1:41" x14ac:dyDescent="0.25">
      <c r="A327" s="3" t="s">
        <v>615</v>
      </c>
      <c r="B327" s="30" t="s">
        <v>616</v>
      </c>
      <c r="C327" s="1" t="s">
        <v>19</v>
      </c>
      <c r="D327" s="1" t="str">
        <f>+VLOOKUP($C327,[1]Ubicacion!$A:$C,2,0)</f>
        <v>Ub38</v>
      </c>
      <c r="E327" s="1" t="str">
        <f>+VLOOKUP($C327,[1]Ubicacion!$A:$C,3,0)</f>
        <v>Terminal de Transporte Norte - Zona Occidental</v>
      </c>
      <c r="F327" s="1" t="s">
        <v>224</v>
      </c>
      <c r="G327" s="1" t="str">
        <f>+VLOOKUP($F327,[1]Ubicacion!$A:$C,2,0)</f>
        <v>Ub22</v>
      </c>
      <c r="H327" s="1" t="str">
        <f>+VLOOKUP($F327,[1]Ubicacion!$A:$C,3,0)</f>
        <v>Hotel Nutibara - Zona Oriental</v>
      </c>
      <c r="I327" s="4">
        <v>2</v>
      </c>
      <c r="J327" s="4">
        <v>2</v>
      </c>
      <c r="K327" s="5">
        <v>43403.681221990744</v>
      </c>
      <c r="L327" s="6">
        <f t="shared" si="63"/>
        <v>0.68122199074423406</v>
      </c>
      <c r="M327" s="7">
        <v>43403.690427280089</v>
      </c>
      <c r="N327" s="6">
        <f t="shared" si="64"/>
        <v>0.69042728008935228</v>
      </c>
      <c r="O327" s="6">
        <f t="shared" si="65"/>
        <v>9.2052893451182172E-3</v>
      </c>
      <c r="P327" s="1">
        <v>10200</v>
      </c>
      <c r="Q327">
        <v>5.6</v>
      </c>
      <c r="R327">
        <v>17</v>
      </c>
      <c r="S327" s="8">
        <f t="shared" si="60"/>
        <v>19.764705882352942</v>
      </c>
      <c r="T327" t="s">
        <v>27</v>
      </c>
      <c r="U327">
        <v>6.1</v>
      </c>
      <c r="V327">
        <v>19</v>
      </c>
      <c r="W327" s="8">
        <f t="shared" si="61"/>
        <v>19.263157894736842</v>
      </c>
      <c r="X327" t="s">
        <v>32</v>
      </c>
      <c r="Y327">
        <v>5.8</v>
      </c>
      <c r="Z327">
        <v>24</v>
      </c>
      <c r="AA327" s="8">
        <f t="shared" si="62"/>
        <v>14.5</v>
      </c>
      <c r="AB327" t="s">
        <v>32</v>
      </c>
      <c r="AC327" s="8">
        <v>3.5494212534530396</v>
      </c>
      <c r="AD327" s="8">
        <v>13.255616668860117</v>
      </c>
      <c r="AE327" s="40">
        <v>25.782490323127469</v>
      </c>
      <c r="AF327" s="40">
        <v>16.066040571879011</v>
      </c>
      <c r="AG327">
        <v>10200</v>
      </c>
      <c r="AH327" s="23">
        <v>0</v>
      </c>
      <c r="AI327" s="23">
        <v>0</v>
      </c>
      <c r="AJ327" s="23">
        <v>0</v>
      </c>
      <c r="AK327" s="23">
        <v>1</v>
      </c>
      <c r="AL327" s="38">
        <f t="shared" si="66"/>
        <v>4</v>
      </c>
      <c r="AM327" s="8"/>
      <c r="AN327" s="40"/>
      <c r="AO327" s="40"/>
    </row>
    <row r="328" spans="1:41" x14ac:dyDescent="0.25">
      <c r="A328" s="3" t="s">
        <v>33</v>
      </c>
      <c r="B328" s="30" t="s">
        <v>34</v>
      </c>
      <c r="C328" s="1" t="s">
        <v>23</v>
      </c>
      <c r="D328" s="1" t="str">
        <f>+VLOOKUP($C328,[1]Ubicacion!$A:$C,2,0)</f>
        <v>Ub13</v>
      </c>
      <c r="E328" s="1" t="str">
        <f>+VLOOKUP($C328,[1]Ubicacion!$A:$C,3,0)</f>
        <v>Clinica León XIII - Zona Oriental</v>
      </c>
      <c r="F328" s="1" t="s">
        <v>18</v>
      </c>
      <c r="G328" s="1" t="str">
        <f>+VLOOKUP($F328,[1]Ubicacion!$A:$C,2,0)</f>
        <v>Ub17</v>
      </c>
      <c r="H328" s="1" t="str">
        <f>+VLOOKUP($F328,[1]Ubicacion!$A:$C,3,0)</f>
        <v>Facultad de Minas Unal - Zona Occidental</v>
      </c>
      <c r="I328" s="4">
        <v>2</v>
      </c>
      <c r="J328" s="4">
        <v>2</v>
      </c>
      <c r="K328" s="5">
        <v>43229.598465011572</v>
      </c>
      <c r="L328" s="6">
        <f t="shared" si="63"/>
        <v>0.59846501157153398</v>
      </c>
      <c r="M328" s="7">
        <v>43229.608829050929</v>
      </c>
      <c r="N328" s="6">
        <f t="shared" si="64"/>
        <v>0.60882905092876172</v>
      </c>
      <c r="O328" s="6">
        <f t="shared" si="65"/>
        <v>1.0364039357227739E-2</v>
      </c>
      <c r="P328" s="1">
        <v>9100</v>
      </c>
      <c r="Q328">
        <v>4.5</v>
      </c>
      <c r="R328">
        <v>16</v>
      </c>
      <c r="S328" s="8">
        <f t="shared" si="60"/>
        <v>16.875</v>
      </c>
      <c r="T328" t="s">
        <v>20</v>
      </c>
      <c r="U328">
        <v>5.7</v>
      </c>
      <c r="V328">
        <v>17</v>
      </c>
      <c r="W328" s="8">
        <f t="shared" si="61"/>
        <v>20.117647058823529</v>
      </c>
      <c r="X328" t="s">
        <v>20</v>
      </c>
      <c r="Y328">
        <v>6</v>
      </c>
      <c r="Z328">
        <v>19</v>
      </c>
      <c r="AA328" s="8">
        <f t="shared" si="62"/>
        <v>18.94736842105263</v>
      </c>
      <c r="AB328" t="s">
        <v>20</v>
      </c>
      <c r="AC328" s="8">
        <v>4.6963874239327001</v>
      </c>
      <c r="AD328" s="8">
        <v>14.924216663837433</v>
      </c>
      <c r="AE328" s="40">
        <v>22.225166071674707</v>
      </c>
      <c r="AF328" s="40">
        <v>18.880940405987623</v>
      </c>
      <c r="AG328">
        <v>9100</v>
      </c>
      <c r="AH328" s="23">
        <v>0</v>
      </c>
      <c r="AI328" s="23">
        <v>0</v>
      </c>
      <c r="AJ328" s="23">
        <v>0</v>
      </c>
      <c r="AK328" s="23">
        <v>1</v>
      </c>
      <c r="AL328" s="38">
        <f t="shared" si="66"/>
        <v>4</v>
      </c>
      <c r="AM328" s="8"/>
      <c r="AN328" s="40"/>
      <c r="AO328" s="40"/>
    </row>
    <row r="329" spans="1:41" x14ac:dyDescent="0.25">
      <c r="A329" s="3" t="s">
        <v>85</v>
      </c>
      <c r="B329" s="30" t="s">
        <v>86</v>
      </c>
      <c r="C329" s="1" t="s">
        <v>23</v>
      </c>
      <c r="D329" s="1" t="str">
        <f>+VLOOKUP($C329,[1]Ubicacion!$A:$C,2,0)</f>
        <v>Ub13</v>
      </c>
      <c r="E329" s="1" t="str">
        <f>+VLOOKUP($C329,[1]Ubicacion!$A:$C,3,0)</f>
        <v>Clinica León XIII - Zona Oriental</v>
      </c>
      <c r="F329" s="1" t="s">
        <v>18</v>
      </c>
      <c r="G329" s="1" t="str">
        <f>+VLOOKUP($F329,[1]Ubicacion!$A:$C,2,0)</f>
        <v>Ub17</v>
      </c>
      <c r="H329" s="1" t="str">
        <f>+VLOOKUP($F329,[1]Ubicacion!$A:$C,3,0)</f>
        <v>Facultad de Minas Unal - Zona Occidental</v>
      </c>
      <c r="I329" s="4">
        <v>2</v>
      </c>
      <c r="J329" s="4">
        <v>2</v>
      </c>
      <c r="K329" s="5">
        <v>43335.575141979163</v>
      </c>
      <c r="L329" s="6">
        <f t="shared" si="63"/>
        <v>0.57514197916316334</v>
      </c>
      <c r="M329" s="7">
        <v>43335.587024918983</v>
      </c>
      <c r="N329" s="6">
        <f t="shared" si="64"/>
        <v>0.58702491898293374</v>
      </c>
      <c r="O329" s="6">
        <f t="shared" si="65"/>
        <v>1.1882939819770399E-2</v>
      </c>
      <c r="P329" s="1">
        <v>0</v>
      </c>
      <c r="Q329" s="26">
        <v>4.5</v>
      </c>
      <c r="R329" s="26">
        <v>14</v>
      </c>
      <c r="S329" s="28">
        <f t="shared" si="60"/>
        <v>19.285714285714285</v>
      </c>
      <c r="T329" s="26" t="s">
        <v>20</v>
      </c>
      <c r="U329" s="3">
        <v>5.3</v>
      </c>
      <c r="V329" s="3">
        <v>17</v>
      </c>
      <c r="W329" s="8">
        <f t="shared" si="61"/>
        <v>18.705882352941178</v>
      </c>
      <c r="X329" s="3" t="s">
        <v>20</v>
      </c>
      <c r="Y329" s="3">
        <v>5.7</v>
      </c>
      <c r="Z329" s="3">
        <v>17</v>
      </c>
      <c r="AA329" s="8">
        <f t="shared" si="62"/>
        <v>20.117647058823529</v>
      </c>
      <c r="AB329" s="3" t="s">
        <v>20</v>
      </c>
      <c r="AC329" s="8">
        <v>4.5173461527575274</v>
      </c>
      <c r="AD329" s="8">
        <v>17.111433335145314</v>
      </c>
      <c r="AE329" s="40">
        <v>21.423707663569299</v>
      </c>
      <c r="AF329" s="40">
        <v>15.839746668606585</v>
      </c>
      <c r="AG329">
        <v>8900</v>
      </c>
      <c r="AH329" s="38">
        <v>1</v>
      </c>
      <c r="AI329" s="38">
        <v>0</v>
      </c>
      <c r="AJ329" s="38">
        <v>0</v>
      </c>
      <c r="AK329" s="38">
        <v>0</v>
      </c>
      <c r="AL329" s="38">
        <f t="shared" si="66"/>
        <v>1</v>
      </c>
      <c r="AM329" s="8"/>
      <c r="AN329" s="40"/>
      <c r="AO329" s="40"/>
    </row>
    <row r="330" spans="1:41" x14ac:dyDescent="0.25">
      <c r="A330" s="9" t="s">
        <v>717</v>
      </c>
      <c r="B330" s="10" t="s">
        <v>718</v>
      </c>
      <c r="C330" s="10" t="s">
        <v>163</v>
      </c>
      <c r="D330" s="10" t="str">
        <f>+VLOOKUP($C330,[1]Ubicacion!$A:$C,2,0)</f>
        <v>Ub25</v>
      </c>
      <c r="E330" s="10" t="str">
        <f>+VLOOKUP($C330,[1]Ubicacion!$A:$C,3,0)</f>
        <v>Museo de Arte Moderno - Zona Oriental</v>
      </c>
      <c r="F330" s="10" t="s">
        <v>105</v>
      </c>
      <c r="G330" s="10" t="str">
        <f>+VLOOKUP($F330,[1]Ubicacion!$A:$C,2,0)</f>
        <v>Ub16</v>
      </c>
      <c r="H330" s="10" t="str">
        <f>+VLOOKUP($F330,[1]Ubicacion!$A:$C,3,0)</f>
        <v>Estadio Atanasio Girardot Obelisco - Zona Occidental</v>
      </c>
      <c r="I330" s="11">
        <v>2</v>
      </c>
      <c r="J330" s="11">
        <v>2</v>
      </c>
      <c r="K330" s="12">
        <v>43412.549874502314</v>
      </c>
      <c r="L330" s="13">
        <f t="shared" si="63"/>
        <v>0.54987450231419643</v>
      </c>
      <c r="M330" s="14">
        <v>43412.557314120371</v>
      </c>
      <c r="N330" s="13">
        <f t="shared" si="64"/>
        <v>0.55731412037130212</v>
      </c>
      <c r="O330" s="13">
        <f t="shared" si="65"/>
        <v>7.4396180571056902E-3</v>
      </c>
      <c r="P330" s="10">
        <v>13100</v>
      </c>
      <c r="Q330" s="9">
        <v>6.6</v>
      </c>
      <c r="R330" s="9">
        <v>16</v>
      </c>
      <c r="S330" s="15">
        <f t="shared" si="60"/>
        <v>24.75</v>
      </c>
      <c r="T330" s="9" t="s">
        <v>20</v>
      </c>
      <c r="U330" s="9">
        <v>6.2</v>
      </c>
      <c r="V330" s="9">
        <v>18</v>
      </c>
      <c r="W330" s="15">
        <f t="shared" si="61"/>
        <v>20.666666666666668</v>
      </c>
      <c r="X330" s="9" t="s">
        <v>32</v>
      </c>
      <c r="Y330" s="9">
        <v>8.1999999999999993</v>
      </c>
      <c r="Z330" s="9">
        <v>22</v>
      </c>
      <c r="AA330" s="15">
        <f t="shared" si="62"/>
        <v>22.36363636363636</v>
      </c>
      <c r="AB330" s="9" t="s">
        <v>20</v>
      </c>
      <c r="AC330" s="15"/>
      <c r="AD330" s="15"/>
      <c r="AE330" s="41"/>
      <c r="AF330" s="41"/>
      <c r="AG330" s="9"/>
      <c r="AH330" s="35"/>
      <c r="AI330" s="35"/>
      <c r="AJ330" s="35"/>
      <c r="AK330" s="35"/>
      <c r="AL330" s="38">
        <f t="shared" si="66"/>
        <v>0</v>
      </c>
      <c r="AM330" s="8"/>
      <c r="AN330" s="40"/>
      <c r="AO330" s="40"/>
    </row>
    <row r="331" spans="1:41" x14ac:dyDescent="0.25">
      <c r="A331" s="3" t="s">
        <v>396</v>
      </c>
      <c r="B331" s="30" t="s">
        <v>397</v>
      </c>
      <c r="C331" s="1" t="s">
        <v>18</v>
      </c>
      <c r="D331" s="1" t="str">
        <f>+VLOOKUP($C331,[1]Ubicacion!$A:$C,2,0)</f>
        <v>Ub17</v>
      </c>
      <c r="E331" s="1" t="str">
        <f>+VLOOKUP($C331,[1]Ubicacion!$A:$C,3,0)</f>
        <v>Facultad de Minas Unal - Zona Occidental</v>
      </c>
      <c r="F331" s="1" t="s">
        <v>177</v>
      </c>
      <c r="G331" s="1" t="str">
        <f>+VLOOKUP($F331,[1]Ubicacion!$A:$C,2,0)</f>
        <v>Ub26</v>
      </c>
      <c r="H331" s="1" t="str">
        <f>+VLOOKUP($F331,[1]Ubicacion!$A:$C,3,0)</f>
        <v>Palacio de Exposiciones - Zona Oriental</v>
      </c>
      <c r="I331" s="4">
        <v>2</v>
      </c>
      <c r="J331" s="4">
        <v>1</v>
      </c>
      <c r="K331" s="5">
        <v>43389.36237260417</v>
      </c>
      <c r="L331" s="6">
        <f t="shared" si="63"/>
        <v>0.36237260416965</v>
      </c>
      <c r="M331" s="7">
        <v>43389.372794062503</v>
      </c>
      <c r="N331" s="6">
        <f t="shared" si="64"/>
        <v>0.37279406250308966</v>
      </c>
      <c r="O331" s="6">
        <f t="shared" si="65"/>
        <v>1.0421458333439659E-2</v>
      </c>
      <c r="P331" s="1">
        <v>10500</v>
      </c>
      <c r="Q331" s="26">
        <v>5.7</v>
      </c>
      <c r="R331" s="26">
        <v>14</v>
      </c>
      <c r="S331" s="28">
        <f t="shared" si="60"/>
        <v>24.428571428571427</v>
      </c>
      <c r="T331" s="26" t="s">
        <v>20</v>
      </c>
      <c r="U331">
        <v>6.4</v>
      </c>
      <c r="V331">
        <v>15</v>
      </c>
      <c r="W331" s="8">
        <f t="shared" si="61"/>
        <v>25.6</v>
      </c>
      <c r="X331" t="s">
        <v>20</v>
      </c>
      <c r="Y331">
        <v>6.6</v>
      </c>
      <c r="Z331">
        <v>17</v>
      </c>
      <c r="AA331" s="8">
        <f t="shared" si="62"/>
        <v>23.294117647058822</v>
      </c>
      <c r="AB331" t="s">
        <v>32</v>
      </c>
      <c r="AC331" s="8">
        <v>5.568133064476493</v>
      </c>
      <c r="AD331" s="8">
        <v>15.006900000572205</v>
      </c>
      <c r="AE331" s="40">
        <v>29.807444626325303</v>
      </c>
      <c r="AF331" s="40">
        <v>22.26229160291939</v>
      </c>
      <c r="AG331">
        <v>10500</v>
      </c>
      <c r="AH331" s="23">
        <v>1</v>
      </c>
      <c r="AI331" s="23">
        <v>0</v>
      </c>
      <c r="AJ331" s="23">
        <v>0</v>
      </c>
      <c r="AK331" s="23">
        <v>0</v>
      </c>
      <c r="AL331" s="38">
        <f t="shared" si="66"/>
        <v>1</v>
      </c>
      <c r="AM331" s="8"/>
      <c r="AN331" s="40"/>
      <c r="AO331" s="40"/>
    </row>
    <row r="332" spans="1:41" x14ac:dyDescent="0.25">
      <c r="A332" s="3" t="s">
        <v>737</v>
      </c>
      <c r="B332" s="30" t="s">
        <v>738</v>
      </c>
      <c r="C332" s="1" t="s">
        <v>151</v>
      </c>
      <c r="D332" s="1" t="str">
        <f>+VLOOKUP($C332,[1]Ubicacion!$A:$C,2,0)</f>
        <v>Ub1</v>
      </c>
      <c r="E332" s="1" t="str">
        <f>+VLOOKUP($C332,[1]Ubicacion!$A:$C,3,0)</f>
        <v>Aeroparque Juan Pablo II - Zona Occidental</v>
      </c>
      <c r="F332" s="1" t="s">
        <v>49</v>
      </c>
      <c r="G332" s="1" t="str">
        <f>+VLOOKUP($F332,[1]Ubicacion!$A:$C,2,0)</f>
        <v>Ub8</v>
      </c>
      <c r="H332" s="1" t="str">
        <f>+VLOOKUP($F332,[1]Ubicacion!$A:$C,3,0)</f>
        <v>C.C. San Diego - Zona Oriental</v>
      </c>
      <c r="I332" s="4">
        <v>2</v>
      </c>
      <c r="J332" s="4">
        <v>2</v>
      </c>
      <c r="K332" s="5">
        <v>43413.529584571763</v>
      </c>
      <c r="L332" s="6">
        <f t="shared" si="63"/>
        <v>0.52958457176282536</v>
      </c>
      <c r="M332" s="7">
        <v>43413.5434846875</v>
      </c>
      <c r="N332" s="6">
        <f t="shared" si="64"/>
        <v>0.54348468749958556</v>
      </c>
      <c r="O332" s="6">
        <f t="shared" si="65"/>
        <v>1.3900115736760199E-2</v>
      </c>
      <c r="P332" s="1">
        <v>11000</v>
      </c>
      <c r="Q332" s="26">
        <v>5.0999999999999996</v>
      </c>
      <c r="R332" s="26">
        <v>15</v>
      </c>
      <c r="S332" s="28">
        <f t="shared" si="60"/>
        <v>20.399999999999999</v>
      </c>
      <c r="T332" s="26" t="s">
        <v>27</v>
      </c>
      <c r="U332">
        <v>4.5</v>
      </c>
      <c r="V332">
        <v>19</v>
      </c>
      <c r="W332" s="8">
        <f t="shared" si="61"/>
        <v>14.210526315789474</v>
      </c>
      <c r="X332" t="s">
        <v>32</v>
      </c>
      <c r="Y332">
        <v>4.7</v>
      </c>
      <c r="Z332">
        <v>19</v>
      </c>
      <c r="AA332" s="8">
        <f t="shared" si="62"/>
        <v>14.842105263157896</v>
      </c>
      <c r="AB332" t="s">
        <v>32</v>
      </c>
      <c r="AC332" s="8">
        <v>4.873736133765374</v>
      </c>
      <c r="AD332" s="8">
        <v>20.016166663169862</v>
      </c>
      <c r="AE332" s="40">
        <v>122.37618619005281</v>
      </c>
      <c r="AF332" s="40">
        <v>14.609399139545966</v>
      </c>
      <c r="AG332">
        <v>11000</v>
      </c>
      <c r="AH332" s="23">
        <v>1</v>
      </c>
      <c r="AI332" s="23">
        <v>0</v>
      </c>
      <c r="AJ332" s="23">
        <v>0</v>
      </c>
      <c r="AK332" s="23">
        <v>0</v>
      </c>
      <c r="AL332" s="38">
        <f t="shared" si="66"/>
        <v>1</v>
      </c>
      <c r="AM332" s="8"/>
      <c r="AN332" s="40"/>
      <c r="AO332" s="40"/>
    </row>
    <row r="333" spans="1:41" x14ac:dyDescent="0.25">
      <c r="A333" s="3" t="s">
        <v>695</v>
      </c>
      <c r="B333" s="30" t="s">
        <v>696</v>
      </c>
      <c r="C333" s="1" t="s">
        <v>296</v>
      </c>
      <c r="D333" s="1" t="str">
        <f>+VLOOKUP($C333,[1]Ubicacion!$A:$C,2,0)</f>
        <v>Ub11</v>
      </c>
      <c r="E333" s="1" t="str">
        <f>+VLOOKUP($C333,[1]Ubicacion!$A:$C,3,0)</f>
        <v>Cementerio Campos de Paz - Zona Occidental</v>
      </c>
      <c r="F333" s="1" t="s">
        <v>106</v>
      </c>
      <c r="G333" s="1" t="str">
        <f>+VLOOKUP($F333,[1]Ubicacion!$A:$C,2,0)</f>
        <v>Ub21</v>
      </c>
      <c r="H333" s="1" t="str">
        <f>+VLOOKUP($F333,[1]Ubicacion!$A:$C,3,0)</f>
        <v>Hotel Intercontinental - Zona Oriental</v>
      </c>
      <c r="I333" s="4">
        <v>2</v>
      </c>
      <c r="J333" s="4">
        <v>1</v>
      </c>
      <c r="K333" s="5">
        <v>43411.364909143522</v>
      </c>
      <c r="L333" s="6">
        <f t="shared" si="63"/>
        <v>0.36490914352179971</v>
      </c>
      <c r="M333" s="7">
        <v>43411.379002395835</v>
      </c>
      <c r="N333" s="6">
        <f t="shared" si="64"/>
        <v>0.37900239583541406</v>
      </c>
      <c r="O333" s="6">
        <f t="shared" si="65"/>
        <v>1.4093252313614357E-2</v>
      </c>
      <c r="P333" s="1">
        <v>10700</v>
      </c>
      <c r="Q333">
        <v>5.5</v>
      </c>
      <c r="R333">
        <v>17</v>
      </c>
      <c r="S333" s="8">
        <f t="shared" si="60"/>
        <v>19.411764705882351</v>
      </c>
      <c r="T333" t="s">
        <v>27</v>
      </c>
      <c r="U333">
        <v>7.8</v>
      </c>
      <c r="V333">
        <v>18</v>
      </c>
      <c r="W333" s="8">
        <f t="shared" si="61"/>
        <v>26</v>
      </c>
      <c r="X333" t="s">
        <v>20</v>
      </c>
      <c r="Y333">
        <v>7.1</v>
      </c>
      <c r="Z333">
        <v>23</v>
      </c>
      <c r="AA333" s="8">
        <f t="shared" si="62"/>
        <v>18.521739130434781</v>
      </c>
      <c r="AB333" t="s">
        <v>32</v>
      </c>
      <c r="AC333" s="8">
        <v>5.5195682846973124</v>
      </c>
      <c r="AD333" s="8">
        <v>20.294283330440521</v>
      </c>
      <c r="AE333" s="40">
        <v>21.887335377615429</v>
      </c>
      <c r="AF333" s="40">
        <v>16.318590397577253</v>
      </c>
      <c r="AG333">
        <v>10700</v>
      </c>
      <c r="AH333" s="38">
        <v>0</v>
      </c>
      <c r="AI333" s="38">
        <v>0</v>
      </c>
      <c r="AJ333" s="38">
        <v>0</v>
      </c>
      <c r="AK333" s="38">
        <v>1</v>
      </c>
      <c r="AL333" s="38">
        <f t="shared" si="66"/>
        <v>4</v>
      </c>
      <c r="AM333" s="8"/>
      <c r="AN333" s="40"/>
      <c r="AO333" s="40"/>
    </row>
    <row r="334" spans="1:41" x14ac:dyDescent="0.25">
      <c r="A334" s="3" t="s">
        <v>129</v>
      </c>
      <c r="B334" s="30" t="s">
        <v>130</v>
      </c>
      <c r="C334" s="1" t="s">
        <v>73</v>
      </c>
      <c r="D334" s="1" t="str">
        <f>+VLOOKUP($C334,[1]Ubicacion!$A:$C,2,0)</f>
        <v>Ub28</v>
      </c>
      <c r="E334" s="1" t="str">
        <f>+VLOOKUP($C334,[1]Ubicacion!$A:$C,3,0)</f>
        <v>Parque de Boston - Zona Oriental</v>
      </c>
      <c r="F334" s="1" t="s">
        <v>19</v>
      </c>
      <c r="G334" s="1" t="str">
        <f>+VLOOKUP($F334,[1]Ubicacion!$A:$C,2,0)</f>
        <v>Ub38</v>
      </c>
      <c r="H334" s="1" t="str">
        <f>+VLOOKUP($F334,[1]Ubicacion!$A:$C,3,0)</f>
        <v>Terminal de Transporte Norte - Zona Occidental</v>
      </c>
      <c r="I334" s="4">
        <v>2</v>
      </c>
      <c r="J334" s="4">
        <v>2</v>
      </c>
      <c r="K334" s="5">
        <v>43367.669230092593</v>
      </c>
      <c r="L334" s="6">
        <f t="shared" si="63"/>
        <v>0.66923009259335231</v>
      </c>
      <c r="M334" s="7">
        <v>43367.679931562503</v>
      </c>
      <c r="N334" s="6">
        <f t="shared" si="64"/>
        <v>0.6799315625030431</v>
      </c>
      <c r="O334" s="6">
        <f t="shared" si="65"/>
        <v>1.0701469909690786E-2</v>
      </c>
      <c r="P334" s="1">
        <v>9900</v>
      </c>
      <c r="Q334" s="3">
        <v>4.9000000000000004</v>
      </c>
      <c r="R334" s="3">
        <v>12</v>
      </c>
      <c r="S334" s="8">
        <f t="shared" si="60"/>
        <v>24.5</v>
      </c>
      <c r="T334" t="s">
        <v>20</v>
      </c>
      <c r="U334">
        <v>6</v>
      </c>
      <c r="V334">
        <v>13</v>
      </c>
      <c r="W334" s="8">
        <f t="shared" si="61"/>
        <v>27.692307692307693</v>
      </c>
      <c r="X334" t="s">
        <v>20</v>
      </c>
      <c r="Y334" s="26">
        <v>5.6</v>
      </c>
      <c r="Z334" s="26">
        <v>17</v>
      </c>
      <c r="AA334" s="28">
        <f t="shared" si="62"/>
        <v>19.764705882352942</v>
      </c>
      <c r="AB334" s="26" t="s">
        <v>32</v>
      </c>
      <c r="AC334" s="8">
        <v>4.6556874497534988</v>
      </c>
      <c r="AD334" s="8">
        <v>15.410116664568584</v>
      </c>
      <c r="AE334" s="40">
        <v>54.271788185322457</v>
      </c>
      <c r="AF334" s="40">
        <v>18.12713382160694</v>
      </c>
      <c r="AG334">
        <v>9900</v>
      </c>
      <c r="AH334" s="23">
        <v>0</v>
      </c>
      <c r="AI334" s="23">
        <v>0</v>
      </c>
      <c r="AJ334" s="23">
        <v>1</v>
      </c>
      <c r="AK334" s="23">
        <v>0</v>
      </c>
      <c r="AL334" s="38">
        <f t="shared" si="66"/>
        <v>3</v>
      </c>
      <c r="AM334" s="8"/>
      <c r="AN334" s="40"/>
      <c r="AO334" s="40"/>
    </row>
    <row r="335" spans="1:41" x14ac:dyDescent="0.25">
      <c r="A335" s="3" t="s">
        <v>725</v>
      </c>
      <c r="B335" s="30" t="s">
        <v>726</v>
      </c>
      <c r="C335" s="1" t="s">
        <v>100</v>
      </c>
      <c r="D335" s="1" t="str">
        <f>+VLOOKUP($C335,[1]Ubicacion!$A:$C,2,0)</f>
        <v>Ub20</v>
      </c>
      <c r="E335" s="1" t="str">
        <f>+VLOOKUP($C335,[1]Ubicacion!$A:$C,3,0)</f>
        <v>Hospital San Vicente Fundación - Zona Oriental</v>
      </c>
      <c r="F335" s="1" t="s">
        <v>156</v>
      </c>
      <c r="G335" s="1" t="str">
        <f>+VLOOKUP($F335,[1]Ubicacion!$A:$C,2,0)</f>
        <v>Ub19</v>
      </c>
      <c r="H335" s="1" t="str">
        <f>+VLOOKUP($F335,[1]Ubicacion!$A:$C,3,0)</f>
        <v>Hospital Pablo Tobon Uribe - Zona Occidental</v>
      </c>
      <c r="I335" s="4">
        <v>1</v>
      </c>
      <c r="J335" s="4">
        <v>2</v>
      </c>
      <c r="K335" s="5">
        <v>43412.754405173611</v>
      </c>
      <c r="L335" s="6">
        <f t="shared" si="63"/>
        <v>0.75440517361130333</v>
      </c>
      <c r="M335" s="7">
        <v>43412.768089780089</v>
      </c>
      <c r="N335" s="6">
        <f t="shared" si="64"/>
        <v>0.76808978008921258</v>
      </c>
      <c r="O335" s="6">
        <f t="shared" si="65"/>
        <v>1.3684606477909256E-2</v>
      </c>
      <c r="P335" s="1">
        <v>8000</v>
      </c>
      <c r="Q335">
        <v>4.5</v>
      </c>
      <c r="R335">
        <v>17</v>
      </c>
      <c r="S335" s="8">
        <f t="shared" si="60"/>
        <v>15.882352941176471</v>
      </c>
      <c r="T335" t="s">
        <v>27</v>
      </c>
      <c r="U335">
        <v>4.7</v>
      </c>
      <c r="V335">
        <v>17</v>
      </c>
      <c r="W335" s="8">
        <f t="shared" si="61"/>
        <v>16.588235294117649</v>
      </c>
      <c r="X335" t="s">
        <v>32</v>
      </c>
      <c r="Y335">
        <v>3.7</v>
      </c>
      <c r="Z335">
        <v>21</v>
      </c>
      <c r="AA335" s="8">
        <f t="shared" si="62"/>
        <v>10.571428571428571</v>
      </c>
      <c r="AB335" t="s">
        <v>32</v>
      </c>
      <c r="AC335" s="8">
        <v>3.5011178185828884</v>
      </c>
      <c r="AD335" s="8">
        <v>19.705833331743875</v>
      </c>
      <c r="AE335" s="40">
        <v>14.379155982240967</v>
      </c>
      <c r="AF335" s="40">
        <v>10.660146443874511</v>
      </c>
      <c r="AG335">
        <v>8000</v>
      </c>
      <c r="AH335" s="23">
        <v>0</v>
      </c>
      <c r="AI335" s="23">
        <v>0</v>
      </c>
      <c r="AJ335" s="23">
        <v>0</v>
      </c>
      <c r="AK335" s="23">
        <v>1</v>
      </c>
      <c r="AL335" s="38">
        <f t="shared" si="66"/>
        <v>4</v>
      </c>
      <c r="AM335" s="8"/>
      <c r="AN335" s="40"/>
      <c r="AO335" s="40"/>
    </row>
    <row r="336" spans="1:41" x14ac:dyDescent="0.25">
      <c r="A336" s="16" t="s">
        <v>192</v>
      </c>
      <c r="B336" s="17" t="s">
        <v>193</v>
      </c>
      <c r="C336" s="17" t="s">
        <v>105</v>
      </c>
      <c r="D336" s="17" t="str">
        <f>+VLOOKUP($C336,[1]Ubicacion!$A:$C,2,0)</f>
        <v>Ub16</v>
      </c>
      <c r="E336" s="17" t="str">
        <f>+VLOOKUP($C336,[1]Ubicacion!$A:$C,3,0)</f>
        <v>Estadio Atanasio Girardot Obelisco - Zona Occidental</v>
      </c>
      <c r="F336" s="17" t="s">
        <v>18</v>
      </c>
      <c r="G336" s="17" t="str">
        <f>+VLOOKUP($F336,[1]Ubicacion!$A:$C,2,0)</f>
        <v>Ub17</v>
      </c>
      <c r="H336" s="17" t="str">
        <f>+VLOOKUP($F336,[1]Ubicacion!$A:$C,3,0)</f>
        <v>Facultad de Minas Unal - Zona Occidental</v>
      </c>
      <c r="I336" s="18">
        <v>1</v>
      </c>
      <c r="J336" s="18">
        <v>2</v>
      </c>
      <c r="K336" s="19">
        <v>43371.762767210646</v>
      </c>
      <c r="L336" s="20">
        <f t="shared" si="63"/>
        <v>0.76276721064641606</v>
      </c>
      <c r="M336" s="21">
        <v>43371.791191319448</v>
      </c>
      <c r="N336" s="20">
        <f t="shared" si="64"/>
        <v>0.79119131944753462</v>
      </c>
      <c r="O336" s="20">
        <f t="shared" si="65"/>
        <v>2.8424108801118564E-2</v>
      </c>
      <c r="P336" s="17">
        <v>8200</v>
      </c>
      <c r="Q336" s="16">
        <v>3.2</v>
      </c>
      <c r="R336" s="16">
        <v>13</v>
      </c>
      <c r="S336" s="22">
        <f t="shared" si="60"/>
        <v>14.76923076923077</v>
      </c>
      <c r="T336" s="16" t="s">
        <v>27</v>
      </c>
      <c r="U336" s="16">
        <v>3.8</v>
      </c>
      <c r="V336" s="16">
        <v>17</v>
      </c>
      <c r="W336" s="22">
        <f t="shared" si="61"/>
        <v>13.411764705882353</v>
      </c>
      <c r="X336" s="16" t="s">
        <v>32</v>
      </c>
      <c r="Y336" s="16"/>
      <c r="Z336" s="16"/>
      <c r="AA336" s="22"/>
      <c r="AB336" s="16" t="s">
        <v>28</v>
      </c>
      <c r="AC336" s="8">
        <v>3.4959304997249183</v>
      </c>
      <c r="AD336" s="8">
        <v>40.93071666955948</v>
      </c>
      <c r="AE336" s="40">
        <v>108.66349748266244</v>
      </c>
      <c r="AF336" s="40">
        <v>5.124655687729315</v>
      </c>
      <c r="AG336">
        <v>8200</v>
      </c>
      <c r="AH336" s="34">
        <v>0</v>
      </c>
      <c r="AI336" s="34">
        <v>0</v>
      </c>
      <c r="AJ336" s="34">
        <v>0</v>
      </c>
      <c r="AK336" s="34">
        <v>1</v>
      </c>
      <c r="AL336" s="38">
        <f t="shared" si="66"/>
        <v>4</v>
      </c>
      <c r="AM336" s="8"/>
      <c r="AN336" s="40"/>
      <c r="AO336" s="40"/>
    </row>
    <row r="337" spans="1:41" x14ac:dyDescent="0.25">
      <c r="A337" s="3" t="s">
        <v>647</v>
      </c>
      <c r="B337" s="30" t="s">
        <v>648</v>
      </c>
      <c r="C337" s="1" t="s">
        <v>78</v>
      </c>
      <c r="D337" s="1" t="str">
        <f>+VLOOKUP($C337,[1]Ubicacion!$A:$C,2,0)</f>
        <v>Ub37</v>
      </c>
      <c r="E337" s="1" t="str">
        <f>+VLOOKUP($C337,[1]Ubicacion!$A:$C,3,0)</f>
        <v>Segundo Parque de Laureles - Zona Occidental</v>
      </c>
      <c r="F337" s="1" t="s">
        <v>18</v>
      </c>
      <c r="G337" s="1" t="str">
        <f>+VLOOKUP($F337,[1]Ubicacion!$A:$C,2,0)</f>
        <v>Ub17</v>
      </c>
      <c r="H337" s="1" t="str">
        <f>+VLOOKUP($F337,[1]Ubicacion!$A:$C,3,0)</f>
        <v>Facultad de Minas Unal - Zona Occidental</v>
      </c>
      <c r="I337" s="4">
        <v>1</v>
      </c>
      <c r="J337" s="4">
        <v>2</v>
      </c>
      <c r="K337" s="5">
        <v>43405.774552511575</v>
      </c>
      <c r="L337" s="6">
        <f t="shared" si="63"/>
        <v>0.77455251157516614</v>
      </c>
      <c r="M337" s="7">
        <v>43405.796075231483</v>
      </c>
      <c r="N337" s="6">
        <f t="shared" si="64"/>
        <v>0.79607523148297332</v>
      </c>
      <c r="O337" s="6">
        <f t="shared" si="65"/>
        <v>2.1522719907807186E-2</v>
      </c>
      <c r="P337" s="1">
        <v>11509</v>
      </c>
      <c r="Q337">
        <v>5</v>
      </c>
      <c r="R337">
        <v>21</v>
      </c>
      <c r="S337" s="8">
        <f t="shared" si="60"/>
        <v>14.285714285714286</v>
      </c>
      <c r="T337" t="s">
        <v>27</v>
      </c>
      <c r="W337" s="8"/>
      <c r="X337" t="s">
        <v>28</v>
      </c>
      <c r="AA337" s="8"/>
      <c r="AB337" t="s">
        <v>28</v>
      </c>
      <c r="AC337" s="8">
        <v>5.2863134773960052</v>
      </c>
      <c r="AD337" s="8">
        <v>30.992716670036316</v>
      </c>
      <c r="AE337" s="40">
        <v>16.603075435447696</v>
      </c>
      <c r="AF337" s="40">
        <v>10.233978906095961</v>
      </c>
      <c r="AG337">
        <v>11509</v>
      </c>
      <c r="AH337" s="23">
        <v>0</v>
      </c>
      <c r="AI337" s="23">
        <v>0</v>
      </c>
      <c r="AJ337" s="23">
        <v>0</v>
      </c>
      <c r="AK337" s="23">
        <v>1</v>
      </c>
      <c r="AL337" s="38">
        <f t="shared" si="66"/>
        <v>4</v>
      </c>
      <c r="AM337" s="8"/>
      <c r="AN337" s="40"/>
      <c r="AO337" s="40"/>
    </row>
    <row r="338" spans="1:41" x14ac:dyDescent="0.25">
      <c r="A338" s="3" t="s">
        <v>452</v>
      </c>
      <c r="B338" s="30" t="s">
        <v>453</v>
      </c>
      <c r="C338" s="1" t="s">
        <v>218</v>
      </c>
      <c r="D338" s="1" t="str">
        <f>+VLOOKUP($C338,[1]Ubicacion!$A:$C,2,0)</f>
        <v>Ub36</v>
      </c>
      <c r="E338" s="1" t="str">
        <f>+VLOOKUP($C338,[1]Ubicacion!$A:$C,3,0)</f>
        <v>Parroquia San Judas Tadeo - Zona Occidental</v>
      </c>
      <c r="F338" s="1" t="s">
        <v>177</v>
      </c>
      <c r="G338" s="1" t="str">
        <f>+VLOOKUP($F338,[1]Ubicacion!$A:$C,2,0)</f>
        <v>Ub26</v>
      </c>
      <c r="H338" s="1" t="str">
        <f>+VLOOKUP($F338,[1]Ubicacion!$A:$C,3,0)</f>
        <v>Palacio de Exposiciones - Zona Oriental</v>
      </c>
      <c r="I338" s="4">
        <v>2</v>
      </c>
      <c r="J338" s="4">
        <v>1</v>
      </c>
      <c r="K338" s="5">
        <v>43391.374283414349</v>
      </c>
      <c r="L338" s="6">
        <f t="shared" si="63"/>
        <v>0.37428341434861068</v>
      </c>
      <c r="M338" s="7">
        <v>43391.394089583337</v>
      </c>
      <c r="N338" s="6">
        <f t="shared" si="64"/>
        <v>0.39408958333660848</v>
      </c>
      <c r="O338" s="6">
        <f t="shared" si="65"/>
        <v>1.9806168987997808E-2</v>
      </c>
      <c r="P338" s="1">
        <v>12000</v>
      </c>
      <c r="Q338">
        <v>8</v>
      </c>
      <c r="R338">
        <v>19</v>
      </c>
      <c r="S338" s="8">
        <f t="shared" si="60"/>
        <v>25.263157894736842</v>
      </c>
      <c r="T338" t="s">
        <v>27</v>
      </c>
      <c r="U338">
        <v>7.5</v>
      </c>
      <c r="V338">
        <v>21</v>
      </c>
      <c r="W338" s="8">
        <f t="shared" ref="W338:W356" si="67">+U338*60/V338</f>
        <v>21.428571428571427</v>
      </c>
      <c r="X338" t="s">
        <v>32</v>
      </c>
      <c r="Y338">
        <v>8.4</v>
      </c>
      <c r="Z338">
        <v>22</v>
      </c>
      <c r="AA338" s="8">
        <f t="shared" ref="AA338:AA351" si="68">+Y338*60/Z338</f>
        <v>22.90909090909091</v>
      </c>
      <c r="AB338" t="s">
        <v>32</v>
      </c>
      <c r="AC338" s="8">
        <v>6.1034989791900047</v>
      </c>
      <c r="AD338" s="8">
        <v>28.520883333683013</v>
      </c>
      <c r="AE338" s="40">
        <v>15.838496870712248</v>
      </c>
      <c r="AF338" s="40">
        <v>12.84006299758985</v>
      </c>
      <c r="AG338">
        <v>12000</v>
      </c>
      <c r="AH338" s="23">
        <v>0</v>
      </c>
      <c r="AI338" s="23">
        <v>0</v>
      </c>
      <c r="AJ338" s="23">
        <v>0</v>
      </c>
      <c r="AK338" s="23">
        <v>1</v>
      </c>
      <c r="AL338" s="38">
        <f t="shared" si="66"/>
        <v>4</v>
      </c>
      <c r="AM338" s="8"/>
      <c r="AN338" s="40"/>
      <c r="AO338" s="40"/>
    </row>
    <row r="339" spans="1:41" x14ac:dyDescent="0.25">
      <c r="A339" s="3" t="s">
        <v>244</v>
      </c>
      <c r="B339" s="30" t="s">
        <v>245</v>
      </c>
      <c r="C339" s="1" t="s">
        <v>23</v>
      </c>
      <c r="D339" s="1" t="str">
        <f>+VLOOKUP($C339,[1]Ubicacion!$A:$C,2,0)</f>
        <v>Ub13</v>
      </c>
      <c r="E339" s="1" t="str">
        <f>+VLOOKUP($C339,[1]Ubicacion!$A:$C,3,0)</f>
        <v>Clinica León XIII - Zona Oriental</v>
      </c>
      <c r="F339" s="1" t="s">
        <v>18</v>
      </c>
      <c r="G339" s="1" t="str">
        <f>+VLOOKUP($F339,[1]Ubicacion!$A:$C,2,0)</f>
        <v>Ub17</v>
      </c>
      <c r="H339" s="1" t="str">
        <f>+VLOOKUP($F339,[1]Ubicacion!$A:$C,3,0)</f>
        <v>Facultad de Minas Unal - Zona Occidental</v>
      </c>
      <c r="I339" s="4">
        <v>2</v>
      </c>
      <c r="J339" s="4">
        <v>2</v>
      </c>
      <c r="K339" s="5">
        <v>43376.567973113422</v>
      </c>
      <c r="L339" s="6">
        <f t="shared" si="63"/>
        <v>0.56797311342234025</v>
      </c>
      <c r="M339" s="7">
        <v>43376.577014699076</v>
      </c>
      <c r="N339" s="6">
        <f t="shared" si="64"/>
        <v>0.57701469907624414</v>
      </c>
      <c r="O339" s="6">
        <f t="shared" si="65"/>
        <v>9.0415856539038941E-3</v>
      </c>
      <c r="P339" s="1">
        <v>8500</v>
      </c>
      <c r="Q339" s="26">
        <v>4.5999999999999996</v>
      </c>
      <c r="R339" s="26">
        <v>14</v>
      </c>
      <c r="S339" s="28">
        <f t="shared" si="60"/>
        <v>19.714285714285715</v>
      </c>
      <c r="T339" s="26" t="s">
        <v>20</v>
      </c>
      <c r="U339">
        <v>5.7</v>
      </c>
      <c r="V339">
        <v>18</v>
      </c>
      <c r="W339" s="8">
        <f t="shared" si="67"/>
        <v>19</v>
      </c>
      <c r="X339" t="s">
        <v>20</v>
      </c>
      <c r="Y339">
        <v>5.8</v>
      </c>
      <c r="Z339">
        <v>17</v>
      </c>
      <c r="AA339" s="8">
        <f t="shared" si="68"/>
        <v>20.470588235294116</v>
      </c>
      <c r="AB339" t="s">
        <v>20</v>
      </c>
      <c r="AC339" s="8">
        <v>4.3330279602951052</v>
      </c>
      <c r="AD339" s="8">
        <v>13.019883330663045</v>
      </c>
      <c r="AE339" s="40">
        <v>27.784618756507854</v>
      </c>
      <c r="AF339" s="40">
        <v>19.968049714041992</v>
      </c>
      <c r="AG339">
        <v>8500</v>
      </c>
      <c r="AH339" s="23">
        <v>1</v>
      </c>
      <c r="AI339" s="23">
        <v>0</v>
      </c>
      <c r="AJ339" s="23">
        <v>0</v>
      </c>
      <c r="AK339" s="23">
        <v>0</v>
      </c>
      <c r="AL339" s="38">
        <f t="shared" si="66"/>
        <v>1</v>
      </c>
      <c r="AM339" s="8"/>
      <c r="AN339" s="40"/>
      <c r="AO339" s="40"/>
    </row>
    <row r="340" spans="1:41" x14ac:dyDescent="0.25">
      <c r="A340" s="3" t="s">
        <v>719</v>
      </c>
      <c r="B340" s="30" t="s">
        <v>720</v>
      </c>
      <c r="C340" s="1" t="s">
        <v>18</v>
      </c>
      <c r="D340" s="1" t="str">
        <f>+VLOOKUP($C340,[1]Ubicacion!$A:$C,2,0)</f>
        <v>Ub17</v>
      </c>
      <c r="E340" s="1" t="str">
        <f>+VLOOKUP($C340,[1]Ubicacion!$A:$C,3,0)</f>
        <v>Facultad de Minas Unal - Zona Occidental</v>
      </c>
      <c r="F340" s="1" t="s">
        <v>273</v>
      </c>
      <c r="G340" s="1" t="str">
        <f>+VLOOKUP($F340,[1]Ubicacion!$A:$C,2,0)</f>
        <v>Ub35</v>
      </c>
      <c r="H340" s="1" t="str">
        <f>+VLOOKUP($F340,[1]Ubicacion!$A:$C,3,0)</f>
        <v>Parroquia San Cayetano - Zona Oriental</v>
      </c>
      <c r="I340" s="4">
        <v>2</v>
      </c>
      <c r="J340" s="4">
        <v>2</v>
      </c>
      <c r="K340" s="5">
        <v>43412.707771956018</v>
      </c>
      <c r="L340" s="6">
        <f t="shared" si="63"/>
        <v>0.70777195601840504</v>
      </c>
      <c r="M340" s="7">
        <v>43412.721656712965</v>
      </c>
      <c r="N340" s="6">
        <f t="shared" si="64"/>
        <v>0.72165671296534128</v>
      </c>
      <c r="O340" s="6">
        <f t="shared" si="65"/>
        <v>1.388475694693625E-2</v>
      </c>
      <c r="P340" s="1">
        <v>13800</v>
      </c>
      <c r="Q340" s="26">
        <v>7.9</v>
      </c>
      <c r="R340" s="26">
        <v>18</v>
      </c>
      <c r="S340" s="28">
        <f t="shared" si="60"/>
        <v>26.333333333333332</v>
      </c>
      <c r="T340" s="26" t="s">
        <v>20</v>
      </c>
      <c r="U340">
        <v>7.8</v>
      </c>
      <c r="V340">
        <v>20</v>
      </c>
      <c r="W340" s="8">
        <f t="shared" si="67"/>
        <v>23.4</v>
      </c>
      <c r="X340" t="s">
        <v>32</v>
      </c>
      <c r="Y340">
        <v>8.5</v>
      </c>
      <c r="Z340">
        <v>29</v>
      </c>
      <c r="AA340" s="8">
        <f t="shared" si="68"/>
        <v>17.586206896551722</v>
      </c>
      <c r="AB340" t="s">
        <v>32</v>
      </c>
      <c r="AC340" s="8">
        <v>9.0854583430132916</v>
      </c>
      <c r="AD340" s="8">
        <v>19.994050002098085</v>
      </c>
      <c r="AE340" s="40">
        <v>40.392407029906444</v>
      </c>
      <c r="AF340" s="40">
        <v>27.264486210827435</v>
      </c>
      <c r="AG340">
        <v>13800</v>
      </c>
      <c r="AH340" s="23">
        <v>1</v>
      </c>
      <c r="AI340" s="23">
        <v>0</v>
      </c>
      <c r="AJ340" s="23">
        <v>0</v>
      </c>
      <c r="AK340" s="23">
        <v>0</v>
      </c>
      <c r="AL340" s="38">
        <f t="shared" si="66"/>
        <v>1</v>
      </c>
      <c r="AM340" s="8"/>
      <c r="AN340" s="40"/>
      <c r="AO340" s="40"/>
    </row>
    <row r="341" spans="1:41" x14ac:dyDescent="0.25">
      <c r="A341" s="3" t="s">
        <v>635</v>
      </c>
      <c r="B341" s="30" t="s">
        <v>636</v>
      </c>
      <c r="C341" s="1" t="s">
        <v>91</v>
      </c>
      <c r="D341" s="1" t="str">
        <f>+VLOOKUP($C341,[1]Ubicacion!$A:$C,2,0)</f>
        <v>Ub41</v>
      </c>
      <c r="E341" s="1" t="str">
        <f>+VLOOKUP($C341,[1]Ubicacion!$A:$C,3,0)</f>
        <v>Universidad de Antioquia - Zona Oriental</v>
      </c>
      <c r="F341" s="1" t="s">
        <v>156</v>
      </c>
      <c r="G341" s="1" t="str">
        <f>+VLOOKUP($F341,[1]Ubicacion!$A:$C,2,0)</f>
        <v>Ub19</v>
      </c>
      <c r="H341" s="1" t="str">
        <f>+VLOOKUP($F341,[1]Ubicacion!$A:$C,3,0)</f>
        <v>Hospital Pablo Tobon Uribe - Zona Occidental</v>
      </c>
      <c r="I341" s="4">
        <v>2</v>
      </c>
      <c r="J341" s="4">
        <v>2</v>
      </c>
      <c r="K341" s="5">
        <v>43404.521611539349</v>
      </c>
      <c r="L341" s="6">
        <f t="shared" si="63"/>
        <v>0.52161153934866888</v>
      </c>
      <c r="M341" s="7">
        <v>43404.525876354164</v>
      </c>
      <c r="N341" s="6">
        <f t="shared" si="64"/>
        <v>0.52587635416421108</v>
      </c>
      <c r="O341" s="6">
        <f t="shared" si="65"/>
        <v>4.264814815542195E-3</v>
      </c>
      <c r="P341" s="1">
        <v>6800</v>
      </c>
      <c r="Q341" s="26">
        <v>3</v>
      </c>
      <c r="R341" s="26">
        <v>9</v>
      </c>
      <c r="S341" s="28">
        <f t="shared" si="60"/>
        <v>20</v>
      </c>
      <c r="T341" s="26" t="s">
        <v>564</v>
      </c>
      <c r="U341">
        <v>3</v>
      </c>
      <c r="V341">
        <v>9</v>
      </c>
      <c r="W341" s="8">
        <f t="shared" si="67"/>
        <v>20</v>
      </c>
      <c r="X341" t="s">
        <v>20</v>
      </c>
      <c r="Y341">
        <v>4.5999999999999996</v>
      </c>
      <c r="Z341">
        <v>11</v>
      </c>
      <c r="AA341" s="8">
        <f t="shared" si="68"/>
        <v>25.09090909090909</v>
      </c>
      <c r="AB341" t="s">
        <v>20</v>
      </c>
      <c r="AC341" s="8">
        <v>2.2089613067169238</v>
      </c>
      <c r="AD341" s="8">
        <v>6.1413333336512244</v>
      </c>
      <c r="AE341" s="40">
        <v>68.40847828887874</v>
      </c>
      <c r="AF341" s="40">
        <v>21.581254623776857</v>
      </c>
      <c r="AG341">
        <v>6800</v>
      </c>
      <c r="AH341" s="23">
        <v>1</v>
      </c>
      <c r="AI341" s="23">
        <v>0</v>
      </c>
      <c r="AJ341" s="23">
        <v>0</v>
      </c>
      <c r="AK341" s="23">
        <v>0</v>
      </c>
      <c r="AL341" s="38">
        <f t="shared" si="66"/>
        <v>1</v>
      </c>
      <c r="AM341" s="8"/>
      <c r="AN341" s="40"/>
      <c r="AO341" s="40"/>
    </row>
    <row r="342" spans="1:41" x14ac:dyDescent="0.25">
      <c r="A342" s="3" t="s">
        <v>242</v>
      </c>
      <c r="B342" s="30" t="s">
        <v>243</v>
      </c>
      <c r="C342" s="1" t="s">
        <v>170</v>
      </c>
      <c r="D342" s="1" t="str">
        <f>+VLOOKUP($C342,[1]Ubicacion!$A:$C,2,0)</f>
        <v>Ub33</v>
      </c>
      <c r="E342" s="1" t="str">
        <f>+VLOOKUP($C342,[1]Ubicacion!$A:$C,3,0)</f>
        <v>Parque Lleras - Zona Oriental</v>
      </c>
      <c r="F342" s="1" t="s">
        <v>156</v>
      </c>
      <c r="G342" s="1" t="str">
        <f>+VLOOKUP($F342,[1]Ubicacion!$A:$C,2,0)</f>
        <v>Ub19</v>
      </c>
      <c r="H342" s="1" t="str">
        <f>+VLOOKUP($F342,[1]Ubicacion!$A:$C,3,0)</f>
        <v>Hospital Pablo Tobon Uribe - Zona Occidental</v>
      </c>
      <c r="I342" s="4">
        <v>2</v>
      </c>
      <c r="J342" s="4">
        <v>2</v>
      </c>
      <c r="K342" s="5">
        <v>43376.538968483794</v>
      </c>
      <c r="L342" s="6">
        <f t="shared" si="63"/>
        <v>0.53896848379372386</v>
      </c>
      <c r="M342" s="7">
        <v>43376.55026265046</v>
      </c>
      <c r="N342" s="6">
        <f t="shared" si="64"/>
        <v>0.55026265046035405</v>
      </c>
      <c r="O342" s="6">
        <f t="shared" si="65"/>
        <v>1.129416666663019E-2</v>
      </c>
      <c r="P342" s="1">
        <v>17000</v>
      </c>
      <c r="Q342" s="3">
        <v>10.4</v>
      </c>
      <c r="R342" s="3">
        <v>19</v>
      </c>
      <c r="S342" s="8">
        <f t="shared" si="60"/>
        <v>32.842105263157897</v>
      </c>
      <c r="T342" t="s">
        <v>20</v>
      </c>
      <c r="U342" s="26">
        <v>11.2</v>
      </c>
      <c r="V342" s="26">
        <v>20</v>
      </c>
      <c r="W342" s="28">
        <f t="shared" si="67"/>
        <v>33.6</v>
      </c>
      <c r="X342" s="26" t="s">
        <v>58</v>
      </c>
      <c r="Y342">
        <v>11.3</v>
      </c>
      <c r="Z342">
        <v>25</v>
      </c>
      <c r="AA342" s="8">
        <f t="shared" si="68"/>
        <v>27.12</v>
      </c>
      <c r="AB342" t="s">
        <v>20</v>
      </c>
      <c r="AC342" s="8">
        <v>10.370325608893728</v>
      </c>
      <c r="AD342" s="8">
        <v>16.263599999745686</v>
      </c>
      <c r="AE342" s="40">
        <v>221.05105304503994</v>
      </c>
      <c r="AF342" s="40">
        <v>38.25841366876665</v>
      </c>
      <c r="AG342">
        <v>17000</v>
      </c>
      <c r="AH342" s="23">
        <v>0</v>
      </c>
      <c r="AI342" s="23">
        <v>1</v>
      </c>
      <c r="AJ342" s="23">
        <v>0</v>
      </c>
      <c r="AK342" s="23">
        <v>0</v>
      </c>
      <c r="AL342" s="38">
        <f t="shared" si="66"/>
        <v>2</v>
      </c>
      <c r="AM342" s="8"/>
      <c r="AN342" s="40"/>
      <c r="AO342" s="40"/>
    </row>
    <row r="343" spans="1:41" x14ac:dyDescent="0.25">
      <c r="A343" s="3" t="s">
        <v>611</v>
      </c>
      <c r="B343" s="30" t="s">
        <v>612</v>
      </c>
      <c r="C343" s="1" t="s">
        <v>66</v>
      </c>
      <c r="D343" s="1" t="str">
        <f>+VLOOKUP($C343,[1]Ubicacion!$A:$C,2,0)</f>
        <v>Ub10</v>
      </c>
      <c r="E343" s="1" t="str">
        <f>+VLOOKUP($C343,[1]Ubicacion!$A:$C,3,0)</f>
        <v>Catedral Basílica Metropolitana - Zona Oriental</v>
      </c>
      <c r="F343" s="1" t="s">
        <v>18</v>
      </c>
      <c r="G343" s="1" t="str">
        <f>+VLOOKUP($F343,[1]Ubicacion!$A:$C,2,0)</f>
        <v>Ub17</v>
      </c>
      <c r="H343" s="1" t="str">
        <f>+VLOOKUP($F343,[1]Ubicacion!$A:$C,3,0)</f>
        <v>Facultad de Minas Unal - Zona Occidental</v>
      </c>
      <c r="I343" s="4">
        <v>1</v>
      </c>
      <c r="J343" s="4">
        <v>1</v>
      </c>
      <c r="K343" s="5">
        <v>43403.361825960645</v>
      </c>
      <c r="L343" s="6">
        <f t="shared" si="63"/>
        <v>0.36182596064463723</v>
      </c>
      <c r="M343" s="7">
        <v>43403.373730011575</v>
      </c>
      <c r="N343" s="6">
        <f t="shared" si="64"/>
        <v>0.37373001157538965</v>
      </c>
      <c r="O343" s="6">
        <f t="shared" si="65"/>
        <v>1.1904050930752419E-2</v>
      </c>
      <c r="P343" s="1">
        <v>10600</v>
      </c>
      <c r="Q343">
        <v>6.1</v>
      </c>
      <c r="R343">
        <v>18</v>
      </c>
      <c r="S343" s="8">
        <f t="shared" si="60"/>
        <v>20.333333333333332</v>
      </c>
      <c r="T343" t="s">
        <v>20</v>
      </c>
      <c r="U343">
        <v>6.7</v>
      </c>
      <c r="V343">
        <v>18</v>
      </c>
      <c r="W343" s="8">
        <f t="shared" si="67"/>
        <v>22.333333333333332</v>
      </c>
      <c r="X343" t="s">
        <v>20</v>
      </c>
      <c r="Y343">
        <v>6.2</v>
      </c>
      <c r="Z343">
        <v>20</v>
      </c>
      <c r="AA343" s="8">
        <f t="shared" si="68"/>
        <v>18.600000000000001</v>
      </c>
      <c r="AB343" t="s">
        <v>20</v>
      </c>
      <c r="AC343" s="8">
        <v>5.5453189537844398</v>
      </c>
      <c r="AD343" s="8">
        <v>17.141833333174386</v>
      </c>
      <c r="AE343" s="40">
        <v>43.580564281064653</v>
      </c>
      <c r="AF343" s="40">
        <v>19.409775533353191</v>
      </c>
      <c r="AG343">
        <v>10600</v>
      </c>
      <c r="AH343" s="38">
        <v>0</v>
      </c>
      <c r="AI343" s="38">
        <v>0</v>
      </c>
      <c r="AJ343" s="38">
        <v>0</v>
      </c>
      <c r="AK343" s="38">
        <v>1</v>
      </c>
      <c r="AL343" s="38">
        <f t="shared" si="66"/>
        <v>4</v>
      </c>
      <c r="AM343" s="8"/>
      <c r="AN343" s="40"/>
      <c r="AO343" s="40"/>
    </row>
    <row r="344" spans="1:41" x14ac:dyDescent="0.25">
      <c r="A344" s="3" t="s">
        <v>386</v>
      </c>
      <c r="B344" s="30" t="s">
        <v>387</v>
      </c>
      <c r="C344" s="1" t="s">
        <v>19</v>
      </c>
      <c r="D344" s="1" t="str">
        <f>+VLOOKUP($C344,[1]Ubicacion!$A:$C,2,0)</f>
        <v>Ub38</v>
      </c>
      <c r="E344" s="1" t="str">
        <f>+VLOOKUP($C344,[1]Ubicacion!$A:$C,3,0)</f>
        <v>Terminal de Transporte Norte - Zona Occidental</v>
      </c>
      <c r="F344" s="1" t="s">
        <v>49</v>
      </c>
      <c r="G344" s="1" t="str">
        <f>+VLOOKUP($F344,[1]Ubicacion!$A:$C,2,0)</f>
        <v>Ub8</v>
      </c>
      <c r="H344" s="1" t="str">
        <f>+VLOOKUP($F344,[1]Ubicacion!$A:$C,3,0)</f>
        <v>C.C. San Diego - Zona Oriental</v>
      </c>
      <c r="I344" s="4">
        <v>2</v>
      </c>
      <c r="J344" s="4">
        <v>1</v>
      </c>
      <c r="K344" s="5">
        <v>43385.497626932869</v>
      </c>
      <c r="L344" s="6">
        <f t="shared" si="63"/>
        <v>0.49762693286902504</v>
      </c>
      <c r="M344" s="7">
        <v>43385.511760729169</v>
      </c>
      <c r="N344" s="6">
        <f t="shared" si="64"/>
        <v>0.51176072916859994</v>
      </c>
      <c r="O344" s="6">
        <f t="shared" si="65"/>
        <v>1.4133796299574897E-2</v>
      </c>
      <c r="P344" s="1">
        <v>12000</v>
      </c>
      <c r="Q344" s="26">
        <v>6.6</v>
      </c>
      <c r="R344" s="26">
        <v>16</v>
      </c>
      <c r="S344" s="28">
        <f t="shared" si="60"/>
        <v>24.75</v>
      </c>
      <c r="T344" s="26" t="s">
        <v>27</v>
      </c>
      <c r="U344">
        <v>7.3</v>
      </c>
      <c r="V344">
        <v>23</v>
      </c>
      <c r="W344" s="8">
        <f t="shared" si="67"/>
        <v>19.043478260869566</v>
      </c>
      <c r="X344" t="s">
        <v>32</v>
      </c>
      <c r="Y344">
        <v>8.9</v>
      </c>
      <c r="Z344">
        <v>24</v>
      </c>
      <c r="AA344" s="8">
        <f t="shared" si="68"/>
        <v>22.25</v>
      </c>
      <c r="AB344" t="s">
        <v>32</v>
      </c>
      <c r="AC344" s="8">
        <v>6.660161181609463</v>
      </c>
      <c r="AD344" s="8">
        <v>20.352666668097179</v>
      </c>
      <c r="AE344" s="40">
        <v>26.355131390095583</v>
      </c>
      <c r="AF344" s="40">
        <v>19.634265986528256</v>
      </c>
      <c r="AG344">
        <v>12000</v>
      </c>
      <c r="AH344" s="23">
        <v>1</v>
      </c>
      <c r="AI344" s="23">
        <v>0</v>
      </c>
      <c r="AJ344" s="23">
        <v>0</v>
      </c>
      <c r="AK344" s="23">
        <v>0</v>
      </c>
      <c r="AL344" s="38">
        <f t="shared" si="66"/>
        <v>1</v>
      </c>
      <c r="AM344" s="8"/>
      <c r="AN344" s="40"/>
      <c r="AO344" s="40"/>
    </row>
    <row r="345" spans="1:41" x14ac:dyDescent="0.25">
      <c r="A345" s="3" t="s">
        <v>356</v>
      </c>
      <c r="B345" s="30" t="s">
        <v>357</v>
      </c>
      <c r="C345" s="1" t="s">
        <v>218</v>
      </c>
      <c r="D345" s="1" t="str">
        <f>+VLOOKUP($C345,[1]Ubicacion!$A:$C,2,0)</f>
        <v>Ub36</v>
      </c>
      <c r="E345" s="1" t="str">
        <f>+VLOOKUP($C345,[1]Ubicacion!$A:$C,3,0)</f>
        <v>Parroquia San Judas Tadeo - Zona Occidental</v>
      </c>
      <c r="F345" s="1" t="s">
        <v>100</v>
      </c>
      <c r="G345" s="1" t="str">
        <f>+VLOOKUP($F345,[1]Ubicacion!$A:$C,2,0)</f>
        <v>Ub20</v>
      </c>
      <c r="H345" s="1" t="str">
        <f>+VLOOKUP($F345,[1]Ubicacion!$A:$C,3,0)</f>
        <v>Hospital San Vicente Fundación - Zona Oriental</v>
      </c>
      <c r="I345" s="4">
        <v>2</v>
      </c>
      <c r="J345" s="4">
        <v>2</v>
      </c>
      <c r="K345" s="5">
        <v>43383.501499386577</v>
      </c>
      <c r="L345" s="6">
        <f t="shared" si="63"/>
        <v>0.50149938657705206</v>
      </c>
      <c r="M345" s="7">
        <v>43383.509746793985</v>
      </c>
      <c r="N345" s="6">
        <f t="shared" si="64"/>
        <v>0.50974679398495937</v>
      </c>
      <c r="O345" s="6">
        <f t="shared" si="65"/>
        <v>8.2474074079073034E-3</v>
      </c>
      <c r="P345" s="1">
        <v>9500</v>
      </c>
      <c r="Q345">
        <v>5.0999999999999996</v>
      </c>
      <c r="R345">
        <v>12</v>
      </c>
      <c r="S345" s="8">
        <f t="shared" si="60"/>
        <v>25.5</v>
      </c>
      <c r="T345" t="s">
        <v>20</v>
      </c>
      <c r="U345" s="26">
        <v>4.9000000000000004</v>
      </c>
      <c r="V345" s="26">
        <v>13</v>
      </c>
      <c r="W345" s="28">
        <f t="shared" si="67"/>
        <v>22.615384615384617</v>
      </c>
      <c r="X345" s="26" t="s">
        <v>20</v>
      </c>
      <c r="Y345">
        <v>4.5999999999999996</v>
      </c>
      <c r="Z345">
        <v>14</v>
      </c>
      <c r="AA345" s="8">
        <f t="shared" si="68"/>
        <v>19.714285714285715</v>
      </c>
      <c r="AB345" t="s">
        <v>20</v>
      </c>
      <c r="AC345" s="8">
        <v>4.7309125729437005</v>
      </c>
      <c r="AD345" s="8">
        <v>11.876266666253407</v>
      </c>
      <c r="AE345" s="40">
        <v>33.238996028424822</v>
      </c>
      <c r="AF345" s="40">
        <v>23.901008823185123</v>
      </c>
      <c r="AG345">
        <v>9500</v>
      </c>
      <c r="AH345" s="38">
        <v>0</v>
      </c>
      <c r="AI345" s="38">
        <v>1</v>
      </c>
      <c r="AJ345" s="38">
        <v>0</v>
      </c>
      <c r="AK345" s="38">
        <v>0</v>
      </c>
      <c r="AL345" s="38">
        <f t="shared" si="66"/>
        <v>2</v>
      </c>
      <c r="AM345" s="8"/>
      <c r="AN345" s="40"/>
      <c r="AO345" s="40"/>
    </row>
    <row r="346" spans="1:41" x14ac:dyDescent="0.25">
      <c r="A346" s="3" t="s">
        <v>434</v>
      </c>
      <c r="B346" s="30" t="s">
        <v>435</v>
      </c>
      <c r="C346" s="1" t="s">
        <v>177</v>
      </c>
      <c r="D346" s="1" t="str">
        <f>+VLOOKUP($C346,[1]Ubicacion!$A:$C,2,0)</f>
        <v>Ub26</v>
      </c>
      <c r="E346" s="1" t="str">
        <f>+VLOOKUP($C346,[1]Ubicacion!$A:$C,3,0)</f>
        <v>Palacio de Exposiciones - Zona Oriental</v>
      </c>
      <c r="F346" s="1" t="s">
        <v>46</v>
      </c>
      <c r="G346" s="1" t="str">
        <f>+VLOOKUP($F346,[1]Ubicacion!$A:$C,2,0)</f>
        <v>Ub4</v>
      </c>
      <c r="H346" s="1" t="str">
        <f>+VLOOKUP($F346,[1]Ubicacion!$A:$C,3,0)</f>
        <v>C.C Los Molinos - Zona Occidental</v>
      </c>
      <c r="I346" s="4">
        <v>1</v>
      </c>
      <c r="J346" s="4">
        <v>2</v>
      </c>
      <c r="K346" s="5">
        <v>43390.750875497688</v>
      </c>
      <c r="L346" s="6">
        <f t="shared" si="63"/>
        <v>0.75087549768795725</v>
      </c>
      <c r="M346" s="7">
        <v>43390.786955555559</v>
      </c>
      <c r="N346" s="6">
        <f t="shared" si="64"/>
        <v>0.78695555555896135</v>
      </c>
      <c r="O346" s="6">
        <f t="shared" si="65"/>
        <v>3.6080057871004101E-2</v>
      </c>
      <c r="P346" s="1">
        <v>16000</v>
      </c>
      <c r="Q346">
        <v>4.9000000000000004</v>
      </c>
      <c r="R346">
        <v>23</v>
      </c>
      <c r="S346" s="8">
        <f t="shared" si="60"/>
        <v>12.782608695652174</v>
      </c>
      <c r="T346" t="s">
        <v>27</v>
      </c>
      <c r="U346">
        <v>5.4</v>
      </c>
      <c r="V346">
        <v>26</v>
      </c>
      <c r="W346" s="8">
        <f t="shared" si="67"/>
        <v>12.461538461538462</v>
      </c>
      <c r="X346" t="s">
        <v>32</v>
      </c>
      <c r="Y346">
        <v>4.9000000000000004</v>
      </c>
      <c r="Z346">
        <v>28</v>
      </c>
      <c r="AA346" s="8">
        <f t="shared" si="68"/>
        <v>10.5</v>
      </c>
      <c r="AB346" t="s">
        <v>32</v>
      </c>
      <c r="AC346" s="8">
        <v>4.1861277810940889</v>
      </c>
      <c r="AD346" s="8">
        <v>51.955283335844676</v>
      </c>
      <c r="AE346" s="40">
        <v>19.837871658785119</v>
      </c>
      <c r="AF346" s="40">
        <v>4.8343046315823139</v>
      </c>
      <c r="AG346">
        <v>16000</v>
      </c>
      <c r="AH346" s="23">
        <v>0</v>
      </c>
      <c r="AI346" s="23">
        <v>0</v>
      </c>
      <c r="AJ346" s="23">
        <v>0</v>
      </c>
      <c r="AK346" s="23">
        <v>1</v>
      </c>
      <c r="AL346" s="38">
        <f t="shared" si="66"/>
        <v>4</v>
      </c>
      <c r="AM346" s="8"/>
      <c r="AN346" s="40"/>
      <c r="AO346" s="40"/>
    </row>
    <row r="347" spans="1:41" x14ac:dyDescent="0.25">
      <c r="A347" s="3" t="s">
        <v>619</v>
      </c>
      <c r="B347" s="30" t="s">
        <v>620</v>
      </c>
      <c r="C347" s="1" t="s">
        <v>124</v>
      </c>
      <c r="D347" s="1" t="str">
        <f>+VLOOKUP($C347,[1]Ubicacion!$A:$C,2,0)</f>
        <v>Ub43</v>
      </c>
      <c r="E347" s="1" t="str">
        <f>+VLOOKUP($C347,[1]Ubicacion!$A:$C,3,0)</f>
        <v>Universidad Pontificia Bolivariana - Zona Occidental</v>
      </c>
      <c r="F347" s="1" t="s">
        <v>49</v>
      </c>
      <c r="G347" s="1" t="str">
        <f>+VLOOKUP($F347,[1]Ubicacion!$A:$C,2,0)</f>
        <v>Ub8</v>
      </c>
      <c r="H347" s="1" t="str">
        <f>+VLOOKUP($F347,[1]Ubicacion!$A:$C,3,0)</f>
        <v>C.C. San Diego - Zona Oriental</v>
      </c>
      <c r="I347" s="4">
        <v>1</v>
      </c>
      <c r="J347" s="4">
        <v>2</v>
      </c>
      <c r="K347" s="5">
        <v>43403.779374733793</v>
      </c>
      <c r="L347" s="6">
        <f t="shared" si="63"/>
        <v>0.77937473379279254</v>
      </c>
      <c r="M347" s="7">
        <v>43403.785963159724</v>
      </c>
      <c r="N347" s="6">
        <f t="shared" si="64"/>
        <v>0.78596315972390585</v>
      </c>
      <c r="O347" s="6">
        <f t="shared" si="65"/>
        <v>6.5884259311133064E-3</v>
      </c>
      <c r="P347" s="1">
        <v>7000</v>
      </c>
      <c r="Q347" s="26">
        <v>3.6</v>
      </c>
      <c r="R347" s="26">
        <v>13</v>
      </c>
      <c r="S347" s="28">
        <f t="shared" si="60"/>
        <v>16.615384615384617</v>
      </c>
      <c r="T347" s="26" t="s">
        <v>27</v>
      </c>
      <c r="U347">
        <v>3.5</v>
      </c>
      <c r="V347">
        <v>13</v>
      </c>
      <c r="W347" s="8">
        <f t="shared" si="67"/>
        <v>16.153846153846153</v>
      </c>
      <c r="X347" t="s">
        <v>32</v>
      </c>
      <c r="Y347">
        <v>3.7</v>
      </c>
      <c r="Z347">
        <v>13</v>
      </c>
      <c r="AA347" s="8">
        <f t="shared" si="68"/>
        <v>17.076923076923077</v>
      </c>
      <c r="AB347" t="s">
        <v>32</v>
      </c>
      <c r="AC347" s="8">
        <v>2.857957606924741</v>
      </c>
      <c r="AD347" s="8">
        <v>9.4873333334922787</v>
      </c>
      <c r="AE347" s="40">
        <v>22.224089009733561</v>
      </c>
      <c r="AF347" s="40">
        <v>18.074357713366414</v>
      </c>
      <c r="AG347">
        <v>7000</v>
      </c>
      <c r="AH347" s="23">
        <v>1</v>
      </c>
      <c r="AI347" s="23">
        <v>0</v>
      </c>
      <c r="AJ347" s="23">
        <v>0</v>
      </c>
      <c r="AK347" s="23">
        <v>0</v>
      </c>
      <c r="AL347" s="38">
        <f t="shared" si="66"/>
        <v>1</v>
      </c>
      <c r="AM347" s="8"/>
      <c r="AN347" s="40"/>
      <c r="AO347" s="40"/>
    </row>
    <row r="348" spans="1:41" x14ac:dyDescent="0.25">
      <c r="A348" s="3" t="s">
        <v>464</v>
      </c>
      <c r="B348" s="30" t="s">
        <v>465</v>
      </c>
      <c r="C348" s="1" t="s">
        <v>19</v>
      </c>
      <c r="D348" s="1" t="str">
        <f>+VLOOKUP($C348,[1]Ubicacion!$A:$C,2,0)</f>
        <v>Ub38</v>
      </c>
      <c r="E348" s="1" t="str">
        <f>+VLOOKUP($C348,[1]Ubicacion!$A:$C,3,0)</f>
        <v>Terminal de Transporte Norte - Zona Occidental</v>
      </c>
      <c r="F348" s="1" t="s">
        <v>248</v>
      </c>
      <c r="G348" s="1" t="str">
        <f>+VLOOKUP($F348,[1]Ubicacion!$A:$C,2,0)</f>
        <v>Ub34</v>
      </c>
      <c r="H348" s="1" t="str">
        <f>+VLOOKUP($F348,[1]Ubicacion!$A:$C,3,0)</f>
        <v>Parroquia El Calvario - Zona Oriental</v>
      </c>
      <c r="I348" s="4">
        <v>1</v>
      </c>
      <c r="J348" s="4">
        <v>1</v>
      </c>
      <c r="K348" s="5">
        <v>43392.319740358798</v>
      </c>
      <c r="L348" s="6">
        <f t="shared" si="63"/>
        <v>0.31974035879829898</v>
      </c>
      <c r="M348" s="7">
        <v>43392.329132870371</v>
      </c>
      <c r="N348" s="6">
        <f t="shared" si="64"/>
        <v>0.32913287037081318</v>
      </c>
      <c r="O348" s="6">
        <f t="shared" si="65"/>
        <v>9.392511572514195E-3</v>
      </c>
      <c r="P348" s="1">
        <v>7800</v>
      </c>
      <c r="Q348" s="26">
        <v>3.3</v>
      </c>
      <c r="R348" s="26">
        <v>10</v>
      </c>
      <c r="S348" s="28">
        <f t="shared" si="60"/>
        <v>19.8</v>
      </c>
      <c r="T348" s="26" t="s">
        <v>20</v>
      </c>
      <c r="U348">
        <v>3.9</v>
      </c>
      <c r="V348">
        <v>9</v>
      </c>
      <c r="W348" s="8">
        <f t="shared" si="67"/>
        <v>26</v>
      </c>
      <c r="X348" t="s">
        <v>58</v>
      </c>
      <c r="Y348">
        <v>5.5</v>
      </c>
      <c r="Z348">
        <v>12</v>
      </c>
      <c r="AA348" s="8">
        <f t="shared" si="68"/>
        <v>27.5</v>
      </c>
      <c r="AB348" t="s">
        <v>20</v>
      </c>
      <c r="AC348" s="8">
        <v>3.4045858662811592</v>
      </c>
      <c r="AD348" s="8">
        <v>13.525216666857402</v>
      </c>
      <c r="AE348" s="40">
        <v>21.164393094261047</v>
      </c>
      <c r="AF348" s="40">
        <v>15.103281301025774</v>
      </c>
      <c r="AG348">
        <v>7800</v>
      </c>
      <c r="AH348" s="23">
        <v>1</v>
      </c>
      <c r="AI348" s="23">
        <v>0</v>
      </c>
      <c r="AJ348" s="23">
        <v>0</v>
      </c>
      <c r="AK348" s="23">
        <v>0</v>
      </c>
      <c r="AL348" s="38">
        <f t="shared" si="66"/>
        <v>1</v>
      </c>
      <c r="AM348" s="8"/>
      <c r="AN348" s="40"/>
      <c r="AO348" s="40"/>
    </row>
    <row r="349" spans="1:41" x14ac:dyDescent="0.25">
      <c r="A349" s="3" t="s">
        <v>304</v>
      </c>
      <c r="B349" s="30" t="s">
        <v>305</v>
      </c>
      <c r="C349" s="1" t="s">
        <v>66</v>
      </c>
      <c r="D349" s="1" t="str">
        <f>+VLOOKUP($C349,[1]Ubicacion!$A:$C,2,0)</f>
        <v>Ub10</v>
      </c>
      <c r="E349" s="1" t="str">
        <f>+VLOOKUP($C349,[1]Ubicacion!$A:$C,3,0)</f>
        <v>Catedral Basílica Metropolitana - Zona Oriental</v>
      </c>
      <c r="F349" s="1" t="s">
        <v>18</v>
      </c>
      <c r="G349" s="1" t="str">
        <f>+VLOOKUP($F349,[1]Ubicacion!$A:$C,2,0)</f>
        <v>Ub17</v>
      </c>
      <c r="H349" s="1" t="str">
        <f>+VLOOKUP($F349,[1]Ubicacion!$A:$C,3,0)</f>
        <v>Facultad de Minas Unal - Zona Occidental</v>
      </c>
      <c r="I349" s="4">
        <v>2</v>
      </c>
      <c r="J349" s="4">
        <v>2</v>
      </c>
      <c r="K349" s="5">
        <v>43381.696049386577</v>
      </c>
      <c r="L349" s="6">
        <f t="shared" si="63"/>
        <v>0.69604938657721505</v>
      </c>
      <c r="M349" s="7">
        <v>43381.717513078707</v>
      </c>
      <c r="N349" s="6">
        <f t="shared" si="64"/>
        <v>0.71751307870727032</v>
      </c>
      <c r="O349" s="6">
        <f t="shared" si="65"/>
        <v>2.1463692130055279E-2</v>
      </c>
      <c r="P349" s="1">
        <v>11700</v>
      </c>
      <c r="Q349">
        <v>6.7</v>
      </c>
      <c r="R349">
        <v>24</v>
      </c>
      <c r="S349" s="8">
        <f t="shared" si="60"/>
        <v>16.75</v>
      </c>
      <c r="T349" t="s">
        <v>27</v>
      </c>
      <c r="U349" s="26">
        <v>5.8</v>
      </c>
      <c r="V349" s="26">
        <v>25</v>
      </c>
      <c r="W349" s="28">
        <f t="shared" si="67"/>
        <v>13.92</v>
      </c>
      <c r="X349" s="26" t="s">
        <v>32</v>
      </c>
      <c r="Y349">
        <v>6.1</v>
      </c>
      <c r="Z349">
        <v>27</v>
      </c>
      <c r="AA349" s="8">
        <f t="shared" si="68"/>
        <v>13.555555555555555</v>
      </c>
      <c r="AB349" t="s">
        <v>32</v>
      </c>
      <c r="AC349" s="8">
        <v>5.1426298438053433</v>
      </c>
      <c r="AD349" s="8">
        <v>30.907716667652132</v>
      </c>
      <c r="AE349" s="40">
        <v>15.817790978999078</v>
      </c>
      <c r="AF349" s="40">
        <v>9.9831959101416157</v>
      </c>
      <c r="AG349">
        <v>11700</v>
      </c>
      <c r="AH349" s="38">
        <v>0</v>
      </c>
      <c r="AI349" s="38">
        <v>1</v>
      </c>
      <c r="AJ349" s="38">
        <v>0</v>
      </c>
      <c r="AK349" s="38">
        <v>0</v>
      </c>
      <c r="AL349" s="38">
        <f t="shared" si="66"/>
        <v>2</v>
      </c>
      <c r="AM349" s="8"/>
      <c r="AN349" s="40"/>
      <c r="AO349" s="40"/>
    </row>
    <row r="350" spans="1:41" x14ac:dyDescent="0.25">
      <c r="A350" s="3" t="s">
        <v>442</v>
      </c>
      <c r="B350" s="30" t="s">
        <v>443</v>
      </c>
      <c r="C350" s="1" t="s">
        <v>73</v>
      </c>
      <c r="D350" s="1" t="str">
        <f>+VLOOKUP($C350,[1]Ubicacion!$A:$C,2,0)</f>
        <v>Ub28</v>
      </c>
      <c r="E350" s="1" t="str">
        <f>+VLOOKUP($C350,[1]Ubicacion!$A:$C,3,0)</f>
        <v>Parque de Boston - Zona Oriental</v>
      </c>
      <c r="F350" s="1" t="s">
        <v>78</v>
      </c>
      <c r="G350" s="1" t="str">
        <f>+VLOOKUP($F350,[1]Ubicacion!$A:$C,2,0)</f>
        <v>Ub37</v>
      </c>
      <c r="H350" s="1" t="str">
        <f>+VLOOKUP($F350,[1]Ubicacion!$A:$C,3,0)</f>
        <v>Segundo Parque de Laureles - Zona Occidental</v>
      </c>
      <c r="I350" s="4">
        <v>1</v>
      </c>
      <c r="J350" s="4">
        <v>1</v>
      </c>
      <c r="K350" s="5">
        <v>43391.313254895831</v>
      </c>
      <c r="L350" s="6">
        <f t="shared" si="63"/>
        <v>0.31325489583105082</v>
      </c>
      <c r="M350" s="7">
        <v>43391.328731400463</v>
      </c>
      <c r="N350" s="6">
        <f t="shared" si="64"/>
        <v>0.32873140046285698</v>
      </c>
      <c r="O350" s="6">
        <f t="shared" si="65"/>
        <v>1.5476504631806165E-2</v>
      </c>
      <c r="P350" s="1">
        <v>11200</v>
      </c>
      <c r="Q350">
        <v>7.4</v>
      </c>
      <c r="R350">
        <v>18</v>
      </c>
      <c r="S350" s="8">
        <f t="shared" si="60"/>
        <v>24.666666666666668</v>
      </c>
      <c r="T350" t="s">
        <v>20</v>
      </c>
      <c r="U350">
        <v>5.9</v>
      </c>
      <c r="V350">
        <v>20</v>
      </c>
      <c r="W350" s="8">
        <f t="shared" si="67"/>
        <v>17.7</v>
      </c>
      <c r="X350" t="s">
        <v>32</v>
      </c>
      <c r="Y350">
        <v>6.1</v>
      </c>
      <c r="Z350">
        <v>20</v>
      </c>
      <c r="AA350" s="8">
        <f t="shared" si="68"/>
        <v>18.3</v>
      </c>
      <c r="AB350" t="s">
        <v>32</v>
      </c>
      <c r="AC350" s="8">
        <v>5.9358537883513867</v>
      </c>
      <c r="AD350" s="8">
        <v>22.28616666396459</v>
      </c>
      <c r="AE350" s="40">
        <v>26.734291722907582</v>
      </c>
      <c r="AF350" s="40">
        <v>15.980820419734121</v>
      </c>
      <c r="AG350">
        <v>11200</v>
      </c>
      <c r="AH350" s="38">
        <v>0</v>
      </c>
      <c r="AI350" s="38">
        <v>0</v>
      </c>
      <c r="AJ350" s="38">
        <v>0</v>
      </c>
      <c r="AK350" s="38">
        <v>1</v>
      </c>
      <c r="AL350" s="38">
        <f t="shared" si="66"/>
        <v>4</v>
      </c>
      <c r="AM350" s="8"/>
      <c r="AN350" s="40"/>
      <c r="AO350" s="40"/>
    </row>
    <row r="351" spans="1:41" x14ac:dyDescent="0.25">
      <c r="A351" s="3" t="s">
        <v>556</v>
      </c>
      <c r="B351" s="30" t="s">
        <v>557</v>
      </c>
      <c r="C351" s="1" t="s">
        <v>19</v>
      </c>
      <c r="D351" s="1" t="str">
        <f>+VLOOKUP($C351,[1]Ubicacion!$A:$C,2,0)</f>
        <v>Ub38</v>
      </c>
      <c r="E351" s="1" t="str">
        <f>+VLOOKUP($C351,[1]Ubicacion!$A:$C,3,0)</f>
        <v>Terminal de Transporte Norte - Zona Occidental</v>
      </c>
      <c r="F351" s="1" t="s">
        <v>100</v>
      </c>
      <c r="G351" s="1" t="str">
        <f>+VLOOKUP($F351,[1]Ubicacion!$A:$C,2,0)</f>
        <v>Ub20</v>
      </c>
      <c r="H351" s="1" t="str">
        <f>+VLOOKUP($F351,[1]Ubicacion!$A:$C,3,0)</f>
        <v>Hospital San Vicente Fundación - Zona Oriental</v>
      </c>
      <c r="I351" s="4">
        <v>1</v>
      </c>
      <c r="J351" s="4">
        <v>2</v>
      </c>
      <c r="K351" s="5">
        <v>43397.743621608795</v>
      </c>
      <c r="L351" s="6">
        <f t="shared" si="63"/>
        <v>0.74362160879536532</v>
      </c>
      <c r="M351" s="7">
        <v>43397.750314895835</v>
      </c>
      <c r="N351" s="6">
        <f t="shared" si="64"/>
        <v>0.75031489583489019</v>
      </c>
      <c r="O351" s="6">
        <f t="shared" si="65"/>
        <v>6.6932870395248756E-3</v>
      </c>
      <c r="P351" s="1">
        <v>8000</v>
      </c>
      <c r="Q351">
        <v>3.5</v>
      </c>
      <c r="R351">
        <v>10</v>
      </c>
      <c r="S351" s="8">
        <f t="shared" si="60"/>
        <v>21</v>
      </c>
      <c r="T351" t="s">
        <v>20</v>
      </c>
      <c r="U351" s="26">
        <v>3.6</v>
      </c>
      <c r="V351" s="26">
        <v>11</v>
      </c>
      <c r="W351" s="28">
        <f t="shared" si="67"/>
        <v>19.636363636363637</v>
      </c>
      <c r="X351" s="26" t="s">
        <v>20</v>
      </c>
      <c r="Y351">
        <v>4.4000000000000004</v>
      </c>
      <c r="Z351">
        <v>12</v>
      </c>
      <c r="AA351" s="8">
        <f t="shared" si="68"/>
        <v>22</v>
      </c>
      <c r="AB351" t="s">
        <v>20</v>
      </c>
      <c r="AC351" s="8">
        <v>2.3450482719841088</v>
      </c>
      <c r="AD351" s="8">
        <v>9.638333332538604</v>
      </c>
      <c r="AE351" s="40">
        <v>19.650266757993045</v>
      </c>
      <c r="AF351" s="40">
        <v>14.59826003776395</v>
      </c>
      <c r="AG351">
        <v>8000</v>
      </c>
      <c r="AH351" s="23">
        <v>0</v>
      </c>
      <c r="AI351" s="23">
        <v>1</v>
      </c>
      <c r="AJ351" s="23">
        <v>0</v>
      </c>
      <c r="AK351" s="23">
        <v>0</v>
      </c>
      <c r="AL351" s="38">
        <f t="shared" si="66"/>
        <v>2</v>
      </c>
      <c r="AM351" s="8"/>
      <c r="AN351" s="40"/>
      <c r="AO351" s="40"/>
    </row>
    <row r="352" spans="1:41" x14ac:dyDescent="0.25">
      <c r="A352" s="3" t="s">
        <v>577</v>
      </c>
      <c r="B352" s="30" t="s">
        <v>578</v>
      </c>
      <c r="C352" s="1" t="s">
        <v>37</v>
      </c>
      <c r="D352" s="1" t="str">
        <f>+VLOOKUP($C352,[1]Ubicacion!$A:$C,2,0)</f>
        <v>Ub7</v>
      </c>
      <c r="E352" s="1" t="str">
        <f>+VLOOKUP($C352,[1]Ubicacion!$A:$C,3,0)</f>
        <v>C.C Unicentro - Zona Occidental</v>
      </c>
      <c r="F352" s="1" t="s">
        <v>100</v>
      </c>
      <c r="G352" s="1" t="str">
        <f>+VLOOKUP($F352,[1]Ubicacion!$A:$C,2,0)</f>
        <v>Ub20</v>
      </c>
      <c r="H352" s="1" t="str">
        <f>+VLOOKUP($F352,[1]Ubicacion!$A:$C,3,0)</f>
        <v>Hospital San Vicente Fundación - Zona Oriental</v>
      </c>
      <c r="I352" s="4">
        <v>1</v>
      </c>
      <c r="J352" s="4">
        <v>2</v>
      </c>
      <c r="K352" s="5">
        <v>43399.77361246528</v>
      </c>
      <c r="L352" s="6">
        <f t="shared" si="63"/>
        <v>0.77361246528016636</v>
      </c>
      <c r="M352" s="7">
        <v>43399.784600891202</v>
      </c>
      <c r="N352" s="6">
        <f t="shared" si="64"/>
        <v>0.78460089120198973</v>
      </c>
      <c r="O352" s="6">
        <f t="shared" si="65"/>
        <v>1.0988425921823364E-2</v>
      </c>
      <c r="P352" s="1">
        <v>8400</v>
      </c>
      <c r="Q352" s="26">
        <v>4.3</v>
      </c>
      <c r="R352" s="26">
        <v>13</v>
      </c>
      <c r="S352" s="28">
        <f t="shared" si="60"/>
        <v>19.846153846153847</v>
      </c>
      <c r="T352" s="26" t="s">
        <v>27</v>
      </c>
      <c r="U352">
        <v>4.2</v>
      </c>
      <c r="V352">
        <v>16</v>
      </c>
      <c r="W352" s="8">
        <f t="shared" si="67"/>
        <v>15.75</v>
      </c>
      <c r="X352" t="s">
        <v>32</v>
      </c>
      <c r="AA352" s="8"/>
      <c r="AB352" t="s">
        <v>28</v>
      </c>
      <c r="AC352" s="8">
        <v>3.8785566009964505</v>
      </c>
      <c r="AD352" s="8">
        <v>15.823333330949147</v>
      </c>
      <c r="AE352" s="40">
        <v>26.635208872274625</v>
      </c>
      <c r="AF352" s="40">
        <v>14.706976791332496</v>
      </c>
      <c r="AG352">
        <v>8400</v>
      </c>
      <c r="AH352" s="23">
        <v>1</v>
      </c>
      <c r="AI352" s="23">
        <v>0</v>
      </c>
      <c r="AJ352" s="23">
        <v>0</v>
      </c>
      <c r="AK352" s="23">
        <v>0</v>
      </c>
      <c r="AL352" s="38">
        <f t="shared" si="66"/>
        <v>1</v>
      </c>
      <c r="AM352" s="8"/>
      <c r="AN352" s="40"/>
      <c r="AO352" s="40"/>
    </row>
    <row r="353" spans="1:41" x14ac:dyDescent="0.25">
      <c r="A353" s="3" t="s">
        <v>144</v>
      </c>
      <c r="B353" s="30" t="s">
        <v>145</v>
      </c>
      <c r="C353" s="1" t="s">
        <v>143</v>
      </c>
      <c r="D353" s="1" t="str">
        <f>+VLOOKUP($C353,[1]Ubicacion!$A:$C,2,0)</f>
        <v>Ub15</v>
      </c>
      <c r="E353" s="1" t="str">
        <f>+VLOOKUP($C353,[1]Ubicacion!$A:$C,3,0)</f>
        <v>Clinica Sagrado Corazón - Zona Oriental</v>
      </c>
      <c r="F353" s="1" t="s">
        <v>146</v>
      </c>
      <c r="G353" s="1" t="str">
        <f>+VLOOKUP($F353,[1]Ubicacion!$A:$C,2,0)</f>
        <v>Ub29</v>
      </c>
      <c r="H353" s="1" t="str">
        <f>+VLOOKUP($F353,[1]Ubicacion!$A:$C,3,0)</f>
        <v>Parque de la Floresta - Zona Occidental</v>
      </c>
      <c r="I353" s="4">
        <v>2</v>
      </c>
      <c r="J353" s="4">
        <v>1</v>
      </c>
      <c r="K353" s="5">
        <v>43368.484671493054</v>
      </c>
      <c r="L353" s="6">
        <f t="shared" si="63"/>
        <v>0.4846714930536109</v>
      </c>
      <c r="M353" s="7">
        <v>43368.49840744213</v>
      </c>
      <c r="N353" s="6">
        <f t="shared" si="64"/>
        <v>0.49840744212997379</v>
      </c>
      <c r="O353" s="6">
        <f t="shared" si="65"/>
        <v>1.3735949076362886E-2</v>
      </c>
      <c r="P353" s="1">
        <v>11500</v>
      </c>
      <c r="Q353" s="26">
        <v>6.3</v>
      </c>
      <c r="R353" s="26">
        <v>20</v>
      </c>
      <c r="S353" s="28">
        <f t="shared" si="60"/>
        <v>18.899999999999999</v>
      </c>
      <c r="T353" s="26"/>
      <c r="U353">
        <v>8.1999999999999993</v>
      </c>
      <c r="V353">
        <v>23</v>
      </c>
      <c r="W353" s="8">
        <f t="shared" si="67"/>
        <v>21.391304347826086</v>
      </c>
      <c r="AA353" s="8"/>
      <c r="AC353" s="8">
        <v>6.0924003598064198</v>
      </c>
      <c r="AD353" s="8">
        <v>19.779766666889191</v>
      </c>
      <c r="AE353" s="40">
        <v>24.491908554406873</v>
      </c>
      <c r="AF353" s="40">
        <v>18.480704436230596</v>
      </c>
      <c r="AG353">
        <v>11500</v>
      </c>
      <c r="AH353" s="38">
        <v>1</v>
      </c>
      <c r="AI353" s="38">
        <v>0</v>
      </c>
      <c r="AJ353" s="38">
        <v>0</v>
      </c>
      <c r="AK353" s="38">
        <v>0</v>
      </c>
      <c r="AL353" s="38">
        <f t="shared" si="66"/>
        <v>1</v>
      </c>
      <c r="AM353" s="8"/>
      <c r="AN353" s="40"/>
      <c r="AO353" s="40"/>
    </row>
    <row r="354" spans="1:41" x14ac:dyDescent="0.25">
      <c r="A354" s="3" t="s">
        <v>249</v>
      </c>
      <c r="B354" s="30" t="s">
        <v>250</v>
      </c>
      <c r="C354" s="1" t="s">
        <v>248</v>
      </c>
      <c r="D354" s="1" t="str">
        <f>+VLOOKUP($C354,[1]Ubicacion!$A:$C,2,0)</f>
        <v>Ub34</v>
      </c>
      <c r="E354" s="1" t="str">
        <f>+VLOOKUP($C354,[1]Ubicacion!$A:$C,3,0)</f>
        <v>Parroquia El Calvario - Zona Oriental</v>
      </c>
      <c r="F354" s="1" t="s">
        <v>105</v>
      </c>
      <c r="G354" s="1" t="str">
        <f>+VLOOKUP($F354,[1]Ubicacion!$A:$C,2,0)</f>
        <v>Ub16</v>
      </c>
      <c r="H354" s="1" t="str">
        <f>+VLOOKUP($F354,[1]Ubicacion!$A:$C,3,0)</f>
        <v>Estadio Atanasio Girardot Obelisco - Zona Occidental</v>
      </c>
      <c r="I354" s="4">
        <v>2</v>
      </c>
      <c r="J354" s="4">
        <v>1</v>
      </c>
      <c r="K354" s="5">
        <v>43377.398773993053</v>
      </c>
      <c r="L354" s="6">
        <f t="shared" si="63"/>
        <v>0.39877399305260042</v>
      </c>
      <c r="M354" s="7">
        <v>43377.410423460649</v>
      </c>
      <c r="N354" s="6">
        <f t="shared" si="64"/>
        <v>0.41042346064932644</v>
      </c>
      <c r="O354" s="6">
        <f t="shared" si="65"/>
        <v>1.1649467596726026E-2</v>
      </c>
      <c r="P354" s="1">
        <v>12000</v>
      </c>
      <c r="Q354" s="26">
        <v>6.3</v>
      </c>
      <c r="R354" s="26">
        <v>15</v>
      </c>
      <c r="S354" s="28">
        <f t="shared" si="60"/>
        <v>25.2</v>
      </c>
      <c r="T354" s="26" t="s">
        <v>20</v>
      </c>
      <c r="U354">
        <v>6</v>
      </c>
      <c r="V354">
        <v>17</v>
      </c>
      <c r="W354" s="8">
        <f t="shared" si="67"/>
        <v>21.176470588235293</v>
      </c>
      <c r="X354" t="s">
        <v>20</v>
      </c>
      <c r="Y354">
        <v>6.8</v>
      </c>
      <c r="Z354">
        <v>18</v>
      </c>
      <c r="AA354" s="8">
        <f>+Y354*60/Z354</f>
        <v>22.666666666666668</v>
      </c>
      <c r="AB354" t="s">
        <v>32</v>
      </c>
      <c r="AC354" s="8">
        <v>6.5328507389888166</v>
      </c>
      <c r="AD354" s="8">
        <v>16.77523333231608</v>
      </c>
      <c r="AE354" s="40">
        <v>31.166912740069147</v>
      </c>
      <c r="AF354" s="40">
        <v>23.366056171882249</v>
      </c>
      <c r="AG354">
        <v>12000</v>
      </c>
      <c r="AH354" s="23">
        <v>1</v>
      </c>
      <c r="AI354" s="23">
        <v>0</v>
      </c>
      <c r="AJ354" s="23">
        <v>0</v>
      </c>
      <c r="AK354" s="23">
        <v>0</v>
      </c>
      <c r="AL354" s="38">
        <f t="shared" si="66"/>
        <v>1</v>
      </c>
      <c r="AM354" s="8"/>
      <c r="AN354" s="40"/>
      <c r="AO354" s="40"/>
    </row>
    <row r="355" spans="1:41" x14ac:dyDescent="0.25">
      <c r="A355" s="3" t="s">
        <v>178</v>
      </c>
      <c r="B355" s="30" t="s">
        <v>179</v>
      </c>
      <c r="C355" s="1" t="s">
        <v>177</v>
      </c>
      <c r="D355" s="1" t="str">
        <f>+VLOOKUP($C355,[1]Ubicacion!$A:$C,2,0)</f>
        <v>Ub26</v>
      </c>
      <c r="E355" s="1" t="str">
        <f>+VLOOKUP($C355,[1]Ubicacion!$A:$C,3,0)</f>
        <v>Palacio de Exposiciones - Zona Oriental</v>
      </c>
      <c r="F355" s="1" t="s">
        <v>156</v>
      </c>
      <c r="G355" s="1" t="str">
        <f>+VLOOKUP($F355,[1]Ubicacion!$A:$C,2,0)</f>
        <v>Ub19</v>
      </c>
      <c r="H355" s="1" t="str">
        <f>+VLOOKUP($F355,[1]Ubicacion!$A:$C,3,0)</f>
        <v>Hospital Pablo Tobon Uribe - Zona Occidental</v>
      </c>
      <c r="I355" s="4">
        <v>2</v>
      </c>
      <c r="J355" s="4">
        <v>2</v>
      </c>
      <c r="K355" s="5">
        <v>43370.627915821759</v>
      </c>
      <c r="L355" s="6">
        <f t="shared" si="63"/>
        <v>0.62791582175850635</v>
      </c>
      <c r="M355" s="7">
        <v>43370.635545983794</v>
      </c>
      <c r="N355" s="6">
        <f t="shared" si="64"/>
        <v>0.63554598379414529</v>
      </c>
      <c r="O355" s="6">
        <f t="shared" si="65"/>
        <v>7.6301620356389321E-3</v>
      </c>
      <c r="P355" s="1">
        <v>10000</v>
      </c>
      <c r="Q355" s="26">
        <v>5.4</v>
      </c>
      <c r="R355" s="26">
        <v>11</v>
      </c>
      <c r="S355" s="28">
        <f t="shared" si="60"/>
        <v>29.454545454545453</v>
      </c>
      <c r="T355" s="26" t="s">
        <v>20</v>
      </c>
      <c r="U355">
        <v>5.3</v>
      </c>
      <c r="V355">
        <v>13</v>
      </c>
      <c r="W355" s="8">
        <f t="shared" si="67"/>
        <v>24.46153846153846</v>
      </c>
      <c r="X355" t="s">
        <v>20</v>
      </c>
      <c r="Y355">
        <v>6.2</v>
      </c>
      <c r="Z355">
        <v>14</v>
      </c>
      <c r="AA355" s="8">
        <f>+Y355*60/Z355</f>
        <v>26.571428571428573</v>
      </c>
      <c r="AB355" t="s">
        <v>32</v>
      </c>
      <c r="AC355" s="8">
        <v>4.7617838973950173</v>
      </c>
      <c r="AD355" s="8">
        <v>10.987433334191641</v>
      </c>
      <c r="AE355" s="40">
        <v>38.27216168132022</v>
      </c>
      <c r="AF355" s="40">
        <v>26.003073252295721</v>
      </c>
      <c r="AG355">
        <v>10000</v>
      </c>
      <c r="AH355" s="23">
        <v>1</v>
      </c>
      <c r="AI355" s="23">
        <v>0</v>
      </c>
      <c r="AJ355" s="23">
        <v>0</v>
      </c>
      <c r="AK355" s="23">
        <v>0</v>
      </c>
      <c r="AL355" s="38">
        <f t="shared" si="66"/>
        <v>1</v>
      </c>
      <c r="AM355" s="8"/>
      <c r="AN355" s="40"/>
      <c r="AO355" s="40"/>
    </row>
    <row r="356" spans="1:41" x14ac:dyDescent="0.25">
      <c r="A356" s="3" t="s">
        <v>573</v>
      </c>
      <c r="B356" s="30" t="s">
        <v>574</v>
      </c>
      <c r="C356" s="1" t="s">
        <v>156</v>
      </c>
      <c r="D356" s="1" t="str">
        <f>+VLOOKUP($C356,[1]Ubicacion!$A:$C,2,0)</f>
        <v>Ub19</v>
      </c>
      <c r="E356" s="1" t="str">
        <f>+VLOOKUP($C356,[1]Ubicacion!$A:$C,3,0)</f>
        <v>Hospital Pablo Tobon Uribe - Zona Occidental</v>
      </c>
      <c r="F356" s="1" t="s">
        <v>248</v>
      </c>
      <c r="G356" s="1" t="str">
        <f>+VLOOKUP($F356,[1]Ubicacion!$A:$C,2,0)</f>
        <v>Ub34</v>
      </c>
      <c r="H356" s="1" t="str">
        <f>+VLOOKUP($F356,[1]Ubicacion!$A:$C,3,0)</f>
        <v>Parroquia El Calvario - Zona Oriental</v>
      </c>
      <c r="I356" s="4">
        <v>2</v>
      </c>
      <c r="J356" s="4">
        <v>2</v>
      </c>
      <c r="K356" s="5">
        <v>43399.658710150463</v>
      </c>
      <c r="L356" s="6">
        <f t="shared" si="63"/>
        <v>0.6587101504628663</v>
      </c>
      <c r="M356" s="7">
        <v>43399.676472303239</v>
      </c>
      <c r="N356" s="6">
        <f t="shared" si="64"/>
        <v>0.67647230323927943</v>
      </c>
      <c r="O356" s="6">
        <f t="shared" si="65"/>
        <v>1.7762152776413132E-2</v>
      </c>
      <c r="P356" s="1">
        <v>8500</v>
      </c>
      <c r="Q356" s="26">
        <v>3.8</v>
      </c>
      <c r="R356" s="26">
        <v>14</v>
      </c>
      <c r="S356" s="28">
        <f t="shared" si="60"/>
        <v>16.285714285714285</v>
      </c>
      <c r="T356" s="26" t="s">
        <v>27</v>
      </c>
      <c r="U356">
        <v>5.6</v>
      </c>
      <c r="V356">
        <v>15</v>
      </c>
      <c r="W356" s="8">
        <f t="shared" si="67"/>
        <v>22.4</v>
      </c>
      <c r="X356" t="s">
        <v>20</v>
      </c>
      <c r="Y356">
        <v>5.3</v>
      </c>
      <c r="Z356">
        <v>16</v>
      </c>
      <c r="AA356" s="8">
        <f>+Y356*60/Z356</f>
        <v>19.875</v>
      </c>
      <c r="AB356" t="s">
        <v>58</v>
      </c>
      <c r="AC356" s="8">
        <v>3.7945032358465509</v>
      </c>
      <c r="AD356" s="8">
        <v>25.577500001589456</v>
      </c>
      <c r="AE356" s="40">
        <v>100.12412028642592</v>
      </c>
      <c r="AF356" s="40">
        <v>8.9011902702236334</v>
      </c>
      <c r="AG356">
        <v>8500</v>
      </c>
      <c r="AH356" s="23">
        <v>1</v>
      </c>
      <c r="AI356" s="23">
        <v>0</v>
      </c>
      <c r="AJ356" s="23">
        <v>0</v>
      </c>
      <c r="AK356" s="23">
        <v>0</v>
      </c>
      <c r="AL356" s="38">
        <f t="shared" si="66"/>
        <v>1</v>
      </c>
      <c r="AM356" s="8"/>
      <c r="AN356" s="40"/>
      <c r="AO356" s="40"/>
    </row>
    <row r="357" spans="1:41" x14ac:dyDescent="0.25">
      <c r="A357" s="3" t="s">
        <v>801</v>
      </c>
      <c r="B357" s="30" t="s">
        <v>802</v>
      </c>
      <c r="C357" s="1" t="s">
        <v>133</v>
      </c>
      <c r="D357" s="1" t="str">
        <f>+VLOOKUP($C357,[1]Ubicacion!$A:$C,2,0)</f>
        <v>Ub6</v>
      </c>
      <c r="E357" s="1" t="str">
        <f>+VLOOKUP($C357,[1]Ubicacion!$A:$C,3,0)</f>
        <v>C.C Premium Plaza - Zona Oriental</v>
      </c>
      <c r="F357" s="1" t="s">
        <v>18</v>
      </c>
      <c r="G357" s="1" t="str">
        <f>+VLOOKUP($F357,[1]Ubicacion!$A:$C,2,0)</f>
        <v>Ub17</v>
      </c>
      <c r="H357" s="1" t="str">
        <f>+VLOOKUP($F357,[1]Ubicacion!$A:$C,3,0)</f>
        <v>Facultad de Minas Unal - Zona Occidental</v>
      </c>
      <c r="I357" s="4">
        <v>2</v>
      </c>
      <c r="J357" s="4">
        <v>2</v>
      </c>
      <c r="K357" s="5">
        <v>43419.57344521991</v>
      </c>
      <c r="L357" s="6">
        <f t="shared" si="63"/>
        <v>0.57344521991035435</v>
      </c>
      <c r="M357" s="7">
        <v>43419.594159108798</v>
      </c>
      <c r="N357" s="6">
        <f t="shared" si="64"/>
        <v>0.59415910879761213</v>
      </c>
      <c r="O357" s="6">
        <f t="shared" si="65"/>
        <v>2.0713888887257781E-2</v>
      </c>
      <c r="P357" s="1">
        <v>16000</v>
      </c>
      <c r="Q357">
        <v>9.3000000000000007</v>
      </c>
      <c r="R357">
        <v>21</v>
      </c>
      <c r="S357" s="8">
        <f t="shared" si="60"/>
        <v>26.571428571428573</v>
      </c>
      <c r="T357" t="s">
        <v>20</v>
      </c>
      <c r="W357" s="8"/>
      <c r="X357" t="s">
        <v>28</v>
      </c>
      <c r="AA357" s="8"/>
      <c r="AB357" t="s">
        <v>28</v>
      </c>
      <c r="AC357" s="8">
        <v>8.3396651832262449</v>
      </c>
      <c r="AD357" s="8">
        <v>29.827999997138978</v>
      </c>
      <c r="AE357" s="40">
        <v>29.704635784795009</v>
      </c>
      <c r="AF357" s="40">
        <v>16.775509958480949</v>
      </c>
      <c r="AG357">
        <v>16000</v>
      </c>
      <c r="AH357" s="23">
        <v>0</v>
      </c>
      <c r="AI357" s="23">
        <v>0</v>
      </c>
      <c r="AJ357" s="23">
        <v>0</v>
      </c>
      <c r="AK357" s="23">
        <v>1</v>
      </c>
      <c r="AL357" s="38">
        <f t="shared" si="66"/>
        <v>4</v>
      </c>
      <c r="AM357" s="8"/>
      <c r="AN357" s="40"/>
      <c r="AO357" s="40"/>
    </row>
    <row r="358" spans="1:41" x14ac:dyDescent="0.25">
      <c r="A358" s="3" t="s">
        <v>227</v>
      </c>
      <c r="B358" s="30" t="s">
        <v>228</v>
      </c>
      <c r="C358" s="1" t="s">
        <v>221</v>
      </c>
      <c r="D358" s="1" t="str">
        <f>+VLOOKUP($C358,[1]Ubicacion!$A:$C,2,0)</f>
        <v>Ub18</v>
      </c>
      <c r="E358" s="1" t="str">
        <f>+VLOOKUP($C358,[1]Ubicacion!$A:$C,3,0)</f>
        <v>Hospital La Maria - Zona Occidental</v>
      </c>
      <c r="F358" s="1" t="s">
        <v>177</v>
      </c>
      <c r="G358" s="1" t="str">
        <f>+VLOOKUP($F358,[1]Ubicacion!$A:$C,2,0)</f>
        <v>Ub26</v>
      </c>
      <c r="H358" s="1" t="str">
        <f>+VLOOKUP($F358,[1]Ubicacion!$A:$C,3,0)</f>
        <v>Palacio de Exposiciones - Zona Oriental</v>
      </c>
      <c r="I358" s="4">
        <v>1</v>
      </c>
      <c r="J358" s="4">
        <v>2</v>
      </c>
      <c r="K358" s="5">
        <v>43375.753133831022</v>
      </c>
      <c r="L358" s="6">
        <f t="shared" si="63"/>
        <v>0.75313383102184162</v>
      </c>
      <c r="M358" s="7">
        <v>43375.761310266207</v>
      </c>
      <c r="N358" s="6">
        <f t="shared" si="64"/>
        <v>0.76131026620714692</v>
      </c>
      <c r="O358" s="6">
        <f t="shared" si="65"/>
        <v>8.1764351853053086E-3</v>
      </c>
      <c r="P358" s="1">
        <v>11500</v>
      </c>
      <c r="Q358" s="3">
        <v>6.4</v>
      </c>
      <c r="R358" s="3">
        <v>14</v>
      </c>
      <c r="S358" s="8">
        <f t="shared" si="60"/>
        <v>27.428571428571427</v>
      </c>
      <c r="T358" t="s">
        <v>27</v>
      </c>
      <c r="U358">
        <v>6.8</v>
      </c>
      <c r="V358">
        <v>16</v>
      </c>
      <c r="W358" s="8">
        <f>+U358*60/V358</f>
        <v>25.5</v>
      </c>
      <c r="X358" t="s">
        <v>32</v>
      </c>
      <c r="Y358">
        <v>7.8</v>
      </c>
      <c r="Z358">
        <v>16</v>
      </c>
      <c r="AA358" s="8">
        <f>+Y358*60/Z358</f>
        <v>29.25</v>
      </c>
      <c r="AB358" t="s">
        <v>32</v>
      </c>
      <c r="AC358" s="8">
        <v>6.2535313221707689</v>
      </c>
      <c r="AD358" s="8">
        <v>11.774066666762034</v>
      </c>
      <c r="AE358" s="40">
        <v>40.183112628787448</v>
      </c>
      <c r="AF358" s="40">
        <v>31.867653713008281</v>
      </c>
      <c r="AG358">
        <v>11500</v>
      </c>
      <c r="AH358" s="38">
        <v>0</v>
      </c>
      <c r="AI358" s="38">
        <v>0</v>
      </c>
      <c r="AJ358" s="38">
        <v>0</v>
      </c>
      <c r="AK358" s="38">
        <v>1</v>
      </c>
      <c r="AL358" s="38">
        <f t="shared" si="66"/>
        <v>4</v>
      </c>
      <c r="AM358" s="8"/>
      <c r="AN358" s="40"/>
      <c r="AO358" s="40"/>
    </row>
    <row r="359" spans="1:41" x14ac:dyDescent="0.25">
      <c r="A359" s="3" t="s">
        <v>793</v>
      </c>
      <c r="B359" s="30" t="s">
        <v>794</v>
      </c>
      <c r="C359" s="1" t="s">
        <v>157</v>
      </c>
      <c r="D359" s="1" t="str">
        <f>+VLOOKUP($C359,[1]Ubicacion!$A:$C,2,0)</f>
        <v>Ub23</v>
      </c>
      <c r="E359" s="1" t="str">
        <f>+VLOOKUP($C359,[1]Ubicacion!$A:$C,3,0)</f>
        <v>Museo Casa Gardeliana - Zona Oriental</v>
      </c>
      <c r="F359" s="1" t="s">
        <v>19</v>
      </c>
      <c r="G359" s="1" t="str">
        <f>+VLOOKUP($F359,[1]Ubicacion!$A:$C,2,0)</f>
        <v>Ub38</v>
      </c>
      <c r="H359" s="1" t="str">
        <f>+VLOOKUP($F359,[1]Ubicacion!$A:$C,3,0)</f>
        <v>Terminal de Transporte Norte - Zona Occidental</v>
      </c>
      <c r="I359" s="4">
        <v>2</v>
      </c>
      <c r="J359" s="4">
        <v>2</v>
      </c>
      <c r="K359" s="5">
        <v>43419.502486886573</v>
      </c>
      <c r="L359" s="6">
        <f t="shared" si="63"/>
        <v>0.50248688657302409</v>
      </c>
      <c r="M359" s="7">
        <v>43419.514276770831</v>
      </c>
      <c r="N359" s="6">
        <f t="shared" si="64"/>
        <v>0.51427677083120216</v>
      </c>
      <c r="O359" s="6">
        <f t="shared" si="65"/>
        <v>1.1789884258178063E-2</v>
      </c>
      <c r="P359" s="1">
        <v>8300</v>
      </c>
      <c r="Q359">
        <v>2.9</v>
      </c>
      <c r="R359">
        <v>10</v>
      </c>
      <c r="S359" s="8">
        <f t="shared" si="60"/>
        <v>17.399999999999999</v>
      </c>
      <c r="T359" t="s">
        <v>20</v>
      </c>
      <c r="W359" s="8"/>
      <c r="X359" t="s">
        <v>28</v>
      </c>
      <c r="AA359" s="8"/>
      <c r="AB359" t="s">
        <v>28</v>
      </c>
      <c r="AC359" s="8">
        <v>3.8272563026046642</v>
      </c>
      <c r="AD359" s="8">
        <v>16.977433331807454</v>
      </c>
      <c r="AE359" s="40">
        <v>18.189644810158562</v>
      </c>
      <c r="AF359" s="40">
        <v>13.525918415833495</v>
      </c>
      <c r="AG359">
        <v>8300</v>
      </c>
      <c r="AH359" s="23">
        <v>0</v>
      </c>
      <c r="AI359" s="23">
        <v>0</v>
      </c>
      <c r="AJ359" s="23">
        <v>0</v>
      </c>
      <c r="AK359" s="23">
        <v>1</v>
      </c>
      <c r="AL359" s="38">
        <f t="shared" si="66"/>
        <v>4</v>
      </c>
      <c r="AM359" s="8"/>
      <c r="AN359" s="40"/>
      <c r="AO359" s="40"/>
    </row>
    <row r="360" spans="1:41" x14ac:dyDescent="0.25">
      <c r="A360" s="3" t="s">
        <v>747</v>
      </c>
      <c r="B360" s="30" t="s">
        <v>748</v>
      </c>
      <c r="C360" s="1" t="s">
        <v>160</v>
      </c>
      <c r="D360" s="1" t="str">
        <f>+VLOOKUP($C360,[1]Ubicacion!$A:$C,2,0)</f>
        <v>Ub30</v>
      </c>
      <c r="E360" s="1" t="str">
        <f>+VLOOKUP($C360,[1]Ubicacion!$A:$C,3,0)</f>
        <v>Parque de los pies descalsos  - Zona Oriental</v>
      </c>
      <c r="F360" s="1" t="s">
        <v>78</v>
      </c>
      <c r="G360" s="1" t="str">
        <f>+VLOOKUP($F360,[1]Ubicacion!$A:$C,2,0)</f>
        <v>Ub37</v>
      </c>
      <c r="H360" s="1" t="str">
        <f>+VLOOKUP($F360,[1]Ubicacion!$A:$C,3,0)</f>
        <v>Segundo Parque de Laureles - Zona Occidental</v>
      </c>
      <c r="I360" s="4">
        <v>2</v>
      </c>
      <c r="J360" s="4">
        <v>1</v>
      </c>
      <c r="K360" s="5">
        <v>43414.425228356478</v>
      </c>
      <c r="L360" s="6">
        <f t="shared" si="63"/>
        <v>0.42522835647832835</v>
      </c>
      <c r="M360" s="7">
        <v>43414.43093923611</v>
      </c>
      <c r="N360" s="6">
        <f t="shared" si="64"/>
        <v>0.43093923611013452</v>
      </c>
      <c r="O360" s="6">
        <f t="shared" si="65"/>
        <v>5.710879631806165E-3</v>
      </c>
      <c r="P360" s="1">
        <v>7600</v>
      </c>
      <c r="Q360" s="26">
        <v>3.6</v>
      </c>
      <c r="R360" s="26">
        <v>9</v>
      </c>
      <c r="S360" s="28">
        <f t="shared" si="60"/>
        <v>24</v>
      </c>
      <c r="T360" s="26" t="s">
        <v>20</v>
      </c>
      <c r="U360">
        <v>4.0999999999999996</v>
      </c>
      <c r="V360">
        <v>14</v>
      </c>
      <c r="W360" s="8">
        <f t="shared" ref="W360:W366" si="69">+U360*60/V360</f>
        <v>17.571428571428569</v>
      </c>
      <c r="X360" t="s">
        <v>32</v>
      </c>
      <c r="Y360">
        <v>3.6</v>
      </c>
      <c r="Z360">
        <v>17</v>
      </c>
      <c r="AA360" s="8">
        <f t="shared" ref="AA360:AA366" si="70">+Y360*60/Z360</f>
        <v>12.705882352941176</v>
      </c>
      <c r="AB360" t="s">
        <v>32</v>
      </c>
      <c r="AC360" s="8">
        <v>3.2743184815770316</v>
      </c>
      <c r="AD360" s="8">
        <v>8.2236666679382324</v>
      </c>
      <c r="AE360" s="40">
        <v>33.326291969737497</v>
      </c>
      <c r="AF360" s="40">
        <v>23.88947860211319</v>
      </c>
      <c r="AG360">
        <v>7600</v>
      </c>
      <c r="AH360" s="23">
        <v>1</v>
      </c>
      <c r="AI360" s="23">
        <v>0</v>
      </c>
      <c r="AJ360" s="23">
        <v>0</v>
      </c>
      <c r="AK360" s="23">
        <v>0</v>
      </c>
      <c r="AL360" s="38">
        <f t="shared" si="66"/>
        <v>1</v>
      </c>
      <c r="AM360" s="8"/>
      <c r="AN360" s="40"/>
      <c r="AO360" s="40"/>
    </row>
    <row r="361" spans="1:41" x14ac:dyDescent="0.25">
      <c r="A361" s="3" t="s">
        <v>528</v>
      </c>
      <c r="B361" s="30" t="s">
        <v>529</v>
      </c>
      <c r="C361" s="1" t="s">
        <v>160</v>
      </c>
      <c r="D361" s="1" t="str">
        <f>+VLOOKUP($C361,[1]Ubicacion!$A:$C,2,0)</f>
        <v>Ub30</v>
      </c>
      <c r="E361" s="1" t="str">
        <f>+VLOOKUP($C361,[1]Ubicacion!$A:$C,3,0)</f>
        <v>Parque de los pies descalsos  - Zona Oriental</v>
      </c>
      <c r="F361" s="1" t="s">
        <v>151</v>
      </c>
      <c r="G361" s="1" t="str">
        <f>+VLOOKUP($F361,[1]Ubicacion!$A:$C,2,0)</f>
        <v>Ub1</v>
      </c>
      <c r="H361" s="1" t="str">
        <f>+VLOOKUP($F361,[1]Ubicacion!$A:$C,3,0)</f>
        <v>Aeroparque Juan Pablo II - Zona Occidental</v>
      </c>
      <c r="I361" s="4">
        <v>1</v>
      </c>
      <c r="J361" s="4">
        <v>2</v>
      </c>
      <c r="K361" s="5">
        <v>43396.731998495372</v>
      </c>
      <c r="L361" s="6">
        <f t="shared" si="63"/>
        <v>0.73199849537195405</v>
      </c>
      <c r="M361" s="7">
        <v>43396.745450694441</v>
      </c>
      <c r="N361" s="6">
        <f t="shared" si="64"/>
        <v>0.7454506944413879</v>
      </c>
      <c r="O361" s="6">
        <f t="shared" si="65"/>
        <v>1.3452199069433846E-2</v>
      </c>
      <c r="P361" s="1">
        <v>10200</v>
      </c>
      <c r="Q361" s="26">
        <v>4.8</v>
      </c>
      <c r="R361" s="26">
        <v>17</v>
      </c>
      <c r="S361" s="28">
        <f t="shared" si="60"/>
        <v>16.941176470588236</v>
      </c>
      <c r="T361" s="26" t="s">
        <v>27</v>
      </c>
      <c r="U361">
        <v>7.2</v>
      </c>
      <c r="V361">
        <v>17</v>
      </c>
      <c r="W361" s="8">
        <f t="shared" si="69"/>
        <v>25.411764705882351</v>
      </c>
      <c r="X361" t="s">
        <v>32</v>
      </c>
      <c r="Y361">
        <v>5.0999999999999996</v>
      </c>
      <c r="Z361">
        <v>22</v>
      </c>
      <c r="AA361" s="8">
        <f t="shared" si="70"/>
        <v>13.909090909090908</v>
      </c>
      <c r="AB361" t="s">
        <v>32</v>
      </c>
      <c r="AC361" s="8">
        <v>4.5888188420943221</v>
      </c>
      <c r="AD361" s="8">
        <v>19.371166666348774</v>
      </c>
      <c r="AE361" s="40">
        <v>63.891347337037189</v>
      </c>
      <c r="AF361" s="40">
        <v>14.213347872534486</v>
      </c>
      <c r="AG361">
        <v>10200</v>
      </c>
      <c r="AH361" s="23">
        <v>1</v>
      </c>
      <c r="AI361" s="23">
        <v>0</v>
      </c>
      <c r="AJ361" s="23">
        <v>0</v>
      </c>
      <c r="AK361" s="23">
        <v>0</v>
      </c>
      <c r="AL361" s="38">
        <f t="shared" si="66"/>
        <v>1</v>
      </c>
      <c r="AM361" s="8"/>
      <c r="AN361" s="40"/>
      <c r="AO361" s="40"/>
    </row>
    <row r="362" spans="1:41" x14ac:dyDescent="0.25">
      <c r="A362" s="9" t="s">
        <v>749</v>
      </c>
      <c r="B362" s="10" t="s">
        <v>750</v>
      </c>
      <c r="C362" s="10" t="s">
        <v>78</v>
      </c>
      <c r="D362" s="10" t="str">
        <f>+VLOOKUP($C362,[1]Ubicacion!$A:$C,2,0)</f>
        <v>Ub37</v>
      </c>
      <c r="E362" s="10" t="str">
        <f>+VLOOKUP($C362,[1]Ubicacion!$A:$C,3,0)</f>
        <v>Segundo Parque de Laureles - Zona Occidental</v>
      </c>
      <c r="F362" s="10" t="s">
        <v>91</v>
      </c>
      <c r="G362" s="10" t="str">
        <f>+VLOOKUP($F362,[1]Ubicacion!$A:$C,2,0)</f>
        <v>Ub41</v>
      </c>
      <c r="H362" s="10" t="str">
        <f>+VLOOKUP($F362,[1]Ubicacion!$A:$C,3,0)</f>
        <v>Universidad de Antioquia - Zona Oriental</v>
      </c>
      <c r="I362" s="11">
        <v>2</v>
      </c>
      <c r="J362" s="11">
        <v>1</v>
      </c>
      <c r="K362" s="12">
        <v>43414.433469479169</v>
      </c>
      <c r="L362" s="13">
        <f t="shared" si="63"/>
        <v>0.43346947916870704</v>
      </c>
      <c r="M362" s="14">
        <v>43414.449330902775</v>
      </c>
      <c r="N362" s="13">
        <f t="shared" si="64"/>
        <v>0.44933090277481824</v>
      </c>
      <c r="O362" s="13">
        <f t="shared" si="65"/>
        <v>1.5861423606111202E-2</v>
      </c>
      <c r="P362" s="10">
        <v>12800</v>
      </c>
      <c r="Q362" s="9">
        <v>6.7</v>
      </c>
      <c r="R362" s="9">
        <v>13</v>
      </c>
      <c r="S362" s="15">
        <f t="shared" si="60"/>
        <v>30.923076923076923</v>
      </c>
      <c r="T362" s="9" t="s">
        <v>20</v>
      </c>
      <c r="U362" s="9">
        <v>6.6</v>
      </c>
      <c r="V362" s="9">
        <v>17</v>
      </c>
      <c r="W362" s="15">
        <f t="shared" si="69"/>
        <v>23.294117647058822</v>
      </c>
      <c r="X362" s="9" t="s">
        <v>32</v>
      </c>
      <c r="Y362" s="9">
        <v>6.6</v>
      </c>
      <c r="Z362" s="9">
        <v>17</v>
      </c>
      <c r="AA362" s="15">
        <f t="shared" si="70"/>
        <v>23.294117647058822</v>
      </c>
      <c r="AB362" s="9" t="s">
        <v>32</v>
      </c>
      <c r="AC362" s="15"/>
      <c r="AD362" s="15"/>
      <c r="AE362" s="41"/>
      <c r="AF362" s="41"/>
      <c r="AG362" s="9"/>
      <c r="AH362" s="35"/>
      <c r="AI362" s="35"/>
      <c r="AJ362" s="35"/>
      <c r="AK362" s="35"/>
      <c r="AL362" s="38">
        <f t="shared" si="66"/>
        <v>0</v>
      </c>
      <c r="AM362" s="8"/>
      <c r="AN362" s="40"/>
      <c r="AO362" s="40"/>
    </row>
    <row r="363" spans="1:41" x14ac:dyDescent="0.25">
      <c r="A363" s="3" t="s">
        <v>552</v>
      </c>
      <c r="B363" s="30" t="s">
        <v>553</v>
      </c>
      <c r="C363" s="1" t="s">
        <v>18</v>
      </c>
      <c r="D363" s="1" t="str">
        <f>+VLOOKUP($C363,[1]Ubicacion!$A:$C,2,0)</f>
        <v>Ub17</v>
      </c>
      <c r="E363" s="1" t="str">
        <f>+VLOOKUP($C363,[1]Ubicacion!$A:$C,3,0)</f>
        <v>Facultad de Minas Unal - Zona Occidental</v>
      </c>
      <c r="F363" s="1" t="s">
        <v>91</v>
      </c>
      <c r="G363" s="1" t="str">
        <f>+VLOOKUP($F363,[1]Ubicacion!$A:$C,2,0)</f>
        <v>Ub41</v>
      </c>
      <c r="H363" s="1" t="str">
        <f>+VLOOKUP($F363,[1]Ubicacion!$A:$C,3,0)</f>
        <v>Universidad de Antioquia - Zona Oriental</v>
      </c>
      <c r="I363" s="4">
        <v>2</v>
      </c>
      <c r="J363" s="4">
        <v>2</v>
      </c>
      <c r="K363" s="5">
        <v>43397.646013113423</v>
      </c>
      <c r="L363" s="6">
        <f t="shared" si="63"/>
        <v>0.64601311342266854</v>
      </c>
      <c r="M363" s="7">
        <v>43397.655754247688</v>
      </c>
      <c r="N363" s="6">
        <f t="shared" si="64"/>
        <v>0.65575424768758239</v>
      </c>
      <c r="O363" s="6">
        <f t="shared" si="65"/>
        <v>9.7411342649138533E-3</v>
      </c>
      <c r="P363" s="1">
        <v>10600</v>
      </c>
      <c r="Q363" s="26">
        <v>5.2</v>
      </c>
      <c r="R363" s="26">
        <v>11</v>
      </c>
      <c r="S363" s="28">
        <f t="shared" si="60"/>
        <v>28.363636363636363</v>
      </c>
      <c r="T363" s="26" t="s">
        <v>58</v>
      </c>
      <c r="U363">
        <v>5.3</v>
      </c>
      <c r="V363">
        <v>11</v>
      </c>
      <c r="W363" s="8">
        <f t="shared" si="69"/>
        <v>28.90909090909091</v>
      </c>
      <c r="X363" t="s">
        <v>58</v>
      </c>
      <c r="Y363">
        <v>5.9</v>
      </c>
      <c r="Z363">
        <v>14</v>
      </c>
      <c r="AA363" s="8">
        <f t="shared" si="70"/>
        <v>25.285714285714285</v>
      </c>
      <c r="AB363" t="s">
        <v>20</v>
      </c>
      <c r="AC363" s="8">
        <v>5.5428790841393232</v>
      </c>
      <c r="AD363" s="8">
        <v>14.027233334382375</v>
      </c>
      <c r="AE363" s="40">
        <v>35.352479033648805</v>
      </c>
      <c r="AF363" s="40">
        <v>23.709076274733739</v>
      </c>
      <c r="AG363">
        <v>10600</v>
      </c>
      <c r="AH363" s="23">
        <v>1</v>
      </c>
      <c r="AI363" s="23">
        <v>0</v>
      </c>
      <c r="AJ363" s="23">
        <v>0</v>
      </c>
      <c r="AK363" s="23">
        <v>0</v>
      </c>
      <c r="AL363" s="38">
        <f t="shared" si="66"/>
        <v>1</v>
      </c>
      <c r="AM363" s="8"/>
      <c r="AN363" s="40"/>
      <c r="AO363" s="40"/>
    </row>
    <row r="364" spans="1:41" x14ac:dyDescent="0.25">
      <c r="A364" s="3" t="s">
        <v>494</v>
      </c>
      <c r="B364" s="30" t="s">
        <v>495</v>
      </c>
      <c r="C364" s="1" t="s">
        <v>37</v>
      </c>
      <c r="D364" s="1" t="str">
        <f>+VLOOKUP($C364,[1]Ubicacion!$A:$C,2,0)</f>
        <v>Ub7</v>
      </c>
      <c r="E364" s="1" t="str">
        <f>+VLOOKUP($C364,[1]Ubicacion!$A:$C,3,0)</f>
        <v>C.C Unicentro - Zona Occidental</v>
      </c>
      <c r="F364" s="1" t="s">
        <v>224</v>
      </c>
      <c r="G364" s="1" t="str">
        <f>+VLOOKUP($F364,[1]Ubicacion!$A:$C,2,0)</f>
        <v>Ub22</v>
      </c>
      <c r="H364" s="1" t="str">
        <f>+VLOOKUP($F364,[1]Ubicacion!$A:$C,3,0)</f>
        <v>Hotel Nutibara - Zona Oriental</v>
      </c>
      <c r="I364" s="4">
        <v>2</v>
      </c>
      <c r="J364" s="4">
        <v>1</v>
      </c>
      <c r="K364" s="5">
        <v>43393.357494328702</v>
      </c>
      <c r="L364" s="6">
        <f t="shared" si="63"/>
        <v>0.35749432870215969</v>
      </c>
      <c r="M364" s="7">
        <v>43393.367396956019</v>
      </c>
      <c r="N364" s="6">
        <f t="shared" si="64"/>
        <v>0.36739695601863787</v>
      </c>
      <c r="O364" s="6">
        <f t="shared" si="65"/>
        <v>9.9026273164781742E-3</v>
      </c>
      <c r="P364" s="1">
        <v>8000</v>
      </c>
      <c r="Q364">
        <v>3.4</v>
      </c>
      <c r="R364">
        <v>13</v>
      </c>
      <c r="S364" s="8">
        <f t="shared" si="60"/>
        <v>15.692307692307692</v>
      </c>
      <c r="T364" t="s">
        <v>27</v>
      </c>
      <c r="U364">
        <v>3.9</v>
      </c>
      <c r="V364">
        <v>13</v>
      </c>
      <c r="W364" s="8">
        <f t="shared" si="69"/>
        <v>18</v>
      </c>
      <c r="X364" t="s">
        <v>32</v>
      </c>
      <c r="Y364">
        <v>4.3</v>
      </c>
      <c r="Z364">
        <v>14</v>
      </c>
      <c r="AA364" s="8">
        <f t="shared" si="70"/>
        <v>18.428571428571427</v>
      </c>
      <c r="AB364" t="s">
        <v>32</v>
      </c>
      <c r="AC364" s="8">
        <v>3.8846598018310599</v>
      </c>
      <c r="AD364" s="8">
        <v>14.259783331553141</v>
      </c>
      <c r="AE364" s="40">
        <v>29.636137737968003</v>
      </c>
      <c r="AF364" s="40">
        <v>16.345240505451432</v>
      </c>
      <c r="AG364">
        <v>8000</v>
      </c>
      <c r="AH364" s="38">
        <v>0</v>
      </c>
      <c r="AI364" s="38">
        <v>0</v>
      </c>
      <c r="AJ364" s="38">
        <v>0</v>
      </c>
      <c r="AK364" s="38">
        <v>1</v>
      </c>
      <c r="AL364" s="38">
        <f t="shared" si="66"/>
        <v>4</v>
      </c>
      <c r="AM364" s="8"/>
      <c r="AN364" s="40"/>
      <c r="AO364" s="40"/>
    </row>
    <row r="365" spans="1:41" x14ac:dyDescent="0.25">
      <c r="A365" s="3" t="s">
        <v>454</v>
      </c>
      <c r="B365" s="30" t="s">
        <v>455</v>
      </c>
      <c r="C365" s="1" t="s">
        <v>177</v>
      </c>
      <c r="D365" s="1" t="str">
        <f>+VLOOKUP($C365,[1]Ubicacion!$A:$C,2,0)</f>
        <v>Ub26</v>
      </c>
      <c r="E365" s="1" t="str">
        <f>+VLOOKUP($C365,[1]Ubicacion!$A:$C,3,0)</f>
        <v>Palacio de Exposiciones - Zona Oriental</v>
      </c>
      <c r="F365" s="1" t="s">
        <v>18</v>
      </c>
      <c r="G365" s="1" t="str">
        <f>+VLOOKUP($F365,[1]Ubicacion!$A:$C,2,0)</f>
        <v>Ub17</v>
      </c>
      <c r="H365" s="1" t="str">
        <f>+VLOOKUP($F365,[1]Ubicacion!$A:$C,3,0)</f>
        <v>Facultad de Minas Unal - Zona Occidental</v>
      </c>
      <c r="I365" s="4">
        <v>2</v>
      </c>
      <c r="J365" s="4">
        <v>2</v>
      </c>
      <c r="K365" s="5">
        <v>43391.52266894676</v>
      </c>
      <c r="L365" s="6">
        <f t="shared" si="63"/>
        <v>0.5226689467599499</v>
      </c>
      <c r="M365" s="7">
        <v>43391.533304363424</v>
      </c>
      <c r="N365" s="6">
        <f t="shared" si="64"/>
        <v>0.53330436342366738</v>
      </c>
      <c r="O365" s="6">
        <f t="shared" si="65"/>
        <v>1.0635416663717479E-2</v>
      </c>
      <c r="P365" s="1">
        <v>11100</v>
      </c>
      <c r="Q365">
        <v>5.7</v>
      </c>
      <c r="R365">
        <v>15</v>
      </c>
      <c r="S365" s="8">
        <f t="shared" si="60"/>
        <v>22.8</v>
      </c>
      <c r="T365" t="s">
        <v>20</v>
      </c>
      <c r="U365">
        <v>6.7</v>
      </c>
      <c r="V365">
        <v>17</v>
      </c>
      <c r="W365" s="8">
        <f t="shared" si="69"/>
        <v>23.647058823529413</v>
      </c>
      <c r="X365" t="s">
        <v>20</v>
      </c>
      <c r="Y365">
        <v>6.2</v>
      </c>
      <c r="Z365">
        <v>18</v>
      </c>
      <c r="AA365" s="8">
        <f t="shared" si="70"/>
        <v>20.666666666666668</v>
      </c>
      <c r="AB365" t="s">
        <v>32</v>
      </c>
      <c r="AC365" s="8">
        <v>5.8947263807588692</v>
      </c>
      <c r="AD365" s="8">
        <v>15.315000001589457</v>
      </c>
      <c r="AE365" s="40">
        <v>25.826379718051655</v>
      </c>
      <c r="AF365" s="40">
        <v>23.093932929077724</v>
      </c>
      <c r="AG365">
        <v>11100</v>
      </c>
      <c r="AH365" s="23">
        <v>0</v>
      </c>
      <c r="AI365" s="23">
        <v>0</v>
      </c>
      <c r="AJ365" s="23">
        <v>0</v>
      </c>
      <c r="AK365" s="23">
        <v>1</v>
      </c>
      <c r="AL365" s="38">
        <f t="shared" si="66"/>
        <v>4</v>
      </c>
      <c r="AM365" s="8"/>
      <c r="AN365" s="40"/>
      <c r="AO365" s="40"/>
    </row>
    <row r="366" spans="1:41" x14ac:dyDescent="0.25">
      <c r="A366" s="9" t="s">
        <v>815</v>
      </c>
      <c r="B366" s="10" t="s">
        <v>816</v>
      </c>
      <c r="C366" s="10" t="s">
        <v>105</v>
      </c>
      <c r="D366" s="10" t="str">
        <f>+VLOOKUP($C366,[1]Ubicacion!$A:$C,2,0)</f>
        <v>Ub16</v>
      </c>
      <c r="E366" s="10" t="str">
        <f>+VLOOKUP($C366,[1]Ubicacion!$A:$C,3,0)</f>
        <v>Estadio Atanasio Girardot Obelisco - Zona Occidental</v>
      </c>
      <c r="F366" s="10" t="s">
        <v>163</v>
      </c>
      <c r="G366" s="10" t="str">
        <f>+VLOOKUP($F366,[1]Ubicacion!$A:$C,2,0)</f>
        <v>Ub25</v>
      </c>
      <c r="H366" s="10" t="str">
        <f>+VLOOKUP($F366,[1]Ubicacion!$A:$C,3,0)</f>
        <v>Museo de Arte Moderno - Zona Oriental</v>
      </c>
      <c r="I366" s="11">
        <v>1</v>
      </c>
      <c r="J366" s="11">
        <v>1</v>
      </c>
      <c r="K366" s="12">
        <v>43421.335672650464</v>
      </c>
      <c r="L366" s="13">
        <f t="shared" si="63"/>
        <v>0.33567265046440298</v>
      </c>
      <c r="M366" s="14">
        <v>43421.350640856479</v>
      </c>
      <c r="N366" s="13">
        <f t="shared" si="64"/>
        <v>0.35064085647900356</v>
      </c>
      <c r="O366" s="13">
        <f t="shared" si="65"/>
        <v>1.4968206014600582E-2</v>
      </c>
      <c r="P366" s="10">
        <v>15800</v>
      </c>
      <c r="Q366" s="9">
        <v>7</v>
      </c>
      <c r="R366" s="9">
        <v>15</v>
      </c>
      <c r="S366" s="15">
        <f t="shared" si="60"/>
        <v>28</v>
      </c>
      <c r="T366" s="9" t="s">
        <v>58</v>
      </c>
      <c r="U366" s="9">
        <v>7.2</v>
      </c>
      <c r="V366" s="9">
        <v>15</v>
      </c>
      <c r="W366" s="15">
        <f t="shared" si="69"/>
        <v>28.8</v>
      </c>
      <c r="X366" s="9" t="s">
        <v>58</v>
      </c>
      <c r="Y366" s="9">
        <v>7.6</v>
      </c>
      <c r="Z366" s="9">
        <v>17</v>
      </c>
      <c r="AA366" s="15">
        <f t="shared" si="70"/>
        <v>26.823529411764707</v>
      </c>
      <c r="AB366" s="9" t="s">
        <v>20</v>
      </c>
      <c r="AC366" s="15"/>
      <c r="AD366" s="15"/>
      <c r="AE366" s="41"/>
      <c r="AF366" s="41"/>
      <c r="AG366" s="9"/>
      <c r="AH366" s="35"/>
      <c r="AI366" s="35"/>
      <c r="AJ366" s="35"/>
      <c r="AK366" s="35"/>
      <c r="AL366" s="38">
        <f t="shared" si="66"/>
        <v>0</v>
      </c>
      <c r="AM366" s="8"/>
      <c r="AN366" s="40"/>
      <c r="AO366" s="40"/>
    </row>
    <row r="367" spans="1:41" x14ac:dyDescent="0.25">
      <c r="A367" s="3" t="s">
        <v>175</v>
      </c>
      <c r="B367" s="30" t="s">
        <v>176</v>
      </c>
      <c r="C367" s="1" t="s">
        <v>31</v>
      </c>
      <c r="D367" s="1" t="str">
        <f>+VLOOKUP($C367,[1]Ubicacion!$A:$C,2,0)</f>
        <v>Ub2</v>
      </c>
      <c r="E367" s="1" t="str">
        <f>+VLOOKUP($C367,[1]Ubicacion!$A:$C,3,0)</f>
        <v>Aeropuerto Olaya Herrera - Zona Occidental</v>
      </c>
      <c r="F367" s="1" t="s">
        <v>177</v>
      </c>
      <c r="G367" s="1" t="str">
        <f>+VLOOKUP($F367,[1]Ubicacion!$A:$C,2,0)</f>
        <v>Ub26</v>
      </c>
      <c r="H367" s="1" t="str">
        <f>+VLOOKUP($F367,[1]Ubicacion!$A:$C,3,0)</f>
        <v>Palacio de Exposiciones - Zona Oriental</v>
      </c>
      <c r="I367" s="4">
        <v>2</v>
      </c>
      <c r="J367" s="4">
        <v>2</v>
      </c>
      <c r="K367" s="5">
        <v>43370.613853240742</v>
      </c>
      <c r="L367" s="6">
        <f t="shared" si="63"/>
        <v>0.61385324074217351</v>
      </c>
      <c r="M367" s="7">
        <v>43370.621109988424</v>
      </c>
      <c r="N367" s="6">
        <f t="shared" si="64"/>
        <v>0.62110998842399567</v>
      </c>
      <c r="O367" s="6">
        <f t="shared" si="65"/>
        <v>7.2567476818221621E-3</v>
      </c>
      <c r="P367" s="1">
        <v>9000</v>
      </c>
      <c r="Q367" s="3">
        <v>4.0999999999999996</v>
      </c>
      <c r="R367" s="3">
        <v>11</v>
      </c>
      <c r="S367" s="8">
        <f t="shared" si="60"/>
        <v>22.36363636363636</v>
      </c>
      <c r="T367" t="s">
        <v>20</v>
      </c>
      <c r="W367" s="8"/>
      <c r="X367" t="s">
        <v>28</v>
      </c>
      <c r="AA367" s="8"/>
      <c r="AB367" t="s">
        <v>28</v>
      </c>
      <c r="AC367" s="8">
        <v>4.201673660311334</v>
      </c>
      <c r="AD367" s="8">
        <v>10.449716667334238</v>
      </c>
      <c r="AE367" s="40">
        <v>31.757431641551673</v>
      </c>
      <c r="AF367" s="40">
        <v>24.125096176697756</v>
      </c>
      <c r="AG367">
        <v>9000</v>
      </c>
      <c r="AH367" s="23">
        <v>0</v>
      </c>
      <c r="AI367" s="23">
        <v>0</v>
      </c>
      <c r="AJ367" s="23">
        <v>0</v>
      </c>
      <c r="AK367" s="23">
        <v>1</v>
      </c>
      <c r="AL367" s="38">
        <f t="shared" si="66"/>
        <v>4</v>
      </c>
      <c r="AM367" s="8"/>
      <c r="AN367" s="40"/>
      <c r="AO367" s="40"/>
    </row>
    <row r="368" spans="1:41" x14ac:dyDescent="0.25">
      <c r="A368" s="3" t="s">
        <v>404</v>
      </c>
      <c r="B368" s="30" t="s">
        <v>405</v>
      </c>
      <c r="C368" s="1" t="s">
        <v>296</v>
      </c>
      <c r="D368" s="1" t="str">
        <f>+VLOOKUP($C368,[1]Ubicacion!$A:$C,2,0)</f>
        <v>Ub11</v>
      </c>
      <c r="E368" s="1" t="str">
        <f>+VLOOKUP($C368,[1]Ubicacion!$A:$C,3,0)</f>
        <v>Cementerio Campos de Paz - Zona Occidental</v>
      </c>
      <c r="F368" s="1" t="s">
        <v>160</v>
      </c>
      <c r="G368" s="1" t="str">
        <f>+VLOOKUP($F368,[1]Ubicacion!$A:$C,2,0)</f>
        <v>Ub30</v>
      </c>
      <c r="H368" s="1" t="str">
        <f>+VLOOKUP($F368,[1]Ubicacion!$A:$C,3,0)</f>
        <v>Parque de los pies descalsos  - Zona Oriental</v>
      </c>
      <c r="I368" s="4">
        <v>2</v>
      </c>
      <c r="J368" s="4">
        <v>1</v>
      </c>
      <c r="K368" s="5">
        <v>43389.479716400463</v>
      </c>
      <c r="L368" s="6">
        <f t="shared" si="63"/>
        <v>0.47971640046307584</v>
      </c>
      <c r="M368" s="7">
        <v>43389.489148576387</v>
      </c>
      <c r="N368" s="6">
        <f t="shared" si="64"/>
        <v>0.48914857638737885</v>
      </c>
      <c r="O368" s="6">
        <f t="shared" si="65"/>
        <v>9.4321759243030101E-3</v>
      </c>
      <c r="P368" s="1">
        <v>11000</v>
      </c>
      <c r="Q368">
        <v>7.1</v>
      </c>
      <c r="R368">
        <v>13</v>
      </c>
      <c r="S368" s="8">
        <f t="shared" si="60"/>
        <v>32.769230769230766</v>
      </c>
      <c r="T368" t="s">
        <v>20</v>
      </c>
      <c r="U368">
        <v>7</v>
      </c>
      <c r="V368">
        <v>13</v>
      </c>
      <c r="W368" s="8">
        <f t="shared" ref="W368:W385" si="71">+U368*60/V368</f>
        <v>32.307692307692307</v>
      </c>
      <c r="X368" t="s">
        <v>20</v>
      </c>
      <c r="Y368">
        <v>6.7</v>
      </c>
      <c r="Z368">
        <v>15</v>
      </c>
      <c r="AA368" s="8">
        <f>+Y368*60/Z368</f>
        <v>26.8</v>
      </c>
      <c r="AB368" t="s">
        <v>32</v>
      </c>
      <c r="AC368" s="8">
        <v>5.9537609204739743</v>
      </c>
      <c r="AD368" s="8">
        <v>13.582333334287007</v>
      </c>
      <c r="AE368" s="40">
        <v>36.003868997436925</v>
      </c>
      <c r="AF368" s="40">
        <v>26.30075749405032</v>
      </c>
      <c r="AG368">
        <v>11000</v>
      </c>
      <c r="AH368" s="23">
        <v>0</v>
      </c>
      <c r="AI368" s="23">
        <v>0</v>
      </c>
      <c r="AJ368" s="23">
        <v>0</v>
      </c>
      <c r="AK368" s="23">
        <v>1</v>
      </c>
      <c r="AL368" s="38">
        <f t="shared" si="66"/>
        <v>4</v>
      </c>
      <c r="AM368" s="8"/>
      <c r="AN368" s="40"/>
      <c r="AO368" s="40"/>
    </row>
    <row r="369" spans="1:41" x14ac:dyDescent="0.25">
      <c r="A369" s="3" t="s">
        <v>116</v>
      </c>
      <c r="B369" s="30" t="s">
        <v>117</v>
      </c>
      <c r="C369" s="1" t="s">
        <v>49</v>
      </c>
      <c r="D369" s="1" t="str">
        <f>+VLOOKUP($C369,[1]Ubicacion!$A:$C,2,0)</f>
        <v>Ub8</v>
      </c>
      <c r="E369" s="1" t="str">
        <f>+VLOOKUP($C369,[1]Ubicacion!$A:$C,3,0)</f>
        <v>C.C. San Diego - Zona Oriental</v>
      </c>
      <c r="F369" s="1" t="s">
        <v>18</v>
      </c>
      <c r="G369" s="1" t="str">
        <f>+VLOOKUP($F369,[1]Ubicacion!$A:$C,2,0)</f>
        <v>Ub17</v>
      </c>
      <c r="H369" s="1" t="str">
        <f>+VLOOKUP($F369,[1]Ubicacion!$A:$C,3,0)</f>
        <v>Facultad de Minas Unal - Zona Occidental</v>
      </c>
      <c r="I369" s="4">
        <v>1</v>
      </c>
      <c r="J369" s="4">
        <v>1</v>
      </c>
      <c r="K369" s="5">
        <v>43367.326495104164</v>
      </c>
      <c r="L369" s="6">
        <f t="shared" si="63"/>
        <v>0.3264951041637687</v>
      </c>
      <c r="M369" s="7">
        <v>43367.344909108797</v>
      </c>
      <c r="N369" s="6">
        <f t="shared" si="64"/>
        <v>0.34490910879685543</v>
      </c>
      <c r="O369" s="6">
        <f t="shared" si="65"/>
        <v>1.8414004633086734E-2</v>
      </c>
      <c r="P369" s="1">
        <v>12500</v>
      </c>
      <c r="Q369" s="3">
        <v>7.7</v>
      </c>
      <c r="R369" s="3">
        <v>17</v>
      </c>
      <c r="S369" s="8">
        <f t="shared" ref="S369:S432" si="72">+Q369*60/R369</f>
        <v>27.176470588235293</v>
      </c>
      <c r="T369" s="3" t="s">
        <v>58</v>
      </c>
      <c r="U369">
        <v>7.2</v>
      </c>
      <c r="V369">
        <v>17</v>
      </c>
      <c r="W369" s="8">
        <f t="shared" si="71"/>
        <v>25.411764705882351</v>
      </c>
      <c r="X369" s="3" t="s">
        <v>20</v>
      </c>
      <c r="Y369">
        <v>8.1999999999999993</v>
      </c>
      <c r="Z369">
        <v>18</v>
      </c>
      <c r="AA369" s="8">
        <f>+Y369*60/Z369</f>
        <v>27.333333333333329</v>
      </c>
      <c r="AB369" s="3" t="s">
        <v>20</v>
      </c>
      <c r="AC369" s="8">
        <v>7.2604960258935813</v>
      </c>
      <c r="AD369" s="8">
        <v>26.516166667143505</v>
      </c>
      <c r="AE369" s="40">
        <v>24.748208533405574</v>
      </c>
      <c r="AF369" s="40">
        <v>16.428836302851003</v>
      </c>
      <c r="AG369">
        <v>12500</v>
      </c>
      <c r="AH369" s="23">
        <v>0</v>
      </c>
      <c r="AI369" s="23">
        <v>0</v>
      </c>
      <c r="AJ369" s="23">
        <v>0</v>
      </c>
      <c r="AK369" s="23">
        <v>1</v>
      </c>
      <c r="AL369" s="38">
        <f t="shared" si="66"/>
        <v>4</v>
      </c>
      <c r="AM369" s="8"/>
      <c r="AN369" s="40"/>
      <c r="AO369" s="40"/>
    </row>
    <row r="370" spans="1:41" x14ac:dyDescent="0.25">
      <c r="A370" s="3" t="s">
        <v>64</v>
      </c>
      <c r="B370" s="30" t="s">
        <v>65</v>
      </c>
      <c r="C370" s="1" t="s">
        <v>42</v>
      </c>
      <c r="D370" s="1" t="str">
        <f>+VLOOKUP($C370,[1]Ubicacion!$A:$C,2,0)</f>
        <v>Ub24</v>
      </c>
      <c r="E370" s="1" t="str">
        <f>+VLOOKUP($C370,[1]Ubicacion!$A:$C,3,0)</f>
        <v xml:space="preserve">Museo Cementerio San Pedro - Zona Oriental </v>
      </c>
      <c r="F370" s="1" t="s">
        <v>66</v>
      </c>
      <c r="G370" s="1" t="str">
        <f>+VLOOKUP($F370,[1]Ubicacion!$A:$C,2,0)</f>
        <v>Ub10</v>
      </c>
      <c r="H370" s="1" t="str">
        <f>+VLOOKUP($F370,[1]Ubicacion!$A:$C,3,0)</f>
        <v>Catedral Basílica Metropolitana - Zona Oriental</v>
      </c>
      <c r="I370" s="4">
        <v>2</v>
      </c>
      <c r="J370" s="4">
        <v>2</v>
      </c>
      <c r="K370" s="5">
        <v>43278.601093865742</v>
      </c>
      <c r="L370" s="6">
        <f t="shared" si="63"/>
        <v>0.60109386574185919</v>
      </c>
      <c r="M370" s="7">
        <v>43278.605047800927</v>
      </c>
      <c r="N370" s="6">
        <f t="shared" si="64"/>
        <v>0.60504780092742294</v>
      </c>
      <c r="O370" s="6">
        <f t="shared" si="65"/>
        <v>3.9539351855637506E-3</v>
      </c>
      <c r="P370" s="1">
        <v>5400</v>
      </c>
      <c r="Q370">
        <v>2.1</v>
      </c>
      <c r="R370">
        <v>9</v>
      </c>
      <c r="S370" s="8">
        <f t="shared" si="72"/>
        <v>14</v>
      </c>
      <c r="T370" t="s">
        <v>20</v>
      </c>
      <c r="U370" s="26">
        <v>1.9</v>
      </c>
      <c r="V370" s="26">
        <v>8</v>
      </c>
      <c r="W370" s="28">
        <f t="shared" si="71"/>
        <v>14.25</v>
      </c>
      <c r="X370" t="s">
        <v>32</v>
      </c>
      <c r="Y370">
        <v>2.2999999999999998</v>
      </c>
      <c r="Z370">
        <v>10</v>
      </c>
      <c r="AA370" s="8">
        <f>+Y370*60/Z370</f>
        <v>13.8</v>
      </c>
      <c r="AB370" t="s">
        <v>32</v>
      </c>
      <c r="AC370" s="8">
        <v>1.7705910140507657</v>
      </c>
      <c r="AD370" s="8">
        <v>5.6936666687329609</v>
      </c>
      <c r="AE370" s="40">
        <v>26.53846439903926</v>
      </c>
      <c r="AF370" s="40">
        <v>18.658531843186921</v>
      </c>
      <c r="AG370">
        <v>5400</v>
      </c>
      <c r="AH370" s="23">
        <v>0</v>
      </c>
      <c r="AI370" s="23">
        <v>1</v>
      </c>
      <c r="AJ370" s="23">
        <v>0</v>
      </c>
      <c r="AK370" s="23">
        <v>0</v>
      </c>
      <c r="AL370" s="38">
        <f t="shared" si="66"/>
        <v>2</v>
      </c>
      <c r="AM370" s="8"/>
      <c r="AN370" s="40"/>
      <c r="AO370" s="40"/>
    </row>
    <row r="371" spans="1:41" x14ac:dyDescent="0.25">
      <c r="A371" s="3" t="s">
        <v>340</v>
      </c>
      <c r="B371" s="30" t="s">
        <v>341</v>
      </c>
      <c r="C371" s="1" t="s">
        <v>282</v>
      </c>
      <c r="D371" s="1" t="str">
        <f>+VLOOKUP($C371,[1]Ubicacion!$A:$C,2,0)</f>
        <v>Ub40</v>
      </c>
      <c r="E371" s="1" t="str">
        <f>+VLOOKUP($C371,[1]Ubicacion!$A:$C,3,0)</f>
        <v>Unidad Deportiva de Belen - Zona Occidental</v>
      </c>
      <c r="F371" s="1" t="s">
        <v>106</v>
      </c>
      <c r="G371" s="1" t="str">
        <f>+VLOOKUP($F371,[1]Ubicacion!$A:$C,2,0)</f>
        <v>Ub21</v>
      </c>
      <c r="H371" s="1" t="str">
        <f>+VLOOKUP($F371,[1]Ubicacion!$A:$C,3,0)</f>
        <v>Hotel Intercontinental - Zona Oriental</v>
      </c>
      <c r="I371" s="4">
        <v>2</v>
      </c>
      <c r="J371" s="4">
        <v>1</v>
      </c>
      <c r="K371" s="5">
        <v>43383.386923460646</v>
      </c>
      <c r="L371" s="6">
        <f t="shared" si="63"/>
        <v>0.38692346064635785</v>
      </c>
      <c r="M371" s="7">
        <v>43383.395451932869</v>
      </c>
      <c r="N371" s="6">
        <f t="shared" si="64"/>
        <v>0.39545193286903668</v>
      </c>
      <c r="O371" s="6">
        <f t="shared" si="65"/>
        <v>8.528472222678829E-3</v>
      </c>
      <c r="P371" s="1">
        <v>11400</v>
      </c>
      <c r="Q371" s="26">
        <v>6.1</v>
      </c>
      <c r="R371" s="26">
        <v>13</v>
      </c>
      <c r="S371" s="28">
        <f t="shared" si="72"/>
        <v>28.153846153846153</v>
      </c>
      <c r="T371" s="26" t="s">
        <v>58</v>
      </c>
      <c r="U371">
        <v>5.3</v>
      </c>
      <c r="V371">
        <v>15</v>
      </c>
      <c r="W371" s="8">
        <f t="shared" si="71"/>
        <v>21.2</v>
      </c>
      <c r="X371" t="s">
        <v>20</v>
      </c>
      <c r="Y371">
        <v>6.6</v>
      </c>
      <c r="Z371">
        <v>15</v>
      </c>
      <c r="AA371" s="8">
        <f>+Y371*60/Z371</f>
        <v>26.4</v>
      </c>
      <c r="AB371" t="s">
        <v>20</v>
      </c>
      <c r="AC371" s="8">
        <v>6.1993402697672533</v>
      </c>
      <c r="AD371" s="8">
        <v>12.280999998251596</v>
      </c>
      <c r="AE371" s="40">
        <v>35.254386755501727</v>
      </c>
      <c r="AF371" s="40">
        <v>30.287469769480492</v>
      </c>
      <c r="AG371">
        <v>11400</v>
      </c>
      <c r="AH371" s="23">
        <v>1</v>
      </c>
      <c r="AI371" s="23">
        <v>0</v>
      </c>
      <c r="AJ371" s="23">
        <v>0</v>
      </c>
      <c r="AK371" s="23">
        <v>0</v>
      </c>
      <c r="AL371" s="38">
        <f t="shared" si="66"/>
        <v>1</v>
      </c>
      <c r="AM371" s="8"/>
      <c r="AN371" s="40"/>
      <c r="AO371" s="40"/>
    </row>
    <row r="372" spans="1:41" x14ac:dyDescent="0.25">
      <c r="A372" s="9" t="s">
        <v>87</v>
      </c>
      <c r="B372" s="10" t="s">
        <v>88</v>
      </c>
      <c r="C372" s="10" t="s">
        <v>18</v>
      </c>
      <c r="D372" s="10" t="str">
        <f>+VLOOKUP($C372,[1]Ubicacion!$A:$C,2,0)</f>
        <v>Ub17</v>
      </c>
      <c r="E372" s="10" t="str">
        <f>+VLOOKUP($C372,[1]Ubicacion!$A:$C,3,0)</f>
        <v>Facultad de Minas Unal - Zona Occidental</v>
      </c>
      <c r="F372" s="10" t="s">
        <v>26</v>
      </c>
      <c r="G372" s="10" t="str">
        <f>+VLOOKUP($F372,[1]Ubicacion!$A:$C,2,0)</f>
        <v>Ub5</v>
      </c>
      <c r="H372" s="10" t="str">
        <f>+VLOOKUP($F372,[1]Ubicacion!$A:$C,3,0)</f>
        <v>C.C Oviedo - Zona Oriental</v>
      </c>
      <c r="I372" s="11">
        <v>2</v>
      </c>
      <c r="J372" s="11">
        <v>2</v>
      </c>
      <c r="K372" s="12">
        <v>43335.615003553241</v>
      </c>
      <c r="L372" s="13">
        <f t="shared" si="63"/>
        <v>0.61500355324096745</v>
      </c>
      <c r="M372" s="14">
        <v>43335.623567245369</v>
      </c>
      <c r="N372" s="13">
        <f t="shared" si="64"/>
        <v>0.62356724536948605</v>
      </c>
      <c r="O372" s="13">
        <f t="shared" si="65"/>
        <v>8.5636921285185963E-3</v>
      </c>
      <c r="P372" s="10">
        <v>8500</v>
      </c>
      <c r="Q372" s="9">
        <v>11.5</v>
      </c>
      <c r="R372" s="9">
        <v>23</v>
      </c>
      <c r="S372" s="15">
        <f t="shared" si="72"/>
        <v>30</v>
      </c>
      <c r="T372" s="9" t="s">
        <v>20</v>
      </c>
      <c r="U372" s="9">
        <v>12.7</v>
      </c>
      <c r="V372" s="9">
        <v>28</v>
      </c>
      <c r="W372" s="15">
        <f t="shared" si="71"/>
        <v>27.214285714285715</v>
      </c>
      <c r="X372" s="9" t="s">
        <v>32</v>
      </c>
      <c r="Y372" s="9">
        <v>11.8</v>
      </c>
      <c r="Z372" s="9">
        <v>30</v>
      </c>
      <c r="AA372" s="15">
        <f>+Y372*60/Z372</f>
        <v>23.6</v>
      </c>
      <c r="AB372" s="9" t="s">
        <v>32</v>
      </c>
      <c r="AC372" s="15"/>
      <c r="AD372" s="15"/>
      <c r="AE372" s="41"/>
      <c r="AF372" s="41"/>
      <c r="AG372" s="9"/>
      <c r="AH372" s="35"/>
      <c r="AI372" s="35"/>
      <c r="AJ372" s="35"/>
      <c r="AK372" s="35"/>
      <c r="AL372" s="38">
        <f t="shared" si="66"/>
        <v>0</v>
      </c>
      <c r="AM372" s="8"/>
      <c r="AN372" s="40"/>
      <c r="AO372" s="40"/>
    </row>
    <row r="373" spans="1:41" x14ac:dyDescent="0.25">
      <c r="A373" s="3" t="s">
        <v>631</v>
      </c>
      <c r="B373" s="30" t="s">
        <v>632</v>
      </c>
      <c r="C373" s="1" t="s">
        <v>177</v>
      </c>
      <c r="D373" s="1" t="str">
        <f>+VLOOKUP($C373,[1]Ubicacion!$A:$C,2,0)</f>
        <v>Ub26</v>
      </c>
      <c r="E373" s="1" t="str">
        <f>+VLOOKUP($C373,[1]Ubicacion!$A:$C,3,0)</f>
        <v>Palacio de Exposiciones - Zona Oriental</v>
      </c>
      <c r="F373" s="1" t="s">
        <v>37</v>
      </c>
      <c r="G373" s="1" t="str">
        <f>+VLOOKUP($F373,[1]Ubicacion!$A:$C,2,0)</f>
        <v>Ub7</v>
      </c>
      <c r="H373" s="1" t="str">
        <f>+VLOOKUP($F373,[1]Ubicacion!$A:$C,3,0)</f>
        <v>C.C Unicentro - Zona Occidental</v>
      </c>
      <c r="I373" s="4">
        <v>2</v>
      </c>
      <c r="J373" s="4">
        <v>1</v>
      </c>
      <c r="K373" s="5">
        <v>43404.479609027781</v>
      </c>
      <c r="L373" s="6">
        <f t="shared" si="63"/>
        <v>0.47960902778140735</v>
      </c>
      <c r="M373" s="7">
        <v>43404.483171678243</v>
      </c>
      <c r="N373" s="6">
        <f t="shared" si="64"/>
        <v>0.4831716782427975</v>
      </c>
      <c r="O373" s="6">
        <f t="shared" si="65"/>
        <v>3.5626504613901488E-3</v>
      </c>
      <c r="P373" s="1">
        <v>6500</v>
      </c>
      <c r="Q373" s="26">
        <v>2.8</v>
      </c>
      <c r="R373" s="26">
        <v>8</v>
      </c>
      <c r="S373" s="28">
        <f t="shared" si="72"/>
        <v>21</v>
      </c>
      <c r="T373" s="26" t="s">
        <v>20</v>
      </c>
      <c r="U373">
        <v>3.1</v>
      </c>
      <c r="V373">
        <v>10</v>
      </c>
      <c r="W373" s="8">
        <f t="shared" si="71"/>
        <v>18.600000000000001</v>
      </c>
      <c r="X373" t="s">
        <v>32</v>
      </c>
      <c r="AA373" s="8"/>
      <c r="AB373" t="s">
        <v>28</v>
      </c>
      <c r="AC373" s="8">
        <v>2.083726050170752</v>
      </c>
      <c r="AD373" s="8">
        <v>5.1302166660626733</v>
      </c>
      <c r="AE373" s="40">
        <v>26.176429450400637</v>
      </c>
      <c r="AF373" s="40">
        <v>24.370035643386949</v>
      </c>
      <c r="AG373">
        <v>6500</v>
      </c>
      <c r="AH373" s="23">
        <v>1</v>
      </c>
      <c r="AI373" s="23">
        <v>0</v>
      </c>
      <c r="AJ373" s="23">
        <v>0</v>
      </c>
      <c r="AK373" s="23">
        <v>0</v>
      </c>
      <c r="AL373" s="38">
        <f t="shared" si="66"/>
        <v>1</v>
      </c>
      <c r="AM373" s="8"/>
      <c r="AN373" s="40"/>
      <c r="AO373" s="40"/>
    </row>
    <row r="374" spans="1:41" x14ac:dyDescent="0.25">
      <c r="A374" s="3" t="s">
        <v>158</v>
      </c>
      <c r="B374" s="30" t="s">
        <v>159</v>
      </c>
      <c r="C374" s="1" t="s">
        <v>157</v>
      </c>
      <c r="D374" s="1" t="str">
        <f>+VLOOKUP($C374,[1]Ubicacion!$A:$C,2,0)</f>
        <v>Ub23</v>
      </c>
      <c r="E374" s="1" t="str">
        <f>+VLOOKUP($C374,[1]Ubicacion!$A:$C,3,0)</f>
        <v>Museo Casa Gardeliana - Zona Oriental</v>
      </c>
      <c r="F374" s="1" t="s">
        <v>160</v>
      </c>
      <c r="G374" s="1" t="str">
        <f>+VLOOKUP($F374,[1]Ubicacion!$A:$C,2,0)</f>
        <v>Ub30</v>
      </c>
      <c r="H374" s="1" t="str">
        <f>+VLOOKUP($F374,[1]Ubicacion!$A:$C,3,0)</f>
        <v>Parque de los pies descalsos  - Zona Oriental</v>
      </c>
      <c r="I374" s="4">
        <v>1</v>
      </c>
      <c r="J374" s="4">
        <v>2</v>
      </c>
      <c r="K374" s="5">
        <v>43368.731992592591</v>
      </c>
      <c r="L374" s="6">
        <f t="shared" si="63"/>
        <v>0.73199259259126848</v>
      </c>
      <c r="M374" s="7">
        <v>43368.743230173612</v>
      </c>
      <c r="N374" s="6">
        <f t="shared" si="64"/>
        <v>0.74323017361166421</v>
      </c>
      <c r="O374" s="6">
        <f t="shared" si="65"/>
        <v>1.1237581020395737E-2</v>
      </c>
      <c r="P374" s="1">
        <v>9800</v>
      </c>
      <c r="Q374" s="3">
        <v>5.3</v>
      </c>
      <c r="R374" s="3">
        <v>17</v>
      </c>
      <c r="S374" s="8">
        <f t="shared" si="72"/>
        <v>18.705882352941178</v>
      </c>
      <c r="T374" t="s">
        <v>20</v>
      </c>
      <c r="U374">
        <v>7.4</v>
      </c>
      <c r="V374">
        <v>19</v>
      </c>
      <c r="W374" s="8">
        <f t="shared" si="71"/>
        <v>23.368421052631579</v>
      </c>
      <c r="X374" t="s">
        <v>32</v>
      </c>
      <c r="Y374">
        <v>6.9</v>
      </c>
      <c r="Z374">
        <v>21</v>
      </c>
      <c r="AA374" s="8">
        <f>+Y374*60/Z374</f>
        <v>19.714285714285715</v>
      </c>
      <c r="AB374" t="s">
        <v>32</v>
      </c>
      <c r="AC374" s="8">
        <v>4.3598390521600079</v>
      </c>
      <c r="AD374" s="8">
        <v>16.182116663455965</v>
      </c>
      <c r="AE374" s="40">
        <v>22.50967490905381</v>
      </c>
      <c r="AF374" s="40">
        <v>16.16539718319726</v>
      </c>
      <c r="AG374">
        <v>9800</v>
      </c>
      <c r="AH374" s="38">
        <v>0</v>
      </c>
      <c r="AI374" s="38">
        <v>0</v>
      </c>
      <c r="AJ374" s="38">
        <v>0</v>
      </c>
      <c r="AK374" s="38">
        <v>1</v>
      </c>
      <c r="AL374" s="38">
        <f t="shared" si="66"/>
        <v>4</v>
      </c>
      <c r="AM374" s="8"/>
      <c r="AN374" s="40"/>
      <c r="AO374" s="40"/>
    </row>
    <row r="375" spans="1:41" x14ac:dyDescent="0.25">
      <c r="A375" s="3" t="s">
        <v>69</v>
      </c>
      <c r="B375" s="30" t="s">
        <v>70</v>
      </c>
      <c r="C375" s="30" t="s">
        <v>66</v>
      </c>
      <c r="D375" s="30" t="str">
        <f>+VLOOKUP($C375,[1]Ubicacion!$A:$C,2,0)</f>
        <v>Ub10</v>
      </c>
      <c r="E375" s="30" t="str">
        <f>+VLOOKUP($C375,[1]Ubicacion!$A:$C,3,0)</f>
        <v>Catedral Basílica Metropolitana - Zona Oriental</v>
      </c>
      <c r="F375" s="30" t="s">
        <v>18</v>
      </c>
      <c r="G375" s="30" t="str">
        <f>+VLOOKUP($F375,[1]Ubicacion!$A:$C,2,0)</f>
        <v>Ub17</v>
      </c>
      <c r="H375" s="30" t="str">
        <f>+VLOOKUP($F375,[1]Ubicacion!$A:$C,3,0)</f>
        <v>Facultad de Minas Unal - Zona Occidental</v>
      </c>
      <c r="I375" s="4">
        <v>2</v>
      </c>
      <c r="J375" s="4">
        <v>2</v>
      </c>
      <c r="K375" s="31">
        <v>43278.611952118059</v>
      </c>
      <c r="L375" s="32">
        <f t="shared" si="63"/>
        <v>0.61195211805897998</v>
      </c>
      <c r="M375" s="33">
        <v>43278.625123460646</v>
      </c>
      <c r="N375" s="32">
        <f t="shared" si="64"/>
        <v>0.62512346064613666</v>
      </c>
      <c r="O375" s="32">
        <f t="shared" si="65"/>
        <v>1.3171342587156687E-2</v>
      </c>
      <c r="P375" s="30">
        <v>11200</v>
      </c>
      <c r="Q375" s="26">
        <v>5.9</v>
      </c>
      <c r="R375" s="26">
        <v>17</v>
      </c>
      <c r="S375" s="28">
        <f t="shared" si="72"/>
        <v>20.823529411764707</v>
      </c>
      <c r="T375" s="26" t="s">
        <v>20</v>
      </c>
      <c r="U375" s="3">
        <v>6.5</v>
      </c>
      <c r="V375" s="3">
        <v>18</v>
      </c>
      <c r="W375" s="29">
        <f t="shared" si="71"/>
        <v>21.666666666666668</v>
      </c>
      <c r="X375" s="3" t="s">
        <v>20</v>
      </c>
      <c r="Y375" s="3">
        <v>6.1</v>
      </c>
      <c r="Z375" s="3">
        <v>22</v>
      </c>
      <c r="AA375" s="29">
        <f>+Y375*60/Z375</f>
        <v>16.636363636363637</v>
      </c>
      <c r="AB375" s="3" t="s">
        <v>32</v>
      </c>
      <c r="AC375" s="8">
        <v>5.7454012249333966</v>
      </c>
      <c r="AD375" s="8">
        <v>18.966733332475027</v>
      </c>
      <c r="AE375" s="40">
        <v>26.697560815311878</v>
      </c>
      <c r="AF375" s="40">
        <v>18.175194824180075</v>
      </c>
      <c r="AG375">
        <v>11200</v>
      </c>
      <c r="AH375" s="25">
        <v>1</v>
      </c>
      <c r="AI375" s="25">
        <v>0</v>
      </c>
      <c r="AJ375" s="25">
        <v>0</v>
      </c>
      <c r="AK375" s="25">
        <v>0</v>
      </c>
      <c r="AL375" s="38">
        <f t="shared" si="66"/>
        <v>1</v>
      </c>
      <c r="AM375" s="8"/>
      <c r="AN375" s="40"/>
      <c r="AO375" s="40"/>
    </row>
    <row r="376" spans="1:41" x14ac:dyDescent="0.25">
      <c r="A376" s="9" t="s">
        <v>164</v>
      </c>
      <c r="B376" s="10" t="s">
        <v>165</v>
      </c>
      <c r="C376" s="10" t="s">
        <v>163</v>
      </c>
      <c r="D376" s="10" t="str">
        <f>+VLOOKUP($C376,[1]Ubicacion!$A:$C,2,0)</f>
        <v>Ub25</v>
      </c>
      <c r="E376" s="10" t="str">
        <f>+VLOOKUP($C376,[1]Ubicacion!$A:$C,3,0)</f>
        <v>Museo de Arte Moderno - Zona Oriental</v>
      </c>
      <c r="F376" s="10" t="s">
        <v>18</v>
      </c>
      <c r="G376" s="10" t="str">
        <f>+VLOOKUP($F376,[1]Ubicacion!$A:$C,2,0)</f>
        <v>Ub17</v>
      </c>
      <c r="H376" s="10" t="str">
        <f>+VLOOKUP($F376,[1]Ubicacion!$A:$C,3,0)</f>
        <v>Facultad de Minas Unal - Zona Occidental</v>
      </c>
      <c r="I376" s="11">
        <v>1</v>
      </c>
      <c r="J376" s="11">
        <v>2</v>
      </c>
      <c r="K376" s="12">
        <v>43368.768467858798</v>
      </c>
      <c r="L376" s="13">
        <f t="shared" si="63"/>
        <v>0.76846785879752133</v>
      </c>
      <c r="M376" s="14">
        <v>43369.268424108799</v>
      </c>
      <c r="N376" s="13">
        <f t="shared" si="64"/>
        <v>0.2684241087990813</v>
      </c>
      <c r="O376" s="13">
        <f t="shared" si="65"/>
        <v>-0.50004374999844003</v>
      </c>
      <c r="P376" s="10">
        <v>0</v>
      </c>
      <c r="Q376" s="9">
        <v>8.3000000000000007</v>
      </c>
      <c r="R376" s="9">
        <v>28</v>
      </c>
      <c r="S376" s="15">
        <f t="shared" si="72"/>
        <v>17.785714285714288</v>
      </c>
      <c r="T376" s="9" t="s">
        <v>27</v>
      </c>
      <c r="U376" s="9">
        <v>9.3000000000000007</v>
      </c>
      <c r="V376" s="9">
        <v>29</v>
      </c>
      <c r="W376" s="15">
        <f t="shared" si="71"/>
        <v>19.241379310344829</v>
      </c>
      <c r="X376" s="9" t="s">
        <v>32</v>
      </c>
      <c r="Y376" s="9">
        <v>8.8000000000000007</v>
      </c>
      <c r="Z376" s="9">
        <v>32</v>
      </c>
      <c r="AA376" s="15">
        <f>+Y376*60/Z376</f>
        <v>16.5</v>
      </c>
      <c r="AB376" s="9" t="s">
        <v>32</v>
      </c>
      <c r="AC376" s="15"/>
      <c r="AD376" s="15"/>
      <c r="AE376" s="41"/>
      <c r="AF376" s="41"/>
      <c r="AG376" s="9"/>
      <c r="AH376" s="35"/>
      <c r="AI376" s="35"/>
      <c r="AJ376" s="35"/>
      <c r="AK376" s="35"/>
      <c r="AL376" s="38">
        <f t="shared" si="66"/>
        <v>0</v>
      </c>
      <c r="AM376" s="8"/>
      <c r="AN376" s="40"/>
      <c r="AO376" s="40"/>
    </row>
    <row r="377" spans="1:41" x14ac:dyDescent="0.25">
      <c r="A377" s="3" t="s">
        <v>418</v>
      </c>
      <c r="B377" s="30" t="s">
        <v>419</v>
      </c>
      <c r="C377" s="1" t="s">
        <v>138</v>
      </c>
      <c r="D377" s="1" t="str">
        <f>+VLOOKUP($C377,[1]Ubicacion!$A:$C,2,0)</f>
        <v>Ub32</v>
      </c>
      <c r="E377" s="1" t="str">
        <f>+VLOOKUP($C377,[1]Ubicacion!$A:$C,3,0)</f>
        <v>Parque Explora - Planetario Zona Oriental</v>
      </c>
      <c r="F377" s="1" t="s">
        <v>46</v>
      </c>
      <c r="G377" s="1" t="str">
        <f>+VLOOKUP($F377,[1]Ubicacion!$A:$C,2,0)</f>
        <v>Ub4</v>
      </c>
      <c r="H377" s="1" t="str">
        <f>+VLOOKUP($F377,[1]Ubicacion!$A:$C,3,0)</f>
        <v>C.C Los Molinos - Zona Occidental</v>
      </c>
      <c r="I377" s="4">
        <v>1</v>
      </c>
      <c r="J377" s="4">
        <v>1</v>
      </c>
      <c r="K377" s="5">
        <v>43390.315475659721</v>
      </c>
      <c r="L377" s="6">
        <f t="shared" si="63"/>
        <v>0.31547565972141456</v>
      </c>
      <c r="M377" s="7">
        <v>43390.329570057867</v>
      </c>
      <c r="N377" s="6">
        <f t="shared" si="64"/>
        <v>0.32957005786738591</v>
      </c>
      <c r="O377" s="6">
        <f t="shared" si="65"/>
        <v>1.4094398145971354E-2</v>
      </c>
      <c r="P377" s="1">
        <v>12000</v>
      </c>
      <c r="Q377">
        <v>7.5</v>
      </c>
      <c r="R377">
        <v>19</v>
      </c>
      <c r="S377" s="8">
        <f t="shared" si="72"/>
        <v>23.684210526315791</v>
      </c>
      <c r="T377" t="s">
        <v>20</v>
      </c>
      <c r="U377">
        <v>8.6</v>
      </c>
      <c r="V377">
        <v>20</v>
      </c>
      <c r="W377" s="8">
        <f t="shared" si="71"/>
        <v>25.8</v>
      </c>
      <c r="X377" t="s">
        <v>20</v>
      </c>
      <c r="Y377">
        <v>8.6999999999999993</v>
      </c>
      <c r="Z377">
        <v>22</v>
      </c>
      <c r="AA377" s="8">
        <f>+Y377*60/Z377</f>
        <v>23.727272727272727</v>
      </c>
      <c r="AB377" t="s">
        <v>32</v>
      </c>
      <c r="AC377" s="8">
        <v>6.9253326934892812</v>
      </c>
      <c r="AD377" s="8">
        <v>20.295933334032693</v>
      </c>
      <c r="AE377" s="40">
        <v>26.503683995114887</v>
      </c>
      <c r="AF377" s="40">
        <v>20.473064961866196</v>
      </c>
      <c r="AG377">
        <v>12000</v>
      </c>
      <c r="AH377" s="23">
        <v>0</v>
      </c>
      <c r="AI377" s="23">
        <v>0</v>
      </c>
      <c r="AJ377" s="23">
        <v>0</v>
      </c>
      <c r="AK377" s="23">
        <v>1</v>
      </c>
      <c r="AL377" s="38">
        <f t="shared" si="66"/>
        <v>4</v>
      </c>
      <c r="AM377" s="8"/>
      <c r="AN377" s="40"/>
      <c r="AO377" s="40"/>
    </row>
    <row r="378" spans="1:41" x14ac:dyDescent="0.25">
      <c r="A378" s="3" t="s">
        <v>190</v>
      </c>
      <c r="B378" s="30" t="s">
        <v>191</v>
      </c>
      <c r="C378" s="1" t="s">
        <v>146</v>
      </c>
      <c r="D378" s="1" t="str">
        <f>+VLOOKUP($C378,[1]Ubicacion!$A:$C,2,0)</f>
        <v>Ub29</v>
      </c>
      <c r="E378" s="1" t="str">
        <f>+VLOOKUP($C378,[1]Ubicacion!$A:$C,3,0)</f>
        <v>Parque de la Floresta - Zona Occidental</v>
      </c>
      <c r="F378" s="1" t="s">
        <v>18</v>
      </c>
      <c r="G378" s="1" t="str">
        <f>+VLOOKUP($F378,[1]Ubicacion!$A:$C,2,0)</f>
        <v>Ub17</v>
      </c>
      <c r="H378" s="1" t="str">
        <f>+VLOOKUP($F378,[1]Ubicacion!$A:$C,3,0)</f>
        <v>Facultad de Minas Unal - Zona Occidental</v>
      </c>
      <c r="I378" s="4">
        <v>1</v>
      </c>
      <c r="J378" s="4">
        <v>2</v>
      </c>
      <c r="K378" s="5">
        <v>43371.751484259257</v>
      </c>
      <c r="L378" s="6">
        <f t="shared" si="63"/>
        <v>0.75148425925726769</v>
      </c>
      <c r="M378" s="7">
        <v>43371.766480555554</v>
      </c>
      <c r="N378" s="6">
        <f t="shared" si="64"/>
        <v>0.7664805555541534</v>
      </c>
      <c r="O378" s="6">
        <f t="shared" si="65"/>
        <v>1.4996296296885703E-2</v>
      </c>
      <c r="P378" s="1">
        <v>8000</v>
      </c>
      <c r="Q378" s="3">
        <v>3.4</v>
      </c>
      <c r="R378" s="3">
        <v>14</v>
      </c>
      <c r="S378" s="8">
        <f t="shared" si="72"/>
        <v>14.571428571428571</v>
      </c>
      <c r="T378" t="s">
        <v>27</v>
      </c>
      <c r="U378">
        <v>3.4</v>
      </c>
      <c r="V378">
        <v>17</v>
      </c>
      <c r="W378" s="8">
        <f t="shared" si="71"/>
        <v>12</v>
      </c>
      <c r="X378" t="s">
        <v>32</v>
      </c>
      <c r="AA378" s="8"/>
      <c r="AB378" t="s">
        <v>28</v>
      </c>
      <c r="AC378" s="8">
        <v>4.2675534451791091</v>
      </c>
      <c r="AD378" s="8">
        <v>21.594666667779286</v>
      </c>
      <c r="AE378" s="40">
        <v>16.472527146172904</v>
      </c>
      <c r="AF378" s="40">
        <v>11.857242839168032</v>
      </c>
      <c r="AG378">
        <v>8000</v>
      </c>
      <c r="AH378" s="38">
        <v>0</v>
      </c>
      <c r="AI378" s="38">
        <v>0</v>
      </c>
      <c r="AJ378" s="38">
        <v>0</v>
      </c>
      <c r="AK378" s="38">
        <v>1</v>
      </c>
      <c r="AL378" s="38">
        <f t="shared" si="66"/>
        <v>4</v>
      </c>
      <c r="AM378" s="8"/>
      <c r="AN378" s="40"/>
      <c r="AO378" s="40"/>
    </row>
    <row r="379" spans="1:41" x14ac:dyDescent="0.25">
      <c r="A379" s="3" t="s">
        <v>791</v>
      </c>
      <c r="B379" s="30" t="s">
        <v>792</v>
      </c>
      <c r="C379" s="1" t="s">
        <v>113</v>
      </c>
      <c r="D379" s="1" t="str">
        <f>+VLOOKUP($C379,[1]Ubicacion!$A:$C,2,0)</f>
        <v>Ub31</v>
      </c>
      <c r="E379" s="1" t="str">
        <f>+VLOOKUP($C379,[1]Ubicacion!$A:$C,3,0)</f>
        <v>Parque de Robledo - Zona Occidental</v>
      </c>
      <c r="F379" s="1" t="s">
        <v>157</v>
      </c>
      <c r="G379" s="1" t="str">
        <f>+VLOOKUP($F379,[1]Ubicacion!$A:$C,2,0)</f>
        <v>Ub23</v>
      </c>
      <c r="H379" s="1" t="str">
        <f>+VLOOKUP($F379,[1]Ubicacion!$A:$C,3,0)</f>
        <v>Museo Casa Gardeliana - Zona Oriental</v>
      </c>
      <c r="I379" s="4">
        <v>2</v>
      </c>
      <c r="J379" s="4">
        <v>1</v>
      </c>
      <c r="K379" s="5">
        <v>43419.483895520832</v>
      </c>
      <c r="L379" s="6">
        <f t="shared" si="63"/>
        <v>0.4838955208324478</v>
      </c>
      <c r="M379" s="7">
        <v>43419.498823032409</v>
      </c>
      <c r="N379" s="6">
        <f t="shared" si="64"/>
        <v>0.4988230324088363</v>
      </c>
      <c r="O379" s="6">
        <f t="shared" si="65"/>
        <v>1.4927511576388497E-2</v>
      </c>
      <c r="P379" s="1">
        <v>11800</v>
      </c>
      <c r="Q379">
        <v>6.1</v>
      </c>
      <c r="R379">
        <v>19</v>
      </c>
      <c r="S379" s="8">
        <f t="shared" si="72"/>
        <v>19.263157894736842</v>
      </c>
      <c r="T379" t="s">
        <v>20</v>
      </c>
      <c r="U379">
        <v>5.9</v>
      </c>
      <c r="V379">
        <v>20</v>
      </c>
      <c r="W379" s="8">
        <f t="shared" si="71"/>
        <v>17.7</v>
      </c>
      <c r="X379" t="s">
        <v>20</v>
      </c>
      <c r="Y379">
        <v>6.3</v>
      </c>
      <c r="Z379">
        <v>21</v>
      </c>
      <c r="AA379" s="8">
        <f t="shared" ref="AA379:AA385" si="73">+Y379*60/Z379</f>
        <v>18</v>
      </c>
      <c r="AB379" t="s">
        <v>20</v>
      </c>
      <c r="AC379" s="8">
        <v>6.6096174773376131</v>
      </c>
      <c r="AD379" s="8">
        <v>21.495616666475932</v>
      </c>
      <c r="AE379" s="40">
        <v>25.364924578354071</v>
      </c>
      <c r="AF379" s="40">
        <v>18.449205472609176</v>
      </c>
      <c r="AG379">
        <v>11800</v>
      </c>
      <c r="AH379" s="38">
        <v>0</v>
      </c>
      <c r="AI379" s="38">
        <v>0</v>
      </c>
      <c r="AJ379" s="38">
        <v>0</v>
      </c>
      <c r="AK379" s="38">
        <v>1</v>
      </c>
      <c r="AL379" s="38">
        <f t="shared" si="66"/>
        <v>4</v>
      </c>
      <c r="AM379" s="8"/>
      <c r="AN379" s="40"/>
      <c r="AO379" s="40"/>
    </row>
    <row r="380" spans="1:41" x14ac:dyDescent="0.25">
      <c r="A380" s="3" t="s">
        <v>318</v>
      </c>
      <c r="B380" s="30" t="s">
        <v>319</v>
      </c>
      <c r="C380" s="1" t="s">
        <v>63</v>
      </c>
      <c r="D380" s="1" t="str">
        <f>+VLOOKUP($C380,[1]Ubicacion!$A:$C,2,0)</f>
        <v>Ub12</v>
      </c>
      <c r="E380" s="1" t="str">
        <f>+VLOOKUP($C380,[1]Ubicacion!$A:$C,3,0)</f>
        <v>Centro de Salud Santa Rosa de Lima - Zona Occidental</v>
      </c>
      <c r="F380" s="1" t="s">
        <v>66</v>
      </c>
      <c r="G380" s="1" t="str">
        <f>+VLOOKUP($F380,[1]Ubicacion!$A:$C,2,0)</f>
        <v>Ub10</v>
      </c>
      <c r="H380" s="1" t="str">
        <f>+VLOOKUP($F380,[1]Ubicacion!$A:$C,3,0)</f>
        <v>Catedral Basílica Metropolitana - Zona Oriental</v>
      </c>
      <c r="I380" s="4">
        <v>2</v>
      </c>
      <c r="J380" s="4">
        <v>2</v>
      </c>
      <c r="K380" s="5">
        <v>43382.642231284721</v>
      </c>
      <c r="L380" s="6">
        <f t="shared" si="63"/>
        <v>0.64223128472076496</v>
      </c>
      <c r="M380" s="7">
        <v>43382.657882905092</v>
      </c>
      <c r="N380" s="6">
        <f t="shared" si="64"/>
        <v>0.65788290509226499</v>
      </c>
      <c r="O380" s="6">
        <f t="shared" si="65"/>
        <v>1.565162037150003E-2</v>
      </c>
      <c r="P380" s="1">
        <v>12500</v>
      </c>
      <c r="Q380">
        <v>6.7</v>
      </c>
      <c r="R380">
        <v>17</v>
      </c>
      <c r="S380" s="8">
        <f t="shared" si="72"/>
        <v>23.647058823529413</v>
      </c>
      <c r="T380" t="s">
        <v>20</v>
      </c>
      <c r="U380">
        <v>7.4</v>
      </c>
      <c r="V380">
        <v>20</v>
      </c>
      <c r="W380" s="8">
        <f t="shared" si="71"/>
        <v>22.2</v>
      </c>
      <c r="X380" t="s">
        <v>32</v>
      </c>
      <c r="Y380">
        <v>6.3</v>
      </c>
      <c r="Z380">
        <v>25</v>
      </c>
      <c r="AA380" s="8">
        <f t="shared" si="73"/>
        <v>15.12</v>
      </c>
      <c r="AB380" t="s">
        <v>32</v>
      </c>
      <c r="AC380" s="8">
        <v>6.5697016653934526</v>
      </c>
      <c r="AD380" s="8">
        <v>22.538333332538606</v>
      </c>
      <c r="AE380" s="40">
        <v>25.666048509451773</v>
      </c>
      <c r="AF380" s="40">
        <v>17.489407673038812</v>
      </c>
      <c r="AG380">
        <v>12500</v>
      </c>
      <c r="AH380" s="23">
        <v>0</v>
      </c>
      <c r="AI380" s="23">
        <v>0</v>
      </c>
      <c r="AJ380" s="23">
        <v>0</v>
      </c>
      <c r="AK380" s="23">
        <v>1</v>
      </c>
      <c r="AL380" s="38">
        <f t="shared" si="66"/>
        <v>4</v>
      </c>
      <c r="AM380" s="8"/>
      <c r="AN380" s="40"/>
      <c r="AO380" s="40"/>
    </row>
    <row r="381" spans="1:41" x14ac:dyDescent="0.25">
      <c r="A381" s="3" t="s">
        <v>593</v>
      </c>
      <c r="B381" s="30" t="s">
        <v>594</v>
      </c>
      <c r="C381" s="1" t="s">
        <v>23</v>
      </c>
      <c r="D381" s="1" t="str">
        <f>+VLOOKUP($C381,[1]Ubicacion!$A:$C,2,0)</f>
        <v>Ub13</v>
      </c>
      <c r="E381" s="1" t="str">
        <f>+VLOOKUP($C381,[1]Ubicacion!$A:$C,3,0)</f>
        <v>Clinica León XIII - Zona Oriental</v>
      </c>
      <c r="F381" s="1" t="s">
        <v>43</v>
      </c>
      <c r="G381" s="1" t="str">
        <f>+VLOOKUP($F381,[1]Ubicacion!$A:$C,2,0)</f>
        <v>Ub42</v>
      </c>
      <c r="H381" s="1" t="str">
        <f>+VLOOKUP($F381,[1]Ubicacion!$A:$C,3,0)</f>
        <v>Universidad de Medellin - Zona Occidental</v>
      </c>
      <c r="I381" s="4">
        <v>1</v>
      </c>
      <c r="J381" s="4">
        <v>2</v>
      </c>
      <c r="K381" s="5">
        <v>43402.729288773146</v>
      </c>
      <c r="L381" s="6">
        <f t="shared" si="63"/>
        <v>0.72928877314552665</v>
      </c>
      <c r="M381" s="7">
        <v>43402.753728506941</v>
      </c>
      <c r="N381" s="6">
        <f t="shared" si="64"/>
        <v>0.75372850694111548</v>
      </c>
      <c r="O381" s="6">
        <f t="shared" si="65"/>
        <v>2.4439733795588836E-2</v>
      </c>
      <c r="P381" s="1">
        <v>15000</v>
      </c>
      <c r="Q381">
        <v>8.1999999999999993</v>
      </c>
      <c r="R381">
        <v>26</v>
      </c>
      <c r="S381" s="8">
        <f t="shared" si="72"/>
        <v>18.92307692307692</v>
      </c>
      <c r="T381" t="s">
        <v>27</v>
      </c>
      <c r="U381">
        <v>8.6999999999999993</v>
      </c>
      <c r="V381">
        <v>30</v>
      </c>
      <c r="W381" s="8">
        <f t="shared" si="71"/>
        <v>17.399999999999999</v>
      </c>
      <c r="X381" t="s">
        <v>32</v>
      </c>
      <c r="Y381">
        <v>9.4</v>
      </c>
      <c r="Z381">
        <v>32</v>
      </c>
      <c r="AA381" s="8">
        <f t="shared" si="73"/>
        <v>17.625</v>
      </c>
      <c r="AB381" t="s">
        <v>32</v>
      </c>
      <c r="AC381" s="8">
        <v>9.1099447013683896</v>
      </c>
      <c r="AD381" s="8">
        <v>35.193216665585837</v>
      </c>
      <c r="AE381" s="40">
        <v>24.686127709176386</v>
      </c>
      <c r="AF381" s="40">
        <v>15.53130784480409</v>
      </c>
      <c r="AG381">
        <v>15000</v>
      </c>
      <c r="AH381" s="38">
        <v>0</v>
      </c>
      <c r="AI381" s="38">
        <v>0</v>
      </c>
      <c r="AJ381" s="38">
        <v>0</v>
      </c>
      <c r="AK381" s="38">
        <v>1</v>
      </c>
      <c r="AL381" s="38">
        <f t="shared" si="66"/>
        <v>4</v>
      </c>
      <c r="AM381" s="8"/>
      <c r="AN381" s="40"/>
      <c r="AO381" s="40"/>
    </row>
    <row r="382" spans="1:41" x14ac:dyDescent="0.25">
      <c r="A382" s="3" t="s">
        <v>468</v>
      </c>
      <c r="B382" s="30" t="s">
        <v>469</v>
      </c>
      <c r="C382" s="1" t="s">
        <v>248</v>
      </c>
      <c r="D382" s="1" t="str">
        <f>+VLOOKUP($C382,[1]Ubicacion!$A:$C,2,0)</f>
        <v>Ub34</v>
      </c>
      <c r="E382" s="1" t="str">
        <f>+VLOOKUP($C382,[1]Ubicacion!$A:$C,3,0)</f>
        <v>Parroquia El Calvario - Zona Oriental</v>
      </c>
      <c r="F382" s="1" t="s">
        <v>105</v>
      </c>
      <c r="G382" s="1" t="str">
        <f>+VLOOKUP($F382,[1]Ubicacion!$A:$C,2,0)</f>
        <v>Ub16</v>
      </c>
      <c r="H382" s="1" t="str">
        <f>+VLOOKUP($F382,[1]Ubicacion!$A:$C,3,0)</f>
        <v>Estadio Atanasio Girardot Obelisco - Zona Occidental</v>
      </c>
      <c r="I382" s="4">
        <v>1</v>
      </c>
      <c r="J382" s="4">
        <v>1</v>
      </c>
      <c r="K382" s="5">
        <v>43392.337350497684</v>
      </c>
      <c r="L382" s="6">
        <f t="shared" si="63"/>
        <v>0.3373504976843833</v>
      </c>
      <c r="M382" s="7">
        <v>43392.348224918984</v>
      </c>
      <c r="N382" s="6">
        <f t="shared" si="64"/>
        <v>0.34822491898376029</v>
      </c>
      <c r="O382" s="6">
        <f t="shared" si="65"/>
        <v>1.0874421299376991E-2</v>
      </c>
      <c r="P382" s="1">
        <v>11500</v>
      </c>
      <c r="Q382" s="26">
        <v>6.3</v>
      </c>
      <c r="R382" s="26">
        <v>15</v>
      </c>
      <c r="S382" s="28">
        <f t="shared" si="72"/>
        <v>25.2</v>
      </c>
      <c r="T382" s="26" t="s">
        <v>58</v>
      </c>
      <c r="U382">
        <v>6.8</v>
      </c>
      <c r="V382">
        <v>15</v>
      </c>
      <c r="W382" s="8">
        <f t="shared" si="71"/>
        <v>27.2</v>
      </c>
      <c r="X382" t="s">
        <v>58</v>
      </c>
      <c r="Y382">
        <v>6</v>
      </c>
      <c r="Z382">
        <v>15</v>
      </c>
      <c r="AA382" s="8">
        <f t="shared" si="73"/>
        <v>24</v>
      </c>
      <c r="AB382" t="s">
        <v>20</v>
      </c>
      <c r="AC382" s="8">
        <v>6.4578520460848186</v>
      </c>
      <c r="AD382" s="8">
        <v>15.659166665871938</v>
      </c>
      <c r="AE382" s="40">
        <v>49.336157337581085</v>
      </c>
      <c r="AF382" s="40">
        <v>24.744044880086463</v>
      </c>
      <c r="AG382">
        <v>11500</v>
      </c>
      <c r="AH382" s="23">
        <v>1</v>
      </c>
      <c r="AI382" s="23">
        <v>0</v>
      </c>
      <c r="AJ382" s="23">
        <v>0</v>
      </c>
      <c r="AK382" s="23">
        <v>0</v>
      </c>
      <c r="AL382" s="38">
        <f t="shared" si="66"/>
        <v>1</v>
      </c>
      <c r="AM382" s="8"/>
      <c r="AN382" s="40"/>
      <c r="AO382" s="40"/>
    </row>
    <row r="383" spans="1:41" x14ac:dyDescent="0.25">
      <c r="A383" s="3" t="s">
        <v>699</v>
      </c>
      <c r="B383" s="30" t="s">
        <v>700</v>
      </c>
      <c r="C383" s="1" t="s">
        <v>282</v>
      </c>
      <c r="D383" s="1" t="str">
        <f>+VLOOKUP($C383,[1]Ubicacion!$A:$C,2,0)</f>
        <v>Ub40</v>
      </c>
      <c r="E383" s="1" t="str">
        <f>+VLOOKUP($C383,[1]Ubicacion!$A:$C,3,0)</f>
        <v>Unidad Deportiva de Belen - Zona Occidental</v>
      </c>
      <c r="F383" s="1" t="s">
        <v>143</v>
      </c>
      <c r="G383" s="1" t="str">
        <f>+VLOOKUP($F383,[1]Ubicacion!$A:$C,2,0)</f>
        <v>Ub15</v>
      </c>
      <c r="H383" s="1" t="str">
        <f>+VLOOKUP($F383,[1]Ubicacion!$A:$C,3,0)</f>
        <v>Clinica Sagrado Corazón - Zona Oriental</v>
      </c>
      <c r="I383" s="4">
        <v>2</v>
      </c>
      <c r="J383" s="4">
        <v>1</v>
      </c>
      <c r="K383" s="5">
        <v>43411.397777627317</v>
      </c>
      <c r="L383" s="6">
        <f t="shared" si="63"/>
        <v>0.39777762731682742</v>
      </c>
      <c r="M383" s="7">
        <v>43411.410788854169</v>
      </c>
      <c r="N383" s="6">
        <f t="shared" si="64"/>
        <v>0.41078885416936828</v>
      </c>
      <c r="O383" s="6">
        <f t="shared" si="65"/>
        <v>1.3011226852540858E-2</v>
      </c>
      <c r="P383" s="1">
        <v>9600</v>
      </c>
      <c r="Q383" s="26">
        <v>4.5999999999999996</v>
      </c>
      <c r="R383" s="26">
        <v>17</v>
      </c>
      <c r="S383" s="28">
        <f t="shared" si="72"/>
        <v>16.235294117647058</v>
      </c>
      <c r="T383" s="26" t="s">
        <v>27</v>
      </c>
      <c r="U383">
        <v>4.5999999999999996</v>
      </c>
      <c r="V383">
        <v>16</v>
      </c>
      <c r="W383" s="8">
        <f t="shared" si="71"/>
        <v>17.25</v>
      </c>
      <c r="X383" t="s">
        <v>20</v>
      </c>
      <c r="Y383">
        <v>4.8</v>
      </c>
      <c r="Z383">
        <v>22</v>
      </c>
      <c r="AA383" s="8">
        <f t="shared" si="73"/>
        <v>13.090909090909092</v>
      </c>
      <c r="AB383" t="s">
        <v>32</v>
      </c>
      <c r="AC383" s="8">
        <v>4.8078472342577099</v>
      </c>
      <c r="AD383" s="8">
        <v>18.736166667938232</v>
      </c>
      <c r="AE383" s="40">
        <v>19.892669119695736</v>
      </c>
      <c r="AF383" s="40">
        <v>15.396470322240496</v>
      </c>
      <c r="AG383">
        <v>9600</v>
      </c>
      <c r="AH383" s="38">
        <v>1</v>
      </c>
      <c r="AI383" s="38">
        <v>0</v>
      </c>
      <c r="AJ383" s="38">
        <v>0</v>
      </c>
      <c r="AK383" s="38">
        <v>0</v>
      </c>
      <c r="AL383" s="38">
        <f t="shared" si="66"/>
        <v>1</v>
      </c>
      <c r="AM383" s="8"/>
      <c r="AN383" s="40"/>
      <c r="AO383" s="40"/>
    </row>
    <row r="384" spans="1:41" x14ac:dyDescent="0.25">
      <c r="A384" s="3" t="s">
        <v>186</v>
      </c>
      <c r="B384" s="30" t="s">
        <v>187</v>
      </c>
      <c r="C384" s="1" t="s">
        <v>18</v>
      </c>
      <c r="D384" s="1" t="str">
        <f>+VLOOKUP($C384,[1]Ubicacion!$A:$C,2,0)</f>
        <v>Ub17</v>
      </c>
      <c r="E384" s="1" t="str">
        <f>+VLOOKUP($C384,[1]Ubicacion!$A:$C,3,0)</f>
        <v>Facultad de Minas Unal - Zona Occidental</v>
      </c>
      <c r="F384" s="1" t="s">
        <v>100</v>
      </c>
      <c r="G384" s="1" t="str">
        <f>+VLOOKUP($F384,[1]Ubicacion!$A:$C,2,0)</f>
        <v>Ub20</v>
      </c>
      <c r="H384" s="1" t="str">
        <f>+VLOOKUP($F384,[1]Ubicacion!$A:$C,3,0)</f>
        <v>Hospital San Vicente Fundación - Zona Oriental</v>
      </c>
      <c r="I384" s="4">
        <v>2</v>
      </c>
      <c r="J384" s="4">
        <v>2</v>
      </c>
      <c r="K384" s="5">
        <v>43371.642035682868</v>
      </c>
      <c r="L384" s="6">
        <f t="shared" si="63"/>
        <v>0.64203568286757218</v>
      </c>
      <c r="M384" s="7">
        <v>43371.65752453704</v>
      </c>
      <c r="N384" s="6">
        <f t="shared" si="64"/>
        <v>0.65752453704044456</v>
      </c>
      <c r="O384" s="6">
        <f t="shared" si="65"/>
        <v>1.5488854172872379E-2</v>
      </c>
      <c r="P384" s="1">
        <v>11500</v>
      </c>
      <c r="Q384" s="3">
        <v>5.3</v>
      </c>
      <c r="R384" s="3">
        <v>14</v>
      </c>
      <c r="S384" s="8">
        <f t="shared" si="72"/>
        <v>22.714285714285715</v>
      </c>
      <c r="T384" t="s">
        <v>27</v>
      </c>
      <c r="U384">
        <v>4.9000000000000004</v>
      </c>
      <c r="V384">
        <v>17</v>
      </c>
      <c r="W384" s="8">
        <f t="shared" si="71"/>
        <v>17.294117647058822</v>
      </c>
      <c r="X384" t="s">
        <v>32</v>
      </c>
      <c r="Y384">
        <v>6</v>
      </c>
      <c r="Z384">
        <v>20</v>
      </c>
      <c r="AA384" s="8">
        <f t="shared" si="73"/>
        <v>18</v>
      </c>
      <c r="AB384" t="s">
        <v>32</v>
      </c>
      <c r="AC384" s="8">
        <v>5.7587412719857634</v>
      </c>
      <c r="AD384" s="8">
        <v>22.303949999809266</v>
      </c>
      <c r="AE384" s="40">
        <v>25.416457285929777</v>
      </c>
      <c r="AF384" s="40">
        <v>15.491627102916773</v>
      </c>
      <c r="AG384">
        <v>11500</v>
      </c>
      <c r="AH384" s="38">
        <v>0</v>
      </c>
      <c r="AI384" s="38">
        <v>0</v>
      </c>
      <c r="AJ384" s="38">
        <v>0</v>
      </c>
      <c r="AK384" s="38">
        <v>1</v>
      </c>
      <c r="AL384" s="38">
        <f t="shared" si="66"/>
        <v>4</v>
      </c>
      <c r="AM384" s="8"/>
      <c r="AN384" s="40"/>
      <c r="AO384" s="40"/>
    </row>
    <row r="385" spans="1:41" x14ac:dyDescent="0.25">
      <c r="A385" s="3" t="s">
        <v>402</v>
      </c>
      <c r="B385" s="30" t="s">
        <v>403</v>
      </c>
      <c r="C385" s="1" t="s">
        <v>301</v>
      </c>
      <c r="D385" s="1" t="str">
        <f>+VLOOKUP($C385,[1]Ubicacion!$A:$C,2,0)</f>
        <v>Ub14</v>
      </c>
      <c r="E385" s="1" t="str">
        <f>+VLOOKUP($C385,[1]Ubicacion!$A:$C,3,0)</f>
        <v>Clinica Medellin  El Poblado - Zona Oriental</v>
      </c>
      <c r="F385" s="1" t="s">
        <v>296</v>
      </c>
      <c r="G385" s="1" t="str">
        <f>+VLOOKUP($F385,[1]Ubicacion!$A:$C,2,0)</f>
        <v>Ub11</v>
      </c>
      <c r="H385" s="1" t="str">
        <f>+VLOOKUP($F385,[1]Ubicacion!$A:$C,3,0)</f>
        <v>Cementerio Campos de Paz - Zona Occidental</v>
      </c>
      <c r="I385" s="4">
        <v>2</v>
      </c>
      <c r="J385" s="4">
        <v>1</v>
      </c>
      <c r="K385" s="5">
        <v>43389.459973923615</v>
      </c>
      <c r="L385" s="6">
        <f t="shared" si="63"/>
        <v>0.45997392361459788</v>
      </c>
      <c r="M385" s="7">
        <v>43389.472751354166</v>
      </c>
      <c r="N385" s="6">
        <f t="shared" si="64"/>
        <v>0.47275135416566627</v>
      </c>
      <c r="O385" s="6">
        <f t="shared" si="65"/>
        <v>1.2777430551068392E-2</v>
      </c>
      <c r="P385" s="1">
        <v>10400</v>
      </c>
      <c r="Q385">
        <v>6</v>
      </c>
      <c r="R385">
        <v>15</v>
      </c>
      <c r="S385" s="8">
        <f t="shared" si="72"/>
        <v>24</v>
      </c>
      <c r="T385" t="s">
        <v>20</v>
      </c>
      <c r="U385">
        <v>5.2</v>
      </c>
      <c r="V385">
        <v>16</v>
      </c>
      <c r="W385" s="8">
        <f t="shared" si="71"/>
        <v>19.5</v>
      </c>
      <c r="X385" t="s">
        <v>32</v>
      </c>
      <c r="Y385" s="26">
        <v>6.2</v>
      </c>
      <c r="Z385" s="26">
        <v>21</v>
      </c>
      <c r="AA385" s="28">
        <f t="shared" si="73"/>
        <v>17.714285714285715</v>
      </c>
      <c r="AB385" s="26" t="s">
        <v>32</v>
      </c>
      <c r="AC385" s="8">
        <v>4.8301910210855592</v>
      </c>
      <c r="AD385" s="8">
        <v>18.399500000476838</v>
      </c>
      <c r="AE385" s="40">
        <v>26.74772600259703</v>
      </c>
      <c r="AF385" s="40">
        <v>15.751050912123855</v>
      </c>
      <c r="AG385">
        <v>10400</v>
      </c>
      <c r="AH385" s="38">
        <v>0</v>
      </c>
      <c r="AI385" s="38">
        <v>0</v>
      </c>
      <c r="AJ385" s="38">
        <v>1</v>
      </c>
      <c r="AK385" s="38">
        <v>0</v>
      </c>
      <c r="AL385" s="38">
        <f t="shared" si="66"/>
        <v>3</v>
      </c>
      <c r="AM385" s="8"/>
      <c r="AN385" s="40"/>
      <c r="AO385" s="40"/>
    </row>
    <row r="386" spans="1:41" x14ac:dyDescent="0.25">
      <c r="AM386" s="8"/>
      <c r="AN386" s="40"/>
      <c r="AO386" s="40"/>
    </row>
    <row r="387" spans="1:41" x14ac:dyDescent="0.25">
      <c r="AM387" s="8"/>
      <c r="AN387" s="40"/>
      <c r="AO387" s="40"/>
    </row>
    <row r="388" spans="1:41" x14ac:dyDescent="0.25">
      <c r="AM388" s="8"/>
      <c r="AN388" s="40"/>
      <c r="AO388" s="40"/>
    </row>
    <row r="389" spans="1:41" x14ac:dyDescent="0.25">
      <c r="AM389" s="8"/>
      <c r="AN389" s="40"/>
      <c r="AO389" s="40"/>
    </row>
    <row r="390" spans="1:41" x14ac:dyDescent="0.25">
      <c r="AM390" s="8"/>
      <c r="AN390" s="40"/>
      <c r="AO390" s="40"/>
    </row>
    <row r="391" spans="1:41" x14ac:dyDescent="0.25">
      <c r="AM391" s="8"/>
      <c r="AN391" s="40"/>
      <c r="AO391" s="40"/>
    </row>
    <row r="392" spans="1:41" x14ac:dyDescent="0.25">
      <c r="AM392" s="8"/>
      <c r="AN392" s="40"/>
      <c r="AO392" s="40"/>
    </row>
    <row r="393" spans="1:41" x14ac:dyDescent="0.25">
      <c r="AM393" s="8"/>
      <c r="AN393" s="40"/>
      <c r="AO393" s="40"/>
    </row>
    <row r="394" spans="1:41" x14ac:dyDescent="0.25">
      <c r="AM394" s="8"/>
      <c r="AN394" s="40"/>
      <c r="AO394" s="40"/>
    </row>
    <row r="395" spans="1:41" x14ac:dyDescent="0.25">
      <c r="AM395" s="8"/>
      <c r="AN395" s="40"/>
      <c r="AO395" s="40"/>
    </row>
    <row r="396" spans="1:41" x14ac:dyDescent="0.25">
      <c r="AM396" s="8"/>
      <c r="AN396" s="40"/>
      <c r="AO396" s="40"/>
    </row>
    <row r="397" spans="1:41" x14ac:dyDescent="0.25">
      <c r="AM397" s="8"/>
      <c r="AN397" s="40"/>
      <c r="AO397" s="40"/>
    </row>
    <row r="398" spans="1:41" x14ac:dyDescent="0.25">
      <c r="AM398" s="8"/>
      <c r="AN398" s="40"/>
      <c r="AO398" s="40"/>
    </row>
    <row r="399" spans="1:41" x14ac:dyDescent="0.25">
      <c r="AM399" s="8"/>
      <c r="AN399" s="40"/>
      <c r="AO399" s="40"/>
    </row>
    <row r="400" spans="1:41" x14ac:dyDescent="0.25">
      <c r="AM400" s="8"/>
      <c r="AN400" s="40"/>
      <c r="AO400" s="40"/>
    </row>
  </sheetData>
  <sortState ref="A3:AL386">
    <sortCondition ref="B3:B386"/>
  </sortState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William.alvarez</dc:creator>
  <cp:lastModifiedBy>William.alvarez</cp:lastModifiedBy>
  <dcterms:created xsi:type="dcterms:W3CDTF">2019-03-23T18:00:50Z</dcterms:created>
  <dcterms:modified xsi:type="dcterms:W3CDTF">2019-04-29T19:48:04Z</dcterms:modified>
</cp:coreProperties>
</file>