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m\Downloads\"/>
    </mc:Choice>
  </mc:AlternateContent>
  <xr:revisionPtr revIDLastSave="0" documentId="8_{E1105D84-DD5A-4FCC-8D49-3BD5480E2D0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2" sheetId="2" r:id="rId1"/>
    <sheet name="Sheet1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2" l="1"/>
  <c r="L83" i="2"/>
  <c r="M83" i="2"/>
  <c r="J83" i="2"/>
  <c r="K86" i="2"/>
  <c r="L86" i="2"/>
  <c r="M86" i="2"/>
  <c r="J86" i="2"/>
  <c r="K85" i="2"/>
  <c r="L85" i="2"/>
  <c r="M85" i="2"/>
  <c r="J85" i="2"/>
  <c r="K84" i="2"/>
  <c r="L84" i="2"/>
  <c r="M84" i="2"/>
  <c r="J84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V44" i="2"/>
  <c r="V45" i="2"/>
  <c r="V46" i="2"/>
  <c r="V47" i="2"/>
  <c r="V48" i="2"/>
  <c r="V49" i="2"/>
  <c r="V50" i="2"/>
  <c r="V51" i="2"/>
  <c r="V52" i="2"/>
  <c r="V53" i="2"/>
  <c r="V54" i="2"/>
  <c r="V43" i="2"/>
  <c r="X29" i="2"/>
  <c r="AA29" i="2" s="1"/>
  <c r="X30" i="2"/>
  <c r="AA30" i="2" s="1"/>
  <c r="X31" i="2"/>
  <c r="X32" i="2"/>
  <c r="X33" i="2"/>
  <c r="X34" i="2"/>
  <c r="X35" i="2"/>
  <c r="X36" i="2"/>
  <c r="X37" i="2"/>
  <c r="X38" i="2"/>
  <c r="X39" i="2"/>
  <c r="AA31" i="2"/>
  <c r="AA32" i="2"/>
  <c r="AA33" i="2"/>
  <c r="AA34" i="2"/>
  <c r="AA35" i="2"/>
  <c r="AA36" i="2"/>
  <c r="AA37" i="2"/>
  <c r="AA38" i="2"/>
  <c r="AA39" i="2"/>
  <c r="Y29" i="2"/>
  <c r="Y30" i="2"/>
  <c r="Y31" i="2"/>
  <c r="Y32" i="2"/>
  <c r="Y33" i="2"/>
  <c r="Y34" i="2"/>
  <c r="Y35" i="2"/>
  <c r="Y36" i="2"/>
  <c r="Y37" i="2"/>
  <c r="Y38" i="2"/>
  <c r="Y39" i="2"/>
  <c r="X28" i="2"/>
  <c r="W29" i="2"/>
  <c r="W30" i="2"/>
  <c r="W31" i="2"/>
  <c r="W32" i="2"/>
  <c r="W33" i="2"/>
  <c r="W34" i="2"/>
  <c r="W35" i="2"/>
  <c r="W36" i="2"/>
  <c r="W37" i="2"/>
  <c r="W38" i="2"/>
  <c r="W39" i="2"/>
  <c r="W28" i="2"/>
  <c r="Y28" i="2"/>
  <c r="V29" i="2"/>
  <c r="V30" i="2"/>
  <c r="V31" i="2"/>
  <c r="V32" i="2"/>
  <c r="V33" i="2"/>
  <c r="V34" i="2"/>
  <c r="V35" i="2"/>
  <c r="V36" i="2"/>
  <c r="V37" i="2"/>
  <c r="V38" i="2"/>
  <c r="V39" i="2"/>
  <c r="V28" i="2"/>
  <c r="AA28" i="2" l="1"/>
  <c r="E36" i="2"/>
  <c r="D44" i="2"/>
  <c r="B60" i="2"/>
  <c r="B78" i="2" s="1"/>
  <c r="C53" i="2"/>
  <c r="D53" i="2"/>
  <c r="E53" i="2"/>
  <c r="D71" i="2" s="1"/>
  <c r="F53" i="2"/>
  <c r="E71" i="2" s="1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E72" i="2" s="1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E73" i="2" s="1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D76" i="2" s="1"/>
  <c r="F58" i="2"/>
  <c r="E76" i="2" s="1"/>
  <c r="G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E77" i="2" s="1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E78" i="2" s="1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D81" i="2" s="1"/>
  <c r="F63" i="2"/>
  <c r="E81" i="2" s="1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E82" i="2" s="1"/>
  <c r="G64" i="2"/>
  <c r="H64" i="2"/>
  <c r="I64" i="2"/>
  <c r="J64" i="2"/>
  <c r="K64" i="2"/>
  <c r="L64" i="2"/>
  <c r="M64" i="2"/>
  <c r="N64" i="2"/>
  <c r="O64" i="2"/>
  <c r="P64" i="2"/>
  <c r="Q64" i="2"/>
  <c r="R64" i="2"/>
  <c r="B54" i="2"/>
  <c r="B55" i="2"/>
  <c r="B56" i="2"/>
  <c r="B57" i="2"/>
  <c r="B58" i="2"/>
  <c r="B76" i="2" s="1"/>
  <c r="B59" i="2"/>
  <c r="B77" i="2" s="1"/>
  <c r="B61" i="2"/>
  <c r="B79" i="2" s="1"/>
  <c r="B62" i="2"/>
  <c r="B80" i="2" s="1"/>
  <c r="B63" i="2"/>
  <c r="B64" i="2"/>
  <c r="B82" i="2" s="1"/>
  <c r="B53" i="2"/>
  <c r="B71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F36" i="2" s="1"/>
  <c r="G42" i="2"/>
  <c r="G36" i="2" s="1"/>
  <c r="H42" i="2"/>
  <c r="H36" i="2" s="1"/>
  <c r="I42" i="2"/>
  <c r="I36" i="2" s="1"/>
  <c r="J42" i="2"/>
  <c r="J36" i="2" s="1"/>
  <c r="K42" i="2"/>
  <c r="K36" i="2" s="1"/>
  <c r="L42" i="2"/>
  <c r="L36" i="2" s="1"/>
  <c r="M42" i="2"/>
  <c r="M36" i="2" s="1"/>
  <c r="N42" i="2"/>
  <c r="N36" i="2" s="1"/>
  <c r="O42" i="2"/>
  <c r="O36" i="2" s="1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P36" i="2" s="1"/>
  <c r="Q43" i="2"/>
  <c r="Q36" i="2" s="1"/>
  <c r="R43" i="2"/>
  <c r="R36" i="2" s="1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B40" i="2"/>
  <c r="B41" i="2"/>
  <c r="B42" i="2"/>
  <c r="B43" i="2"/>
  <c r="B44" i="2"/>
  <c r="B45" i="2"/>
  <c r="B46" i="2"/>
  <c r="B47" i="2"/>
  <c r="B48" i="2"/>
  <c r="B49" i="2"/>
  <c r="B50" i="2"/>
  <c r="B39" i="2"/>
  <c r="B81" i="2" l="1"/>
  <c r="C81" i="2"/>
  <c r="C76" i="2"/>
  <c r="C71" i="2"/>
  <c r="D78" i="2"/>
  <c r="C77" i="2"/>
  <c r="B74" i="2"/>
  <c r="D73" i="2"/>
  <c r="B73" i="2"/>
  <c r="B72" i="2"/>
  <c r="C78" i="2"/>
  <c r="C73" i="2"/>
  <c r="E79" i="2"/>
  <c r="E74" i="2"/>
  <c r="D79" i="2"/>
  <c r="D74" i="2"/>
  <c r="D77" i="2"/>
  <c r="D82" i="2"/>
  <c r="B75" i="2"/>
  <c r="D72" i="2"/>
  <c r="C82" i="2"/>
  <c r="C72" i="2"/>
  <c r="C79" i="2"/>
  <c r="C74" i="2"/>
  <c r="E80" i="2"/>
  <c r="E75" i="2"/>
  <c r="D80" i="2"/>
  <c r="D75" i="2"/>
  <c r="C80" i="2"/>
  <c r="C75" i="2"/>
</calcChain>
</file>

<file path=xl/sharedStrings.xml><?xml version="1.0" encoding="utf-8"?>
<sst xmlns="http://schemas.openxmlformats.org/spreadsheetml/2006/main" count="226" uniqueCount="41">
  <si>
    <t>Gear</t>
  </si>
  <si>
    <t>clusternumber</t>
  </si>
  <si>
    <t>total_species</t>
  </si>
  <si>
    <t>FISH POT</t>
  </si>
  <si>
    <t>FLATFISH TRAWL</t>
  </si>
  <si>
    <t>GROUNDFISH TRAWL (OTTER)</t>
  </si>
  <si>
    <t>GROUNDFISH TRAWL, FOOTROPE &lt; 8 IN.</t>
  </si>
  <si>
    <t>GROUNDFISH TRAWL, FOOTROPE &gt; 8 IN.</t>
  </si>
  <si>
    <t>LONGLINE OR SETLINE</t>
  </si>
  <si>
    <t>MIDWATER TRAWL</t>
  </si>
  <si>
    <t>OTHER TRAWL GEAR</t>
  </si>
  <si>
    <t>POLE (COMMERCIAL)</t>
  </si>
  <si>
    <t>ROLLER TRAWL</t>
  </si>
  <si>
    <t>SELECTIVE FF TRAWL, SMALL FOOTROPE</t>
  </si>
  <si>
    <t>SET NET</t>
  </si>
  <si>
    <t>Row Labels</t>
  </si>
  <si>
    <t>Grand Total</t>
  </si>
  <si>
    <t>Column Labels</t>
  </si>
  <si>
    <t>Sum of total_species</t>
  </si>
  <si>
    <t>A</t>
  </si>
  <si>
    <t>B</t>
  </si>
  <si>
    <t>C</t>
  </si>
  <si>
    <t>D</t>
  </si>
  <si>
    <t>Fish Pot</t>
  </si>
  <si>
    <t>Flatfish Trawl</t>
  </si>
  <si>
    <t>Groundfish Trawl (Otter)</t>
  </si>
  <si>
    <t>Groundfish Trawl, Footrope &lt; 8 In.</t>
  </si>
  <si>
    <t>Groundfish Trawl, Footrope &gt; 8 In.</t>
  </si>
  <si>
    <t>Longline Or Setline</t>
  </si>
  <si>
    <t>Midwater Trawl</t>
  </si>
  <si>
    <t>Other Trawl Gear</t>
  </si>
  <si>
    <t>Pole (Commercial)</t>
  </si>
  <si>
    <t>Roller Trawl</t>
  </si>
  <si>
    <t>Selective Ff Trawl, Small Footrope</t>
  </si>
  <si>
    <t>Set Net</t>
  </si>
  <si>
    <t>Métier</t>
  </si>
  <si>
    <t>Gear Group</t>
  </si>
  <si>
    <t>Set Net &amp; Fish Pot</t>
  </si>
  <si>
    <t>Bottom Trawl</t>
  </si>
  <si>
    <t>Line or Pole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</si>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</sst>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.00\%"/>
    <numFmt numFmtId="171" formatCode="?\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vertical="center" wrapText="1"/>
    </xf>
    <xf numFmtId="0" fontId="1" fillId="0" borderId="0" xfId="0" applyFont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171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Patrone" refreshedDate="45733.671016319444" createdVersion="6" refreshedVersion="6" minRefreshableVersion="3" recordCount="79" xr:uid="{00000000-000A-0000-FFFF-FFFF03000000}">
  <cacheSource type="worksheet">
    <worksheetSource ref="A1:C80" sheet="Sheet1"/>
  </cacheSource>
  <cacheFields count="3">
    <cacheField name="Gear" numFmtId="0">
      <sharedItems count="12">
        <s v="FISH POT"/>
        <s v="FLATFISH TRAWL"/>
        <s v="GROUNDFISH TRAWL (OTTER)"/>
        <s v="GROUNDFISH TRAWL, FOOTROPE &lt; 8 IN."/>
        <s v="GROUNDFISH TRAWL, FOOTROPE &gt; 8 IN."/>
        <s v="LONGLINE OR SETLINE"/>
        <s v="MIDWATER TRAWL"/>
        <s v="OTHER TRAWL GEAR"/>
        <s v="POLE (COMMERCIAL)"/>
        <s v="ROLLER TRAWL"/>
        <s v="SELECTIVE FF TRAWL, SMALL FOOTROPE"/>
        <s v="SET NET"/>
      </sharedItems>
    </cacheField>
    <cacheField name="clusternumber" numFmtId="0">
      <sharedItems containsSemiMixedTypes="0" containsString="0" containsNumber="1" containsInteger="1" minValue="1" maxValue="17" count="17">
        <n v="5"/>
        <n v="9"/>
        <n v="11"/>
        <n v="16"/>
        <n v="4"/>
        <n v="6"/>
        <n v="2"/>
        <n v="8"/>
        <n v="12"/>
        <n v="13"/>
        <n v="14"/>
        <n v="7"/>
        <n v="10"/>
        <n v="1"/>
        <n v="3"/>
        <n v="15"/>
        <n v="17"/>
      </sharedItems>
    </cacheField>
    <cacheField name="total_species" numFmtId="0">
      <sharedItems containsSemiMixedTypes="0" containsString="0" containsNumber="1" minValue="0" maxValue="255922813.2510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n v="70208630.965350002"/>
  </r>
  <r>
    <x v="0"/>
    <x v="1"/>
    <n v="50896.83"/>
  </r>
  <r>
    <x v="0"/>
    <x v="2"/>
    <n v="2070.25"/>
  </r>
  <r>
    <x v="0"/>
    <x v="3"/>
    <n v="13197.85"/>
  </r>
  <r>
    <x v="1"/>
    <x v="4"/>
    <n v="339536.40737017"/>
  </r>
  <r>
    <x v="1"/>
    <x v="5"/>
    <n v="10234240.72926965"/>
  </r>
  <r>
    <x v="1"/>
    <x v="1"/>
    <n v="626840.5323886252"/>
  </r>
  <r>
    <x v="2"/>
    <x v="6"/>
    <n v="13.311199999999999"/>
  </r>
  <r>
    <x v="2"/>
    <x v="4"/>
    <n v="297384.21503999998"/>
  </r>
  <r>
    <x v="2"/>
    <x v="5"/>
    <n v="221007.128"/>
  </r>
  <r>
    <x v="2"/>
    <x v="7"/>
    <n v="1960688.73976"/>
  </r>
  <r>
    <x v="2"/>
    <x v="1"/>
    <n v="0"/>
  </r>
  <r>
    <x v="2"/>
    <x v="8"/>
    <n v="2691.5466981999998"/>
  </r>
  <r>
    <x v="2"/>
    <x v="9"/>
    <n v="0"/>
  </r>
  <r>
    <x v="2"/>
    <x v="10"/>
    <n v="7.5"/>
  </r>
  <r>
    <x v="3"/>
    <x v="6"/>
    <n v="141867.96307999999"/>
  </r>
  <r>
    <x v="3"/>
    <x v="4"/>
    <n v="8669899.1782354005"/>
  </r>
  <r>
    <x v="3"/>
    <x v="0"/>
    <n v="2869.9313900000002"/>
  </r>
  <r>
    <x v="3"/>
    <x v="5"/>
    <n v="9886099.5423432998"/>
  </r>
  <r>
    <x v="3"/>
    <x v="11"/>
    <n v="1442.2"/>
  </r>
  <r>
    <x v="3"/>
    <x v="7"/>
    <n v="262290.26000080002"/>
  </r>
  <r>
    <x v="3"/>
    <x v="1"/>
    <n v="4932346.7229255997"/>
  </r>
  <r>
    <x v="3"/>
    <x v="12"/>
    <n v="165396.29808800001"/>
  </r>
  <r>
    <x v="3"/>
    <x v="10"/>
    <n v="2603013.810081"/>
  </r>
  <r>
    <x v="4"/>
    <x v="4"/>
    <n v="3647348.3815250001"/>
  </r>
  <r>
    <x v="4"/>
    <x v="5"/>
    <n v="594924.29735499993"/>
  </r>
  <r>
    <x v="4"/>
    <x v="7"/>
    <n v="421476.52256499999"/>
  </r>
  <r>
    <x v="4"/>
    <x v="1"/>
    <n v="29900513.313458461"/>
  </r>
  <r>
    <x v="4"/>
    <x v="12"/>
    <n v="446643.70994299999"/>
  </r>
  <r>
    <x v="4"/>
    <x v="10"/>
    <n v="21614.568930000001"/>
  </r>
  <r>
    <x v="5"/>
    <x v="13"/>
    <n v="10"/>
  </r>
  <r>
    <x v="5"/>
    <x v="6"/>
    <n v="369.7518"/>
  </r>
  <r>
    <x v="5"/>
    <x v="14"/>
    <n v="1512.5"/>
  </r>
  <r>
    <x v="5"/>
    <x v="0"/>
    <n v="99249435.024460301"/>
  </r>
  <r>
    <x v="5"/>
    <x v="7"/>
    <n v="34622.611640000003"/>
  </r>
  <r>
    <x v="5"/>
    <x v="1"/>
    <n v="17493008.127239998"/>
  </r>
  <r>
    <x v="5"/>
    <x v="12"/>
    <n v="25386423.899005719"/>
  </r>
  <r>
    <x v="5"/>
    <x v="2"/>
    <n v="79104.908525000006"/>
  </r>
  <r>
    <x v="5"/>
    <x v="8"/>
    <n v="101"/>
  </r>
  <r>
    <x v="5"/>
    <x v="9"/>
    <n v="25556.699700000001"/>
  </r>
  <r>
    <x v="5"/>
    <x v="10"/>
    <n v="145750.44205000001"/>
  </r>
  <r>
    <x v="5"/>
    <x v="15"/>
    <n v="10928.3"/>
  </r>
  <r>
    <x v="5"/>
    <x v="3"/>
    <n v="24698.980500000001"/>
  </r>
  <r>
    <x v="6"/>
    <x v="13"/>
    <n v="1523552.0135560001"/>
  </r>
  <r>
    <x v="6"/>
    <x v="4"/>
    <n v="7753323.2154537253"/>
  </r>
  <r>
    <x v="6"/>
    <x v="5"/>
    <n v="22047.707399999999"/>
  </r>
  <r>
    <x v="6"/>
    <x v="11"/>
    <n v="28430669.427766349"/>
  </r>
  <r>
    <x v="6"/>
    <x v="16"/>
    <n v="255922813.25108689"/>
  </r>
  <r>
    <x v="7"/>
    <x v="6"/>
    <n v="8"/>
  </r>
  <r>
    <x v="7"/>
    <x v="4"/>
    <n v="22900.331200000001"/>
  </r>
  <r>
    <x v="7"/>
    <x v="0"/>
    <n v="2065.6"/>
  </r>
  <r>
    <x v="7"/>
    <x v="5"/>
    <n v="1874357.7752799999"/>
  </r>
  <r>
    <x v="7"/>
    <x v="7"/>
    <n v="0"/>
  </r>
  <r>
    <x v="7"/>
    <x v="1"/>
    <n v="7"/>
  </r>
  <r>
    <x v="7"/>
    <x v="8"/>
    <n v="391.4"/>
  </r>
  <r>
    <x v="7"/>
    <x v="10"/>
    <n v="48.4"/>
  </r>
  <r>
    <x v="7"/>
    <x v="16"/>
    <n v="71.483800000000002"/>
  </r>
  <r>
    <x v="8"/>
    <x v="13"/>
    <n v="230783.12332414999"/>
  </r>
  <r>
    <x v="8"/>
    <x v="6"/>
    <n v="384323.15254255"/>
  </r>
  <r>
    <x v="8"/>
    <x v="14"/>
    <n v="1639366.27038725"/>
  </r>
  <r>
    <x v="8"/>
    <x v="4"/>
    <n v="87047.826906319999"/>
  </r>
  <r>
    <x v="8"/>
    <x v="0"/>
    <n v="24758.312000000002"/>
  </r>
  <r>
    <x v="8"/>
    <x v="5"/>
    <n v="19828.259999999998"/>
  </r>
  <r>
    <x v="8"/>
    <x v="11"/>
    <n v="1801.5"/>
  </r>
  <r>
    <x v="8"/>
    <x v="7"/>
    <n v="51130.809363499997"/>
  </r>
  <r>
    <x v="8"/>
    <x v="1"/>
    <n v="316617.63989375002"/>
  </r>
  <r>
    <x v="8"/>
    <x v="2"/>
    <n v="1556947.34929"/>
  </r>
  <r>
    <x v="8"/>
    <x v="8"/>
    <n v="50633.261577500001"/>
  </r>
  <r>
    <x v="8"/>
    <x v="10"/>
    <n v="1897897.6739240999"/>
  </r>
  <r>
    <x v="8"/>
    <x v="15"/>
    <n v="278806.46337529999"/>
  </r>
  <r>
    <x v="8"/>
    <x v="3"/>
    <n v="30511.266364999999"/>
  </r>
  <r>
    <x v="9"/>
    <x v="4"/>
    <n v="24356751.788642921"/>
  </r>
  <r>
    <x v="9"/>
    <x v="0"/>
    <n v="200129.70430273601"/>
  </r>
  <r>
    <x v="9"/>
    <x v="5"/>
    <n v="17783076.123915538"/>
  </r>
  <r>
    <x v="9"/>
    <x v="1"/>
    <n v="73874936.400164291"/>
  </r>
  <r>
    <x v="10"/>
    <x v="0"/>
    <n v="13495.2"/>
  </r>
  <r>
    <x v="10"/>
    <x v="5"/>
    <n v="44009473.077757761"/>
  </r>
  <r>
    <x v="11"/>
    <x v="0"/>
    <n v="25566.936000000002"/>
  </r>
  <r>
    <x v="11"/>
    <x v="1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8">
        <item x="13"/>
        <item x="6"/>
        <item x="14"/>
        <item x="4"/>
        <item x="0"/>
        <item x="5"/>
        <item x="11"/>
        <item x="7"/>
        <item x="1"/>
        <item x="12"/>
        <item x="2"/>
        <item x="8"/>
        <item x="9"/>
        <item x="10"/>
        <item x="15"/>
        <item x="3"/>
        <item x="16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total_spe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88"/>
  <sheetViews>
    <sheetView tabSelected="1" topLeftCell="A37" workbookViewId="0">
      <selection activeCell="O60" sqref="O60"/>
    </sheetView>
  </sheetViews>
  <sheetFormatPr defaultRowHeight="15" x14ac:dyDescent="0.25"/>
  <cols>
    <col min="1" max="1" width="36.5703125" bestFit="1" customWidth="1"/>
    <col min="2" max="2" width="16.28515625" customWidth="1"/>
    <col min="3" max="3" width="12" customWidth="1"/>
    <col min="4" max="4" width="11" customWidth="1"/>
    <col min="5" max="13" width="12" customWidth="1"/>
    <col min="14" max="14" width="11" customWidth="1"/>
    <col min="15" max="18" width="12" customWidth="1"/>
    <col min="19" max="20" width="12" bestFit="1" customWidth="1"/>
    <col min="21" max="21" width="36.5703125" bestFit="1" customWidth="1"/>
  </cols>
  <sheetData>
    <row r="3" spans="1:19" x14ac:dyDescent="0.25">
      <c r="A3" s="2" t="s">
        <v>18</v>
      </c>
      <c r="B3" s="2" t="s">
        <v>17</v>
      </c>
    </row>
    <row r="4" spans="1:19" x14ac:dyDescent="0.25">
      <c r="A4" s="2" t="s">
        <v>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 t="s">
        <v>16</v>
      </c>
    </row>
    <row r="5" spans="1:19" x14ac:dyDescent="0.25">
      <c r="A5" s="3" t="s">
        <v>3</v>
      </c>
      <c r="F5">
        <v>70208630.965350002</v>
      </c>
      <c r="J5">
        <v>50896.83</v>
      </c>
      <c r="L5">
        <v>2070.25</v>
      </c>
      <c r="Q5">
        <v>13197.85</v>
      </c>
      <c r="S5">
        <v>70274795.895349994</v>
      </c>
    </row>
    <row r="6" spans="1:19" x14ac:dyDescent="0.25">
      <c r="A6" s="3" t="s">
        <v>4</v>
      </c>
      <c r="E6">
        <v>339536.40737017</v>
      </c>
      <c r="G6">
        <v>10234240.72926965</v>
      </c>
      <c r="J6">
        <v>626840.5323886252</v>
      </c>
      <c r="S6">
        <v>11200617.669028446</v>
      </c>
    </row>
    <row r="7" spans="1:19" x14ac:dyDescent="0.25">
      <c r="A7" s="3" t="s">
        <v>5</v>
      </c>
      <c r="C7">
        <v>13.311199999999999</v>
      </c>
      <c r="E7">
        <v>297384.21503999998</v>
      </c>
      <c r="G7">
        <v>221007.128</v>
      </c>
      <c r="I7">
        <v>1960688.73976</v>
      </c>
      <c r="J7">
        <v>0</v>
      </c>
      <c r="M7">
        <v>2691.5466981999998</v>
      </c>
      <c r="N7">
        <v>0</v>
      </c>
      <c r="O7">
        <v>7.5</v>
      </c>
      <c r="S7">
        <v>2481792.4406981999</v>
      </c>
    </row>
    <row r="8" spans="1:19" x14ac:dyDescent="0.25">
      <c r="A8" s="3" t="s">
        <v>6</v>
      </c>
      <c r="C8">
        <v>141867.96307999999</v>
      </c>
      <c r="E8">
        <v>8669899.1782354005</v>
      </c>
      <c r="F8">
        <v>2869.9313900000002</v>
      </c>
      <c r="G8">
        <v>9886099.5423432998</v>
      </c>
      <c r="H8">
        <v>1442.2</v>
      </c>
      <c r="I8">
        <v>262290.26000080002</v>
      </c>
      <c r="J8">
        <v>4932346.7229255997</v>
      </c>
      <c r="K8">
        <v>165396.29808800001</v>
      </c>
      <c r="O8">
        <v>2603013.810081</v>
      </c>
      <c r="S8">
        <v>26665225.906144097</v>
      </c>
    </row>
    <row r="9" spans="1:19" x14ac:dyDescent="0.25">
      <c r="A9" s="3" t="s">
        <v>7</v>
      </c>
      <c r="E9">
        <v>3647348.3815250001</v>
      </c>
      <c r="G9">
        <v>594924.29735499993</v>
      </c>
      <c r="I9">
        <v>421476.52256499999</v>
      </c>
      <c r="J9">
        <v>29900513.313458461</v>
      </c>
      <c r="K9">
        <v>446643.70994299999</v>
      </c>
      <c r="O9">
        <v>21614.568930000001</v>
      </c>
      <c r="S9">
        <v>35032520.79377646</v>
      </c>
    </row>
    <row r="10" spans="1:19" x14ac:dyDescent="0.25">
      <c r="A10" s="3" t="s">
        <v>8</v>
      </c>
      <c r="B10">
        <v>10</v>
      </c>
      <c r="C10">
        <v>369.7518</v>
      </c>
      <c r="D10">
        <v>1512.5</v>
      </c>
      <c r="F10">
        <v>99249435.024460301</v>
      </c>
      <c r="I10">
        <v>34622.611640000003</v>
      </c>
      <c r="J10">
        <v>17493008.127239998</v>
      </c>
      <c r="K10">
        <v>25386423.899005719</v>
      </c>
      <c r="L10">
        <v>79104.908525000006</v>
      </c>
      <c r="M10">
        <v>101</v>
      </c>
      <c r="N10">
        <v>25556.699700000001</v>
      </c>
      <c r="O10">
        <v>145750.44205000001</v>
      </c>
      <c r="P10">
        <v>10928.3</v>
      </c>
      <c r="Q10">
        <v>24698.980500000001</v>
      </c>
      <c r="S10">
        <v>142451522.24492106</v>
      </c>
    </row>
    <row r="11" spans="1:19" x14ac:dyDescent="0.25">
      <c r="A11" s="3" t="s">
        <v>9</v>
      </c>
      <c r="B11">
        <v>1523552.0135560001</v>
      </c>
      <c r="E11">
        <v>7753323.2154537253</v>
      </c>
      <c r="G11">
        <v>22047.707399999999</v>
      </c>
      <c r="H11">
        <v>28430669.427766349</v>
      </c>
      <c r="R11">
        <v>255922813.25108689</v>
      </c>
      <c r="S11">
        <v>293652405.61526299</v>
      </c>
    </row>
    <row r="12" spans="1:19" x14ac:dyDescent="0.25">
      <c r="A12" s="3" t="s">
        <v>10</v>
      </c>
      <c r="C12">
        <v>8</v>
      </c>
      <c r="E12">
        <v>22900.331200000001</v>
      </c>
      <c r="F12">
        <v>2065.6</v>
      </c>
      <c r="G12">
        <v>1874357.7752799999</v>
      </c>
      <c r="I12">
        <v>0</v>
      </c>
      <c r="J12">
        <v>7</v>
      </c>
      <c r="M12">
        <v>391.4</v>
      </c>
      <c r="O12">
        <v>48.4</v>
      </c>
      <c r="R12">
        <v>71.483800000000002</v>
      </c>
      <c r="S12">
        <v>1899849.9902799998</v>
      </c>
    </row>
    <row r="13" spans="1:19" x14ac:dyDescent="0.25">
      <c r="A13" s="3" t="s">
        <v>11</v>
      </c>
      <c r="B13">
        <v>230783.12332414999</v>
      </c>
      <c r="C13">
        <v>384323.15254255</v>
      </c>
      <c r="D13">
        <v>1639366.27038725</v>
      </c>
      <c r="E13">
        <v>87047.826906319999</v>
      </c>
      <c r="F13">
        <v>24758.312000000002</v>
      </c>
      <c r="G13">
        <v>19828.259999999998</v>
      </c>
      <c r="H13">
        <v>1801.5</v>
      </c>
      <c r="I13">
        <v>51130.809363499997</v>
      </c>
      <c r="J13">
        <v>316617.63989375002</v>
      </c>
      <c r="L13">
        <v>1556947.34929</v>
      </c>
      <c r="M13">
        <v>50633.261577500001</v>
      </c>
      <c r="O13">
        <v>1897897.6739240999</v>
      </c>
      <c r="P13">
        <v>278806.46337529999</v>
      </c>
      <c r="Q13">
        <v>30511.266364999999</v>
      </c>
      <c r="S13">
        <v>6570452.9089494199</v>
      </c>
    </row>
    <row r="14" spans="1:19" x14ac:dyDescent="0.25">
      <c r="A14" s="3" t="s">
        <v>12</v>
      </c>
      <c r="E14">
        <v>24356751.788642921</v>
      </c>
      <c r="F14">
        <v>200129.70430273601</v>
      </c>
      <c r="G14">
        <v>17783076.123915538</v>
      </c>
      <c r="J14">
        <v>73874936.400164291</v>
      </c>
      <c r="S14">
        <v>116214894.01702549</v>
      </c>
    </row>
    <row r="15" spans="1:19" x14ac:dyDescent="0.25">
      <c r="A15" s="3" t="s">
        <v>13</v>
      </c>
      <c r="F15">
        <v>13495.2</v>
      </c>
      <c r="G15">
        <v>44009473.077757761</v>
      </c>
      <c r="S15">
        <v>44022968.277757764</v>
      </c>
    </row>
    <row r="16" spans="1:19" x14ac:dyDescent="0.25">
      <c r="A16" s="3" t="s">
        <v>14</v>
      </c>
      <c r="F16">
        <v>25566.936000000002</v>
      </c>
      <c r="J16">
        <v>56</v>
      </c>
      <c r="S16">
        <v>25622.936000000002</v>
      </c>
    </row>
    <row r="17" spans="1:27" x14ac:dyDescent="0.25">
      <c r="A17" s="3" t="s">
        <v>16</v>
      </c>
      <c r="B17">
        <v>1754345.1368801501</v>
      </c>
      <c r="C17">
        <v>526582.17862254998</v>
      </c>
      <c r="D17">
        <v>1640878.77038725</v>
      </c>
      <c r="E17">
        <v>45174191.344373539</v>
      </c>
      <c r="F17">
        <v>169726951.67350301</v>
      </c>
      <c r="G17">
        <v>84645054.641321242</v>
      </c>
      <c r="H17">
        <v>28433913.127766348</v>
      </c>
      <c r="I17">
        <v>2730208.9433292998</v>
      </c>
      <c r="J17">
        <v>127195222.56607074</v>
      </c>
      <c r="K17">
        <v>25998463.907036718</v>
      </c>
      <c r="L17">
        <v>1638122.5078150001</v>
      </c>
      <c r="M17">
        <v>53817.208275700003</v>
      </c>
      <c r="N17">
        <v>25556.699700000001</v>
      </c>
      <c r="O17">
        <v>4668332.3949851003</v>
      </c>
      <c r="P17">
        <v>289734.76337529998</v>
      </c>
      <c r="Q17">
        <v>68408.096865</v>
      </c>
      <c r="R17">
        <v>255922884.73488688</v>
      </c>
      <c r="S17">
        <v>750492668.69519389</v>
      </c>
    </row>
    <row r="21" spans="1:27" x14ac:dyDescent="0.25">
      <c r="B21" s="7">
        <v>1</v>
      </c>
      <c r="C21" s="7">
        <v>2</v>
      </c>
      <c r="D21" s="7">
        <v>3</v>
      </c>
      <c r="E21" s="7">
        <v>4</v>
      </c>
      <c r="F21" s="7">
        <v>5</v>
      </c>
      <c r="G21" s="7">
        <v>6</v>
      </c>
      <c r="H21" s="7">
        <v>7</v>
      </c>
      <c r="I21" s="7">
        <v>8</v>
      </c>
      <c r="J21" s="7">
        <v>9</v>
      </c>
      <c r="K21" s="7">
        <v>10</v>
      </c>
      <c r="L21" s="7">
        <v>11</v>
      </c>
      <c r="M21" s="7">
        <v>12</v>
      </c>
      <c r="N21" s="7">
        <v>13</v>
      </c>
      <c r="O21" s="7">
        <v>14</v>
      </c>
      <c r="P21" s="7">
        <v>15</v>
      </c>
      <c r="Q21" s="7">
        <v>16</v>
      </c>
      <c r="R21" s="7">
        <v>17</v>
      </c>
      <c r="S21" s="5" t="s">
        <v>16</v>
      </c>
    </row>
    <row r="22" spans="1:27" x14ac:dyDescent="0.25">
      <c r="A22" s="3" t="s">
        <v>3</v>
      </c>
      <c r="F22">
        <v>70208630.965350002</v>
      </c>
      <c r="J22">
        <v>50896.83</v>
      </c>
      <c r="L22">
        <v>2070.25</v>
      </c>
      <c r="Q22">
        <v>13197.85</v>
      </c>
      <c r="S22">
        <v>70274795.895349994</v>
      </c>
    </row>
    <row r="23" spans="1:27" x14ac:dyDescent="0.25">
      <c r="A23" s="3" t="s">
        <v>4</v>
      </c>
      <c r="E23">
        <v>339536.40737017</v>
      </c>
      <c r="G23">
        <v>10234240.72926965</v>
      </c>
      <c r="J23">
        <v>626840.5323886252</v>
      </c>
      <c r="S23">
        <v>11200617.669028446</v>
      </c>
    </row>
    <row r="24" spans="1:27" x14ac:dyDescent="0.25">
      <c r="A24" s="3" t="s">
        <v>5</v>
      </c>
      <c r="C24">
        <v>13.311199999999999</v>
      </c>
      <c r="E24">
        <v>297384.21503999998</v>
      </c>
      <c r="G24">
        <v>221007.128</v>
      </c>
      <c r="I24">
        <v>1960688.73976</v>
      </c>
      <c r="J24">
        <v>0</v>
      </c>
      <c r="M24">
        <v>2691.5466981999998</v>
      </c>
      <c r="N24">
        <v>0</v>
      </c>
      <c r="O24">
        <v>7.5</v>
      </c>
      <c r="S24">
        <v>2481792.4406981999</v>
      </c>
    </row>
    <row r="25" spans="1:27" x14ac:dyDescent="0.25">
      <c r="A25" s="3" t="s">
        <v>6</v>
      </c>
      <c r="C25">
        <v>141867.96307999999</v>
      </c>
      <c r="E25">
        <v>8669899.1782354005</v>
      </c>
      <c r="F25">
        <v>2869.9313900000002</v>
      </c>
      <c r="G25">
        <v>9886099.5423432998</v>
      </c>
      <c r="H25">
        <v>1442.2</v>
      </c>
      <c r="I25">
        <v>262290.26000080002</v>
      </c>
      <c r="J25">
        <v>4932346.7229255997</v>
      </c>
      <c r="K25">
        <v>165396.29808800001</v>
      </c>
      <c r="O25">
        <v>2603013.810081</v>
      </c>
      <c r="S25">
        <v>26665225.906144097</v>
      </c>
    </row>
    <row r="26" spans="1:27" x14ac:dyDescent="0.25">
      <c r="A26" s="3" t="s">
        <v>7</v>
      </c>
      <c r="E26">
        <v>3647348.3815250001</v>
      </c>
      <c r="G26">
        <v>594924.29735499993</v>
      </c>
      <c r="I26">
        <v>421476.52256499999</v>
      </c>
      <c r="J26">
        <v>29900513.313458461</v>
      </c>
      <c r="K26">
        <v>446643.70994299999</v>
      </c>
      <c r="O26">
        <v>21614.568930000001</v>
      </c>
      <c r="S26">
        <v>35032520.79377646</v>
      </c>
    </row>
    <row r="27" spans="1:27" x14ac:dyDescent="0.25">
      <c r="A27" s="3" t="s">
        <v>8</v>
      </c>
      <c r="B27">
        <v>10</v>
      </c>
      <c r="C27">
        <v>369.7518</v>
      </c>
      <c r="D27">
        <v>1512.5</v>
      </c>
      <c r="F27">
        <v>99249435.024460301</v>
      </c>
      <c r="I27">
        <v>34622.611640000003</v>
      </c>
      <c r="J27">
        <v>17493008.127239998</v>
      </c>
      <c r="K27">
        <v>25386423.899005719</v>
      </c>
      <c r="L27">
        <v>79104.908525000006</v>
      </c>
      <c r="M27">
        <v>101</v>
      </c>
      <c r="N27">
        <v>25556.699700000001</v>
      </c>
      <c r="O27">
        <v>145750.44205000001</v>
      </c>
      <c r="P27">
        <v>10928.3</v>
      </c>
      <c r="Q27">
        <v>24698.980500000001</v>
      </c>
      <c r="S27">
        <v>142451522.24492106</v>
      </c>
      <c r="V27" t="s">
        <v>19</v>
      </c>
      <c r="W27" t="s">
        <v>20</v>
      </c>
      <c r="X27" t="s">
        <v>21</v>
      </c>
      <c r="Y27" t="s">
        <v>22</v>
      </c>
      <c r="Z27" t="s">
        <v>40</v>
      </c>
    </row>
    <row r="28" spans="1:27" x14ac:dyDescent="0.25">
      <c r="A28" s="3" t="s">
        <v>9</v>
      </c>
      <c r="B28">
        <v>1523552.0135560001</v>
      </c>
      <c r="E28">
        <v>7753323.2154537253</v>
      </c>
      <c r="G28">
        <v>22047.707399999999</v>
      </c>
      <c r="H28">
        <v>28430669.427766349</v>
      </c>
      <c r="R28">
        <v>255922813.25108689</v>
      </c>
      <c r="S28">
        <v>293652405.61526299</v>
      </c>
      <c r="U28" s="3" t="s">
        <v>3</v>
      </c>
      <c r="V28">
        <f>B22+H22+R22</f>
        <v>0</v>
      </c>
      <c r="W28">
        <f>C22+D22+G22+L22+M22+N22+P22+Q22</f>
        <v>15268.1</v>
      </c>
      <c r="X28">
        <f>E22+I22+J22+O22</f>
        <v>50896.83</v>
      </c>
      <c r="Y28">
        <f>F22+K22</f>
        <v>70208630.965350002</v>
      </c>
      <c r="Z28">
        <v>70274795.895349994</v>
      </c>
      <c r="AA28">
        <f>SUM(V28:Y28)</f>
        <v>70274795.895350009</v>
      </c>
    </row>
    <row r="29" spans="1:27" x14ac:dyDescent="0.25">
      <c r="A29" s="3" t="s">
        <v>10</v>
      </c>
      <c r="C29">
        <v>8</v>
      </c>
      <c r="E29">
        <v>22900.331200000001</v>
      </c>
      <c r="F29">
        <v>2065.6</v>
      </c>
      <c r="G29">
        <v>1874357.7752799999</v>
      </c>
      <c r="I29">
        <v>0</v>
      </c>
      <c r="J29">
        <v>7</v>
      </c>
      <c r="M29">
        <v>391.4</v>
      </c>
      <c r="O29">
        <v>48.4</v>
      </c>
      <c r="R29">
        <v>71.483800000000002</v>
      </c>
      <c r="S29">
        <v>1899849.9902799998</v>
      </c>
      <c r="U29" s="3" t="s">
        <v>4</v>
      </c>
      <c r="V29">
        <f t="shared" ref="V29:V39" si="0">B23+H23+R23</f>
        <v>0</v>
      </c>
      <c r="W29">
        <f t="shared" ref="W29:W39" si="1">C23+D23+G23+L23+M23+N23+P23+Q23</f>
        <v>10234240.72926965</v>
      </c>
      <c r="X29">
        <f t="shared" ref="X29:X39" si="2">E23+I23+J23+O23</f>
        <v>966376.9397587952</v>
      </c>
      <c r="Y29">
        <f t="shared" ref="Y29:Y39" si="3">F23+K23</f>
        <v>0</v>
      </c>
      <c r="Z29">
        <v>11200617.669028446</v>
      </c>
      <c r="AA29">
        <f t="shared" ref="AA29:AA39" si="4">SUM(V29:Y29)</f>
        <v>11200617.669028444</v>
      </c>
    </row>
    <row r="30" spans="1:27" x14ac:dyDescent="0.25">
      <c r="A30" s="3" t="s">
        <v>11</v>
      </c>
      <c r="B30">
        <v>230783.12332414999</v>
      </c>
      <c r="C30">
        <v>384323.15254255</v>
      </c>
      <c r="D30">
        <v>1639366.27038725</v>
      </c>
      <c r="E30">
        <v>87047.826906319999</v>
      </c>
      <c r="F30">
        <v>24758.312000000002</v>
      </c>
      <c r="G30">
        <v>19828.259999999998</v>
      </c>
      <c r="H30">
        <v>1801.5</v>
      </c>
      <c r="I30">
        <v>51130.809363499997</v>
      </c>
      <c r="J30">
        <v>316617.63989375002</v>
      </c>
      <c r="L30">
        <v>1556947.34929</v>
      </c>
      <c r="M30">
        <v>50633.261577500001</v>
      </c>
      <c r="O30">
        <v>1897897.6739240999</v>
      </c>
      <c r="P30">
        <v>278806.46337529999</v>
      </c>
      <c r="Q30">
        <v>30511.266364999999</v>
      </c>
      <c r="S30">
        <v>6570452.9089494199</v>
      </c>
      <c r="U30" s="3" t="s">
        <v>5</v>
      </c>
      <c r="V30">
        <f t="shared" si="0"/>
        <v>0</v>
      </c>
      <c r="W30">
        <f t="shared" si="1"/>
        <v>223711.98589819999</v>
      </c>
      <c r="X30">
        <f t="shared" si="2"/>
        <v>2258080.4547999999</v>
      </c>
      <c r="Y30">
        <f t="shared" si="3"/>
        <v>0</v>
      </c>
      <c r="Z30">
        <v>2481792.4406981999</v>
      </c>
      <c r="AA30">
        <f t="shared" si="4"/>
        <v>2481792.4406981999</v>
      </c>
    </row>
    <row r="31" spans="1:27" x14ac:dyDescent="0.25">
      <c r="A31" s="3" t="s">
        <v>12</v>
      </c>
      <c r="E31">
        <v>24356751.788642921</v>
      </c>
      <c r="F31">
        <v>200129.70430273601</v>
      </c>
      <c r="G31">
        <v>17783076.123915538</v>
      </c>
      <c r="J31">
        <v>73874936.400164291</v>
      </c>
      <c r="S31">
        <v>116214894.01702549</v>
      </c>
      <c r="U31" s="3" t="s">
        <v>6</v>
      </c>
      <c r="V31">
        <f t="shared" si="0"/>
        <v>1442.2</v>
      </c>
      <c r="W31">
        <f t="shared" si="1"/>
        <v>10027967.5054233</v>
      </c>
      <c r="X31">
        <f t="shared" si="2"/>
        <v>16467549.9712428</v>
      </c>
      <c r="Y31">
        <f t="shared" si="3"/>
        <v>168266.22947800002</v>
      </c>
      <c r="Z31">
        <v>26665225.906144097</v>
      </c>
      <c r="AA31">
        <f t="shared" si="4"/>
        <v>26665225.906144101</v>
      </c>
    </row>
    <row r="32" spans="1:27" x14ac:dyDescent="0.25">
      <c r="A32" s="3" t="s">
        <v>13</v>
      </c>
      <c r="F32">
        <v>13495.2</v>
      </c>
      <c r="G32">
        <v>44009473.077757761</v>
      </c>
      <c r="S32">
        <v>44022968.277757764</v>
      </c>
      <c r="U32" s="3" t="s">
        <v>7</v>
      </c>
      <c r="V32">
        <f t="shared" si="0"/>
        <v>0</v>
      </c>
      <c r="W32">
        <f t="shared" si="1"/>
        <v>594924.29735499993</v>
      </c>
      <c r="X32">
        <f t="shared" si="2"/>
        <v>33990952.78647846</v>
      </c>
      <c r="Y32">
        <f t="shared" si="3"/>
        <v>446643.70994299999</v>
      </c>
      <c r="Z32">
        <v>35032520.79377646</v>
      </c>
      <c r="AA32">
        <f t="shared" si="4"/>
        <v>35032520.793776453</v>
      </c>
    </row>
    <row r="33" spans="1:27" x14ac:dyDescent="0.25">
      <c r="A33" s="3" t="s">
        <v>14</v>
      </c>
      <c r="F33">
        <v>25566.936000000002</v>
      </c>
      <c r="J33">
        <v>56</v>
      </c>
      <c r="S33">
        <v>25622.936000000002</v>
      </c>
      <c r="U33" s="3" t="s">
        <v>8</v>
      </c>
      <c r="V33">
        <f t="shared" si="0"/>
        <v>10</v>
      </c>
      <c r="W33">
        <f t="shared" si="1"/>
        <v>142272.140525</v>
      </c>
      <c r="X33">
        <f t="shared" si="2"/>
        <v>17673381.180929996</v>
      </c>
      <c r="Y33">
        <f t="shared" si="3"/>
        <v>124635858.92346603</v>
      </c>
      <c r="Z33">
        <v>142451522.24492106</v>
      </c>
      <c r="AA33">
        <f t="shared" si="4"/>
        <v>142451522.24492103</v>
      </c>
    </row>
    <row r="34" spans="1:27" x14ac:dyDescent="0.25">
      <c r="A34" s="4" t="s">
        <v>16</v>
      </c>
      <c r="B34" s="6">
        <v>1754345.1368801501</v>
      </c>
      <c r="C34" s="6">
        <v>526582.17862254998</v>
      </c>
      <c r="D34" s="6">
        <v>1640878.77038725</v>
      </c>
      <c r="E34" s="6">
        <v>45174191.344373539</v>
      </c>
      <c r="F34" s="6">
        <v>169726951.67350301</v>
      </c>
      <c r="G34" s="6">
        <v>84645054.641321242</v>
      </c>
      <c r="H34" s="6">
        <v>28433913.127766348</v>
      </c>
      <c r="I34" s="6">
        <v>2730208.9433292998</v>
      </c>
      <c r="J34" s="6">
        <v>127195222.56607074</v>
      </c>
      <c r="K34" s="6">
        <v>25998463.907036718</v>
      </c>
      <c r="L34" s="6">
        <v>1638122.5078150001</v>
      </c>
      <c r="M34" s="6">
        <v>53817.208275700003</v>
      </c>
      <c r="N34" s="6">
        <v>25556.699700000001</v>
      </c>
      <c r="O34" s="6">
        <v>4668332.3949851003</v>
      </c>
      <c r="P34" s="6">
        <v>289734.76337529998</v>
      </c>
      <c r="Q34" s="6">
        <v>68408.096865</v>
      </c>
      <c r="R34" s="6">
        <v>255922884.73488688</v>
      </c>
      <c r="U34" s="3" t="s">
        <v>9</v>
      </c>
      <c r="V34">
        <f t="shared" si="0"/>
        <v>285877034.69240922</v>
      </c>
      <c r="W34">
        <f t="shared" si="1"/>
        <v>22047.707399999999</v>
      </c>
      <c r="X34">
        <f t="shared" si="2"/>
        <v>7753323.2154537253</v>
      </c>
      <c r="Y34">
        <f t="shared" si="3"/>
        <v>0</v>
      </c>
      <c r="Z34">
        <v>293652405.61526299</v>
      </c>
      <c r="AA34">
        <f t="shared" si="4"/>
        <v>293652405.61526299</v>
      </c>
    </row>
    <row r="35" spans="1:27" x14ac:dyDescent="0.25">
      <c r="U35" s="3" t="s">
        <v>10</v>
      </c>
      <c r="V35">
        <f t="shared" si="0"/>
        <v>71.483800000000002</v>
      </c>
      <c r="W35">
        <f t="shared" si="1"/>
        <v>1874757.1752799999</v>
      </c>
      <c r="X35">
        <f t="shared" si="2"/>
        <v>22955.731200000002</v>
      </c>
      <c r="Y35">
        <f t="shared" si="3"/>
        <v>2065.6</v>
      </c>
      <c r="Z35">
        <v>1899849.9902799998</v>
      </c>
      <c r="AA35">
        <f t="shared" si="4"/>
        <v>1899849.99028</v>
      </c>
    </row>
    <row r="36" spans="1:27" x14ac:dyDescent="0.25">
      <c r="E36">
        <f>SUM(E42:E43)</f>
        <v>27.266116322621279</v>
      </c>
      <c r="F36">
        <f t="shared" ref="F36:R36" si="5">SUM(F42:F43)</f>
        <v>1.6909108198212227E-3</v>
      </c>
      <c r="G36">
        <f t="shared" si="5"/>
        <v>12.3823227288482</v>
      </c>
      <c r="H36">
        <f t="shared" si="5"/>
        <v>5.0721122819766219E-3</v>
      </c>
      <c r="I36">
        <f t="shared" si="5"/>
        <v>25.044485486594077</v>
      </c>
      <c r="J36">
        <f t="shared" si="5"/>
        <v>27.385352479170635</v>
      </c>
      <c r="K36">
        <f t="shared" si="5"/>
        <v>2.3541391146010975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56.221968723359879</v>
      </c>
      <c r="P36">
        <f t="shared" si="5"/>
        <v>0</v>
      </c>
      <c r="Q36">
        <f t="shared" si="5"/>
        <v>0</v>
      </c>
      <c r="R36">
        <f t="shared" si="5"/>
        <v>0</v>
      </c>
      <c r="U36" s="3" t="s">
        <v>11</v>
      </c>
      <c r="V36">
        <f t="shared" si="0"/>
        <v>232584.62332414999</v>
      </c>
      <c r="W36">
        <f t="shared" si="1"/>
        <v>3960416.0235376004</v>
      </c>
      <c r="X36">
        <f t="shared" si="2"/>
        <v>2352693.9500876698</v>
      </c>
      <c r="Y36">
        <f t="shared" si="3"/>
        <v>24758.312000000002</v>
      </c>
      <c r="Z36">
        <v>6570452.9089494199</v>
      </c>
      <c r="AA36">
        <f t="shared" si="4"/>
        <v>6570452.9089494208</v>
      </c>
    </row>
    <row r="37" spans="1:27" x14ac:dyDescent="0.25">
      <c r="U37" s="3" t="s">
        <v>12</v>
      </c>
      <c r="V37">
        <f t="shared" si="0"/>
        <v>0</v>
      </c>
      <c r="W37">
        <f t="shared" si="1"/>
        <v>17783076.123915538</v>
      </c>
      <c r="X37">
        <f t="shared" si="2"/>
        <v>98231688.188807219</v>
      </c>
      <c r="Y37">
        <f t="shared" si="3"/>
        <v>200129.70430273601</v>
      </c>
      <c r="Z37">
        <v>116214894.01702549</v>
      </c>
      <c r="AA37">
        <f t="shared" si="4"/>
        <v>116214894.0170255</v>
      </c>
    </row>
    <row r="38" spans="1:27" x14ac:dyDescent="0.25">
      <c r="B38" s="7">
        <v>1</v>
      </c>
      <c r="C38" s="7">
        <v>2</v>
      </c>
      <c r="D38" s="7">
        <v>3</v>
      </c>
      <c r="E38" s="7">
        <v>4</v>
      </c>
      <c r="F38" s="7">
        <v>5</v>
      </c>
      <c r="G38" s="7">
        <v>6</v>
      </c>
      <c r="H38" s="7">
        <v>7</v>
      </c>
      <c r="I38" s="7">
        <v>8</v>
      </c>
      <c r="J38" s="7">
        <v>9</v>
      </c>
      <c r="K38" s="7">
        <v>10</v>
      </c>
      <c r="L38" s="7">
        <v>11</v>
      </c>
      <c r="M38" s="7">
        <v>12</v>
      </c>
      <c r="N38" s="7">
        <v>13</v>
      </c>
      <c r="O38" s="7">
        <v>14</v>
      </c>
      <c r="P38" s="7">
        <v>15</v>
      </c>
      <c r="Q38" s="7">
        <v>16</v>
      </c>
      <c r="R38" s="7">
        <v>17</v>
      </c>
      <c r="U38" s="3" t="s">
        <v>13</v>
      </c>
      <c r="V38">
        <f t="shared" si="0"/>
        <v>0</v>
      </c>
      <c r="W38">
        <f t="shared" si="1"/>
        <v>44009473.077757761</v>
      </c>
      <c r="X38">
        <f t="shared" si="2"/>
        <v>0</v>
      </c>
      <c r="Y38">
        <f t="shared" si="3"/>
        <v>13495.2</v>
      </c>
      <c r="Z38">
        <v>44022968.277757764</v>
      </c>
      <c r="AA38">
        <f t="shared" si="4"/>
        <v>44022968.277757764</v>
      </c>
    </row>
    <row r="39" spans="1:27" x14ac:dyDescent="0.25">
      <c r="A39" s="3" t="s">
        <v>3</v>
      </c>
      <c r="B39">
        <f>B22*100/B$34</f>
        <v>0</v>
      </c>
      <c r="C39">
        <f t="shared" ref="C39:R50" si="6">C22*100/C$34</f>
        <v>0</v>
      </c>
      <c r="D39">
        <f t="shared" si="6"/>
        <v>0</v>
      </c>
      <c r="E39">
        <f t="shared" si="6"/>
        <v>0</v>
      </c>
      <c r="F39">
        <f t="shared" si="6"/>
        <v>41.365634787577847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4.0014734023176048E-2</v>
      </c>
      <c r="K39">
        <f t="shared" si="6"/>
        <v>0</v>
      </c>
      <c r="L39">
        <f t="shared" si="6"/>
        <v>0.12637943683231545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19.292818547554837</v>
      </c>
      <c r="R39">
        <f t="shared" si="6"/>
        <v>0</v>
      </c>
      <c r="U39" s="3" t="s">
        <v>14</v>
      </c>
      <c r="V39">
        <f t="shared" si="0"/>
        <v>0</v>
      </c>
      <c r="W39">
        <f t="shared" si="1"/>
        <v>0</v>
      </c>
      <c r="X39">
        <f t="shared" si="2"/>
        <v>56</v>
      </c>
      <c r="Y39">
        <f t="shared" si="3"/>
        <v>25566.936000000002</v>
      </c>
      <c r="Z39">
        <v>25622.936000000002</v>
      </c>
      <c r="AA39">
        <f t="shared" si="4"/>
        <v>25622.936000000002</v>
      </c>
    </row>
    <row r="40" spans="1:27" x14ac:dyDescent="0.25">
      <c r="A40" s="3" t="s">
        <v>4</v>
      </c>
      <c r="B40">
        <f t="shared" ref="B40:Q50" si="7">B23*100/B$34</f>
        <v>0</v>
      </c>
      <c r="C40">
        <f t="shared" si="7"/>
        <v>0</v>
      </c>
      <c r="D40">
        <f t="shared" si="7"/>
        <v>0</v>
      </c>
      <c r="E40">
        <f t="shared" si="7"/>
        <v>0.75161590559929159</v>
      </c>
      <c r="F40">
        <f t="shared" si="7"/>
        <v>0</v>
      </c>
      <c r="G40">
        <f t="shared" si="7"/>
        <v>12.090772192937534</v>
      </c>
      <c r="H40">
        <f t="shared" si="7"/>
        <v>0</v>
      </c>
      <c r="I40">
        <f t="shared" si="7"/>
        <v>0</v>
      </c>
      <c r="J40">
        <f t="shared" si="7"/>
        <v>0.49281767014717631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6"/>
        <v>0</v>
      </c>
    </row>
    <row r="41" spans="1:27" x14ac:dyDescent="0.25">
      <c r="A41" s="3" t="s">
        <v>5</v>
      </c>
      <c r="B41">
        <f t="shared" si="7"/>
        <v>0</v>
      </c>
      <c r="C41">
        <f t="shared" si="6"/>
        <v>2.5278485562917927E-3</v>
      </c>
      <c r="D41">
        <f t="shared" si="6"/>
        <v>0</v>
      </c>
      <c r="E41">
        <f t="shared" si="6"/>
        <v>0.65830556384057837</v>
      </c>
      <c r="F41">
        <f t="shared" si="6"/>
        <v>0</v>
      </c>
      <c r="G41">
        <f t="shared" si="6"/>
        <v>0.26109868903328792</v>
      </c>
      <c r="H41">
        <f t="shared" si="6"/>
        <v>0</v>
      </c>
      <c r="I41">
        <f t="shared" si="6"/>
        <v>71.814603953684099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5.0012752137039209</v>
      </c>
      <c r="N41">
        <f t="shared" si="6"/>
        <v>0</v>
      </c>
      <c r="O41">
        <f t="shared" si="6"/>
        <v>1.6065694053955508E-4</v>
      </c>
      <c r="P41">
        <f t="shared" si="6"/>
        <v>0</v>
      </c>
      <c r="Q41">
        <f t="shared" si="6"/>
        <v>0</v>
      </c>
      <c r="R41">
        <f t="shared" si="6"/>
        <v>0</v>
      </c>
    </row>
    <row r="42" spans="1:27" x14ac:dyDescent="0.25">
      <c r="A42" s="3" t="s">
        <v>6</v>
      </c>
      <c r="B42">
        <f t="shared" si="7"/>
        <v>0</v>
      </c>
      <c r="C42">
        <f t="shared" si="6"/>
        <v>26.941276943914549</v>
      </c>
      <c r="D42">
        <f t="shared" si="6"/>
        <v>0</v>
      </c>
      <c r="E42">
        <f t="shared" si="6"/>
        <v>19.19215135948469</v>
      </c>
      <c r="F42">
        <f t="shared" si="6"/>
        <v>1.6909108198212227E-3</v>
      </c>
      <c r="G42">
        <f t="shared" si="6"/>
        <v>11.679476827364695</v>
      </c>
      <c r="H42">
        <f t="shared" si="6"/>
        <v>5.0721122819766219E-3</v>
      </c>
      <c r="I42">
        <f t="shared" si="6"/>
        <v>9.6069665525655807</v>
      </c>
      <c r="J42">
        <f t="shared" si="6"/>
        <v>3.8777767147374771</v>
      </c>
      <c r="K42">
        <f t="shared" si="6"/>
        <v>0.636177193696563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55.758964654643194</v>
      </c>
      <c r="P42">
        <f t="shared" si="6"/>
        <v>0</v>
      </c>
      <c r="Q42">
        <f t="shared" si="6"/>
        <v>0</v>
      </c>
      <c r="R42">
        <f t="shared" si="6"/>
        <v>0</v>
      </c>
      <c r="V42" t="s">
        <v>19</v>
      </c>
      <c r="W42" t="s">
        <v>20</v>
      </c>
      <c r="X42" t="s">
        <v>21</v>
      </c>
      <c r="Y42" t="s">
        <v>22</v>
      </c>
    </row>
    <row r="43" spans="1:27" x14ac:dyDescent="0.25">
      <c r="A43" s="3" t="s">
        <v>7</v>
      </c>
      <c r="B43">
        <f t="shared" si="7"/>
        <v>0</v>
      </c>
      <c r="C43">
        <f t="shared" si="6"/>
        <v>0</v>
      </c>
      <c r="D43">
        <f t="shared" si="6"/>
        <v>0</v>
      </c>
      <c r="E43">
        <f t="shared" si="6"/>
        <v>8.0739649631365875</v>
      </c>
      <c r="F43">
        <f t="shared" si="6"/>
        <v>0</v>
      </c>
      <c r="G43">
        <f t="shared" si="6"/>
        <v>0.70284590148350534</v>
      </c>
      <c r="H43">
        <f t="shared" si="6"/>
        <v>0</v>
      </c>
      <c r="I43">
        <f t="shared" si="6"/>
        <v>15.437518934028496</v>
      </c>
      <c r="J43">
        <f t="shared" si="6"/>
        <v>23.50757576443316</v>
      </c>
      <c r="K43">
        <f t="shared" si="6"/>
        <v>1.7179619209045343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0.46300406871668331</v>
      </c>
      <c r="P43">
        <f t="shared" si="6"/>
        <v>0</v>
      </c>
      <c r="Q43">
        <f t="shared" si="6"/>
        <v>0</v>
      </c>
      <c r="R43">
        <f t="shared" si="6"/>
        <v>0</v>
      </c>
      <c r="U43" s="3" t="s">
        <v>3</v>
      </c>
      <c r="V43" s="13">
        <f>V28/$Z28</f>
        <v>0</v>
      </c>
      <c r="W43" s="12">
        <f t="shared" ref="W43:Y43" si="8">W28/$Z28</f>
        <v>2.1726281528781037E-4</v>
      </c>
      <c r="X43" s="12">
        <f t="shared" si="8"/>
        <v>7.2425439806034057E-4</v>
      </c>
      <c r="Y43" s="12">
        <f t="shared" si="8"/>
        <v>0.99905848278665199</v>
      </c>
    </row>
    <row r="44" spans="1:27" x14ac:dyDescent="0.25">
      <c r="A44" s="3" t="s">
        <v>8</v>
      </c>
      <c r="B44">
        <f t="shared" si="7"/>
        <v>5.7001326533634986E-4</v>
      </c>
      <c r="C44">
        <f t="shared" si="6"/>
        <v>7.0217302257970113E-2</v>
      </c>
      <c r="D44">
        <f>D27*100/D$34</f>
        <v>9.2176218456592476E-2</v>
      </c>
      <c r="E44">
        <f t="shared" si="6"/>
        <v>0</v>
      </c>
      <c r="F44">
        <f t="shared" si="6"/>
        <v>58.475942710255289</v>
      </c>
      <c r="G44">
        <f t="shared" si="6"/>
        <v>0</v>
      </c>
      <c r="H44">
        <f t="shared" si="6"/>
        <v>0</v>
      </c>
      <c r="I44">
        <f t="shared" si="6"/>
        <v>1.2681304749438018</v>
      </c>
      <c r="J44">
        <f t="shared" si="6"/>
        <v>13.752881416716235</v>
      </c>
      <c r="K44">
        <f t="shared" si="6"/>
        <v>97.645860885398903</v>
      </c>
      <c r="L44">
        <f t="shared" si="6"/>
        <v>4.8289983287338876</v>
      </c>
      <c r="M44">
        <f t="shared" si="6"/>
        <v>0.18767231381194549</v>
      </c>
      <c r="N44">
        <f t="shared" si="6"/>
        <v>100</v>
      </c>
      <c r="O44">
        <f t="shared" si="6"/>
        <v>3.1221093469387626</v>
      </c>
      <c r="P44">
        <f t="shared" si="6"/>
        <v>3.7718290593401544</v>
      </c>
      <c r="Q44">
        <f t="shared" si="6"/>
        <v>36.105346635709253</v>
      </c>
      <c r="R44">
        <f t="shared" si="6"/>
        <v>0</v>
      </c>
      <c r="U44" s="3" t="s">
        <v>4</v>
      </c>
      <c r="V44" s="13">
        <f t="shared" ref="V44:Y54" si="9">V29/$Z29</f>
        <v>0</v>
      </c>
      <c r="W44" s="12">
        <f t="shared" si="9"/>
        <v>0.91372110286105135</v>
      </c>
      <c r="X44" s="12">
        <f t="shared" si="9"/>
        <v>8.6278897138948568E-2</v>
      </c>
      <c r="Y44" s="13">
        <f t="shared" si="9"/>
        <v>0</v>
      </c>
    </row>
    <row r="45" spans="1:27" x14ac:dyDescent="0.25">
      <c r="A45" s="3" t="s">
        <v>9</v>
      </c>
      <c r="B45">
        <f t="shared" si="7"/>
        <v>86.844485815682631</v>
      </c>
      <c r="C45">
        <f t="shared" si="6"/>
        <v>0</v>
      </c>
      <c r="D45">
        <f t="shared" si="6"/>
        <v>0</v>
      </c>
      <c r="E45">
        <f t="shared" si="6"/>
        <v>17.163169909004701</v>
      </c>
      <c r="F45">
        <f t="shared" si="6"/>
        <v>0</v>
      </c>
      <c r="G45">
        <f t="shared" si="6"/>
        <v>2.604724811558802E-2</v>
      </c>
      <c r="H45">
        <f t="shared" si="6"/>
        <v>99.988592143524443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99.999972068226697</v>
      </c>
      <c r="U45" s="3" t="s">
        <v>5</v>
      </c>
      <c r="V45" s="13">
        <f t="shared" si="9"/>
        <v>0</v>
      </c>
      <c r="W45" s="12">
        <f t="shared" si="9"/>
        <v>9.0141295553008996E-2</v>
      </c>
      <c r="X45" s="12">
        <f t="shared" si="9"/>
        <v>0.90985870444699102</v>
      </c>
      <c r="Y45" s="13">
        <f t="shared" si="9"/>
        <v>0</v>
      </c>
    </row>
    <row r="46" spans="1:27" x14ac:dyDescent="0.25">
      <c r="A46" s="3" t="s">
        <v>10</v>
      </c>
      <c r="B46">
        <f t="shared" si="7"/>
        <v>0</v>
      </c>
      <c r="C46">
        <f t="shared" si="6"/>
        <v>1.5192310573302439E-3</v>
      </c>
      <c r="D46">
        <f t="shared" si="6"/>
        <v>0</v>
      </c>
      <c r="E46">
        <f t="shared" si="6"/>
        <v>5.0693394875461886E-2</v>
      </c>
      <c r="F46">
        <f t="shared" si="6"/>
        <v>1.2170135500774871E-3</v>
      </c>
      <c r="G46">
        <f t="shared" si="6"/>
        <v>2.214373637328829</v>
      </c>
      <c r="H46">
        <f t="shared" si="6"/>
        <v>0</v>
      </c>
      <c r="I46">
        <f t="shared" si="6"/>
        <v>0</v>
      </c>
      <c r="J46">
        <f t="shared" si="6"/>
        <v>5.5033513513952111E-6</v>
      </c>
      <c r="K46">
        <f t="shared" si="6"/>
        <v>0</v>
      </c>
      <c r="L46">
        <f t="shared" si="6"/>
        <v>0</v>
      </c>
      <c r="M46">
        <f t="shared" si="6"/>
        <v>0.72727666956431147</v>
      </c>
      <c r="N46">
        <f t="shared" si="6"/>
        <v>0</v>
      </c>
      <c r="O46">
        <f t="shared" si="6"/>
        <v>1.0367727896152621E-3</v>
      </c>
      <c r="P46">
        <f t="shared" si="6"/>
        <v>0</v>
      </c>
      <c r="Q46">
        <f t="shared" si="6"/>
        <v>0</v>
      </c>
      <c r="R46">
        <f t="shared" si="6"/>
        <v>2.7931773305091803E-5</v>
      </c>
      <c r="U46" s="3" t="s">
        <v>6</v>
      </c>
      <c r="V46" s="12">
        <f t="shared" si="9"/>
        <v>5.4085422155290795E-5</v>
      </c>
      <c r="W46" s="12">
        <f t="shared" si="9"/>
        <v>0.37606909991010784</v>
      </c>
      <c r="X46" s="12">
        <f t="shared" si="9"/>
        <v>0.61756649012481879</v>
      </c>
      <c r="Y46" s="12">
        <f t="shared" si="9"/>
        <v>6.3103245429182268E-3</v>
      </c>
    </row>
    <row r="47" spans="1:27" x14ac:dyDescent="0.25">
      <c r="A47" s="3" t="s">
        <v>11</v>
      </c>
      <c r="B47">
        <f t="shared" si="7"/>
        <v>13.154944171052026</v>
      </c>
      <c r="C47">
        <f t="shared" si="6"/>
        <v>72.984458674213855</v>
      </c>
      <c r="D47">
        <f t="shared" si="6"/>
        <v>99.907823781543399</v>
      </c>
      <c r="E47">
        <f t="shared" si="6"/>
        <v>0.19269371363558863</v>
      </c>
      <c r="F47">
        <f t="shared" si="6"/>
        <v>1.4587142322349948E-2</v>
      </c>
      <c r="G47">
        <f t="shared" si="6"/>
        <v>2.3425184240262065E-2</v>
      </c>
      <c r="H47">
        <f t="shared" si="6"/>
        <v>6.3357441935798673E-3</v>
      </c>
      <c r="I47">
        <f t="shared" si="6"/>
        <v>1.8727800847780367</v>
      </c>
      <c r="J47">
        <f t="shared" si="6"/>
        <v>0.24892258805497591</v>
      </c>
      <c r="K47">
        <f t="shared" si="6"/>
        <v>0</v>
      </c>
      <c r="L47">
        <f t="shared" si="6"/>
        <v>95.044622234433788</v>
      </c>
      <c r="M47">
        <f t="shared" si="6"/>
        <v>94.083775802919817</v>
      </c>
      <c r="N47">
        <f t="shared" si="6"/>
        <v>0</v>
      </c>
      <c r="O47">
        <f t="shared" si="6"/>
        <v>40.654724499971202</v>
      </c>
      <c r="P47">
        <f t="shared" si="6"/>
        <v>96.228170940659851</v>
      </c>
      <c r="Q47">
        <f t="shared" si="6"/>
        <v>44.601834816735916</v>
      </c>
      <c r="R47">
        <f t="shared" si="6"/>
        <v>0</v>
      </c>
      <c r="U47" s="3" t="s">
        <v>7</v>
      </c>
      <c r="V47" s="13">
        <f t="shared" si="9"/>
        <v>0</v>
      </c>
      <c r="W47" s="12">
        <f t="shared" si="9"/>
        <v>1.6982057924324088E-2</v>
      </c>
      <c r="X47" s="12">
        <f t="shared" si="9"/>
        <v>0.97026853952562175</v>
      </c>
      <c r="Y47" s="12">
        <f t="shared" si="9"/>
        <v>1.274940255005419E-2</v>
      </c>
    </row>
    <row r="48" spans="1:27" x14ac:dyDescent="0.25">
      <c r="A48" s="3" t="s">
        <v>12</v>
      </c>
      <c r="B48">
        <f t="shared" si="7"/>
        <v>0</v>
      </c>
      <c r="C48">
        <f t="shared" si="6"/>
        <v>0</v>
      </c>
      <c r="D48">
        <f t="shared" si="6"/>
        <v>0</v>
      </c>
      <c r="E48">
        <f t="shared" si="6"/>
        <v>53.917405190423104</v>
      </c>
      <c r="F48">
        <f t="shared" si="6"/>
        <v>0.11791274298481337</v>
      </c>
      <c r="G48">
        <f t="shared" si="6"/>
        <v>21.008995976516697</v>
      </c>
      <c r="H48">
        <f t="shared" si="6"/>
        <v>0</v>
      </c>
      <c r="I48">
        <f t="shared" si="6"/>
        <v>0</v>
      </c>
      <c r="J48">
        <f t="shared" si="6"/>
        <v>58.079961581725627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U48" s="3" t="s">
        <v>8</v>
      </c>
      <c r="V48" s="12">
        <f t="shared" si="9"/>
        <v>7.0199320038200142E-8</v>
      </c>
      <c r="W48" s="12">
        <f t="shared" si="9"/>
        <v>9.9874075252342587E-4</v>
      </c>
      <c r="X48" s="12">
        <f t="shared" si="9"/>
        <v>0.12406593416772084</v>
      </c>
      <c r="Y48" s="12">
        <f t="shared" si="9"/>
        <v>0.87493525488043544</v>
      </c>
    </row>
    <row r="49" spans="1:25" x14ac:dyDescent="0.25">
      <c r="A49" s="3" t="s">
        <v>13</v>
      </c>
      <c r="B49">
        <f t="shared" si="7"/>
        <v>0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7.9511237708199574E-3</v>
      </c>
      <c r="G49">
        <f t="shared" si="6"/>
        <v>51.992964342979612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U49" s="3" t="s">
        <v>9</v>
      </c>
      <c r="V49" s="12">
        <f t="shared" si="9"/>
        <v>0.97352185517921186</v>
      </c>
      <c r="W49" s="12">
        <f t="shared" si="9"/>
        <v>7.5080969807842911E-5</v>
      </c>
      <c r="X49" s="12">
        <f t="shared" si="9"/>
        <v>2.64030638509802E-2</v>
      </c>
      <c r="Y49" s="13">
        <f t="shared" si="9"/>
        <v>0</v>
      </c>
    </row>
    <row r="50" spans="1:25" x14ac:dyDescent="0.25">
      <c r="A50" s="3" t="s">
        <v>14</v>
      </c>
      <c r="B50">
        <f t="shared" si="7"/>
        <v>0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1.5063568718998794E-2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4.4026810811161689E-5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U50" s="3" t="s">
        <v>10</v>
      </c>
      <c r="V50" s="12">
        <f t="shared" si="9"/>
        <v>3.7626023299589419E-5</v>
      </c>
      <c r="W50" s="12">
        <f t="shared" si="9"/>
        <v>0.98679221247552196</v>
      </c>
      <c r="X50" s="12">
        <f t="shared" si="9"/>
        <v>1.2082917765847813E-2</v>
      </c>
      <c r="Y50" s="12">
        <f t="shared" si="9"/>
        <v>1.0872437353306888E-3</v>
      </c>
    </row>
    <row r="51" spans="1:25" x14ac:dyDescent="0.25">
      <c r="U51" s="3" t="s">
        <v>11</v>
      </c>
      <c r="V51" s="12">
        <f t="shared" si="9"/>
        <v>3.5398567883707578E-2</v>
      </c>
      <c r="W51" s="12">
        <f t="shared" si="9"/>
        <v>0.60276149580849059</v>
      </c>
      <c r="X51" s="12">
        <f t="shared" si="9"/>
        <v>0.35807180763492497</v>
      </c>
      <c r="Y51" s="12">
        <f t="shared" si="9"/>
        <v>3.768128672876939E-3</v>
      </c>
    </row>
    <row r="52" spans="1:25" x14ac:dyDescent="0.25">
      <c r="B52" s="7">
        <v>1</v>
      </c>
      <c r="C52" s="7">
        <v>2</v>
      </c>
      <c r="D52" s="7">
        <v>3</v>
      </c>
      <c r="E52" s="7">
        <v>4</v>
      </c>
      <c r="F52" s="7">
        <v>5</v>
      </c>
      <c r="G52" s="7">
        <v>6</v>
      </c>
      <c r="H52" s="7">
        <v>7</v>
      </c>
      <c r="I52" s="7">
        <v>8</v>
      </c>
      <c r="J52" s="7">
        <v>9</v>
      </c>
      <c r="K52" s="7">
        <v>10</v>
      </c>
      <c r="L52" s="7">
        <v>11</v>
      </c>
      <c r="M52" s="7">
        <v>12</v>
      </c>
      <c r="N52" s="7">
        <v>13</v>
      </c>
      <c r="O52" s="7">
        <v>14</v>
      </c>
      <c r="P52" s="7">
        <v>15</v>
      </c>
      <c r="Q52" s="7">
        <v>16</v>
      </c>
      <c r="R52" s="7">
        <v>17</v>
      </c>
      <c r="U52" s="3" t="s">
        <v>12</v>
      </c>
      <c r="V52" s="13">
        <f t="shared" si="9"/>
        <v>0</v>
      </c>
      <c r="W52" s="12">
        <f t="shared" si="9"/>
        <v>0.15301890755336675</v>
      </c>
      <c r="X52" s="12">
        <f t="shared" si="9"/>
        <v>0.84525902656174412</v>
      </c>
      <c r="Y52" s="12">
        <f t="shared" si="9"/>
        <v>1.7220658848892208E-3</v>
      </c>
    </row>
    <row r="53" spans="1:25" x14ac:dyDescent="0.25">
      <c r="A53" s="3" t="s">
        <v>3</v>
      </c>
      <c r="B53">
        <f>B22*100/$S22</f>
        <v>0</v>
      </c>
      <c r="C53">
        <f t="shared" ref="C53:R64" si="10">C22*100/$S22</f>
        <v>0</v>
      </c>
      <c r="D53">
        <f t="shared" si="10"/>
        <v>0</v>
      </c>
      <c r="E53">
        <f t="shared" si="10"/>
        <v>0</v>
      </c>
      <c r="F53">
        <f t="shared" si="10"/>
        <v>99.905848278665189</v>
      </c>
      <c r="G53">
        <f t="shared" si="10"/>
        <v>0</v>
      </c>
      <c r="H53">
        <f t="shared" si="10"/>
        <v>0</v>
      </c>
      <c r="I53">
        <f t="shared" si="10"/>
        <v>0</v>
      </c>
      <c r="J53">
        <f t="shared" si="10"/>
        <v>7.2425439806034053E-2</v>
      </c>
      <c r="K53">
        <f t="shared" si="10"/>
        <v>0</v>
      </c>
      <c r="L53">
        <f t="shared" si="10"/>
        <v>2.9459352725590571E-3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1.8780346256221981E-2</v>
      </c>
      <c r="R53">
        <f t="shared" si="10"/>
        <v>0</v>
      </c>
      <c r="U53" s="3" t="s">
        <v>13</v>
      </c>
      <c r="V53" s="13">
        <f t="shared" si="9"/>
        <v>0</v>
      </c>
      <c r="W53" s="12">
        <f t="shared" si="9"/>
        <v>0.99969345092964068</v>
      </c>
      <c r="X53" s="13">
        <f t="shared" si="9"/>
        <v>0</v>
      </c>
      <c r="Y53" s="12">
        <f t="shared" si="9"/>
        <v>3.0654907035921832E-4</v>
      </c>
    </row>
    <row r="54" spans="1:25" x14ac:dyDescent="0.25">
      <c r="A54" s="3" t="s">
        <v>4</v>
      </c>
      <c r="B54">
        <f t="shared" ref="B54:Q64" si="11">B23*100/$S23</f>
        <v>0</v>
      </c>
      <c r="C54">
        <f t="shared" si="11"/>
        <v>0</v>
      </c>
      <c r="D54">
        <f t="shared" si="11"/>
        <v>0</v>
      </c>
      <c r="E54">
        <f t="shared" si="11"/>
        <v>3.0314078866297178</v>
      </c>
      <c r="F54">
        <f t="shared" si="11"/>
        <v>0</v>
      </c>
      <c r="G54">
        <f t="shared" si="11"/>
        <v>91.372110286105141</v>
      </c>
      <c r="H54">
        <f t="shared" si="11"/>
        <v>0</v>
      </c>
      <c r="I54">
        <f t="shared" si="11"/>
        <v>0</v>
      </c>
      <c r="J54">
        <f t="shared" si="11"/>
        <v>5.5964818272651389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0"/>
        <v>0</v>
      </c>
      <c r="U54" s="3" t="s">
        <v>14</v>
      </c>
      <c r="V54" s="13">
        <f t="shared" si="9"/>
        <v>0</v>
      </c>
      <c r="W54" s="13">
        <f t="shared" si="9"/>
        <v>0</v>
      </c>
      <c r="X54" s="12">
        <f t="shared" si="9"/>
        <v>2.1855418910619764E-3</v>
      </c>
      <c r="Y54" s="12">
        <f t="shared" si="9"/>
        <v>0.99781445810893798</v>
      </c>
    </row>
    <row r="55" spans="1:25" x14ac:dyDescent="0.25">
      <c r="A55" s="3" t="s">
        <v>5</v>
      </c>
      <c r="B55">
        <f t="shared" si="11"/>
        <v>0</v>
      </c>
      <c r="C55">
        <f t="shared" si="10"/>
        <v>5.3635428095087493E-4</v>
      </c>
      <c r="D55">
        <f t="shared" si="10"/>
        <v>0</v>
      </c>
      <c r="E55">
        <f t="shared" si="10"/>
        <v>11.982638441607035</v>
      </c>
      <c r="F55">
        <f t="shared" si="10"/>
        <v>0</v>
      </c>
      <c r="G55">
        <f t="shared" si="10"/>
        <v>8.9051414766105221</v>
      </c>
      <c r="H55">
        <f t="shared" si="10"/>
        <v>0</v>
      </c>
      <c r="I55">
        <f t="shared" si="10"/>
        <v>79.002929802155478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0.10845172440942683</v>
      </c>
      <c r="N55">
        <f t="shared" si="10"/>
        <v>0</v>
      </c>
      <c r="O55">
        <f t="shared" si="10"/>
        <v>3.0220093658960592E-4</v>
      </c>
      <c r="P55">
        <f t="shared" si="10"/>
        <v>0</v>
      </c>
      <c r="Q55">
        <f t="shared" si="10"/>
        <v>0</v>
      </c>
      <c r="R55">
        <f t="shared" si="10"/>
        <v>0</v>
      </c>
    </row>
    <row r="56" spans="1:25" x14ac:dyDescent="0.25">
      <c r="A56" s="3" t="s">
        <v>6</v>
      </c>
      <c r="B56">
        <f t="shared" si="11"/>
        <v>0</v>
      </c>
      <c r="C56">
        <f t="shared" si="10"/>
        <v>0.53203360653813669</v>
      </c>
      <c r="D56">
        <f t="shared" si="10"/>
        <v>0</v>
      </c>
      <c r="E56">
        <f t="shared" si="10"/>
        <v>32.513878595109581</v>
      </c>
      <c r="F56">
        <f t="shared" si="10"/>
        <v>1.0762824211958849E-2</v>
      </c>
      <c r="G56">
        <f t="shared" si="10"/>
        <v>37.074876384472645</v>
      </c>
      <c r="H56">
        <f t="shared" si="10"/>
        <v>5.4085422155290795E-3</v>
      </c>
      <c r="I56">
        <f t="shared" si="10"/>
        <v>0.98364161970352593</v>
      </c>
      <c r="J56">
        <f t="shared" si="10"/>
        <v>18.497299592684524</v>
      </c>
      <c r="K56">
        <f t="shared" si="10"/>
        <v>0.6202696300798638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9.761829204984247</v>
      </c>
      <c r="P56">
        <f t="shared" si="10"/>
        <v>0</v>
      </c>
      <c r="Q56">
        <f t="shared" si="10"/>
        <v>0</v>
      </c>
      <c r="R56">
        <f t="shared" si="10"/>
        <v>0</v>
      </c>
    </row>
    <row r="57" spans="1:25" x14ac:dyDescent="0.25">
      <c r="A57" s="3" t="s">
        <v>7</v>
      </c>
      <c r="B57">
        <f t="shared" si="11"/>
        <v>0</v>
      </c>
      <c r="C57">
        <f t="shared" si="10"/>
        <v>0</v>
      </c>
      <c r="D57">
        <f t="shared" si="10"/>
        <v>0</v>
      </c>
      <c r="E57">
        <f t="shared" si="10"/>
        <v>10.41132153462663</v>
      </c>
      <c r="F57">
        <f t="shared" si="10"/>
        <v>0</v>
      </c>
      <c r="G57">
        <f t="shared" si="10"/>
        <v>1.6982057924324088</v>
      </c>
      <c r="H57">
        <f t="shared" si="10"/>
        <v>0</v>
      </c>
      <c r="I57">
        <f t="shared" si="10"/>
        <v>1.2031007561404929</v>
      </c>
      <c r="J57">
        <f t="shared" si="10"/>
        <v>85.350733078763483</v>
      </c>
      <c r="K57">
        <f t="shared" si="10"/>
        <v>1.274940255005419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6.169858303156945E-2</v>
      </c>
      <c r="P57">
        <f t="shared" si="10"/>
        <v>0</v>
      </c>
      <c r="Q57">
        <f t="shared" si="10"/>
        <v>0</v>
      </c>
      <c r="R57">
        <f t="shared" si="10"/>
        <v>0</v>
      </c>
    </row>
    <row r="58" spans="1:25" x14ac:dyDescent="0.25">
      <c r="A58" s="3" t="s">
        <v>8</v>
      </c>
      <c r="B58">
        <f t="shared" si="11"/>
        <v>7.0199320038200139E-6</v>
      </c>
      <c r="C58">
        <f t="shared" si="10"/>
        <v>2.595632494290057E-4</v>
      </c>
      <c r="D58">
        <f t="shared" si="10"/>
        <v>1.0617647155777771E-3</v>
      </c>
      <c r="E58">
        <f t="shared" si="10"/>
        <v>0</v>
      </c>
      <c r="F58">
        <f t="shared" si="10"/>
        <v>69.672428528926389</v>
      </c>
      <c r="G58">
        <f t="shared" si="10"/>
        <v>0</v>
      </c>
      <c r="H58">
        <f t="shared" si="10"/>
        <v>0</v>
      </c>
      <c r="I58">
        <f t="shared" si="10"/>
        <v>2.4304837950746738E-2</v>
      </c>
      <c r="J58">
        <f t="shared" si="10"/>
        <v>12.279972759549567</v>
      </c>
      <c r="K58">
        <f t="shared" si="10"/>
        <v>17.821096959117149</v>
      </c>
      <c r="L58">
        <f t="shared" si="10"/>
        <v>5.5531107901390223E-2</v>
      </c>
      <c r="M58">
        <f t="shared" si="10"/>
        <v>7.0901313238582144E-5</v>
      </c>
      <c r="N58">
        <f t="shared" si="10"/>
        <v>1.7940629413604737E-2</v>
      </c>
      <c r="O58">
        <f t="shared" si="10"/>
        <v>0.10231581927177094</v>
      </c>
      <c r="P58">
        <f t="shared" si="10"/>
        <v>7.6715922917346257E-3</v>
      </c>
      <c r="Q58">
        <f t="shared" si="10"/>
        <v>1.7338516367367648E-2</v>
      </c>
      <c r="R58">
        <f t="shared" si="10"/>
        <v>0</v>
      </c>
    </row>
    <row r="59" spans="1:25" x14ac:dyDescent="0.25">
      <c r="A59" s="3" t="s">
        <v>9</v>
      </c>
      <c r="B59">
        <f t="shared" si="11"/>
        <v>0.51882837818537231</v>
      </c>
      <c r="C59">
        <f t="shared" si="10"/>
        <v>0</v>
      </c>
      <c r="D59">
        <f t="shared" si="10"/>
        <v>0</v>
      </c>
      <c r="E59">
        <f t="shared" si="10"/>
        <v>2.64030638509802</v>
      </c>
      <c r="F59">
        <f t="shared" si="10"/>
        <v>0</v>
      </c>
      <c r="G59">
        <f t="shared" si="10"/>
        <v>7.5080969807842903E-3</v>
      </c>
      <c r="H59">
        <f t="shared" si="10"/>
        <v>9.6817423879767546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87.151614751759055</v>
      </c>
    </row>
    <row r="60" spans="1:25" x14ac:dyDescent="0.25">
      <c r="A60" s="3" t="s">
        <v>10</v>
      </c>
      <c r="B60">
        <f>B29*100/$S29</f>
        <v>0</v>
      </c>
      <c r="C60">
        <f t="shared" si="10"/>
        <v>4.2108587735503056E-4</v>
      </c>
      <c r="D60">
        <f t="shared" si="10"/>
        <v>0</v>
      </c>
      <c r="E60">
        <f t="shared" si="10"/>
        <v>1.2053757568840975</v>
      </c>
      <c r="F60">
        <f t="shared" si="10"/>
        <v>0.10872437353306889</v>
      </c>
      <c r="G60">
        <f t="shared" si="10"/>
        <v>98.658198535125251</v>
      </c>
      <c r="H60">
        <f t="shared" si="10"/>
        <v>0</v>
      </c>
      <c r="I60">
        <f t="shared" si="10"/>
        <v>0</v>
      </c>
      <c r="J60">
        <f t="shared" si="10"/>
        <v>3.6845014268565174E-4</v>
      </c>
      <c r="K60">
        <f t="shared" si="10"/>
        <v>0</v>
      </c>
      <c r="L60">
        <f t="shared" si="10"/>
        <v>0</v>
      </c>
      <c r="M60">
        <f t="shared" si="10"/>
        <v>2.0601626549594871E-2</v>
      </c>
      <c r="N60">
        <f t="shared" si="10"/>
        <v>0</v>
      </c>
      <c r="O60">
        <f t="shared" si="10"/>
        <v>2.5475695579979347E-3</v>
      </c>
      <c r="P60">
        <f t="shared" si="10"/>
        <v>0</v>
      </c>
      <c r="Q60">
        <f t="shared" si="10"/>
        <v>0</v>
      </c>
      <c r="R60">
        <f t="shared" si="10"/>
        <v>3.762602329958942E-3</v>
      </c>
    </row>
    <row r="61" spans="1:25" x14ac:dyDescent="0.25">
      <c r="A61" s="3" t="s">
        <v>11</v>
      </c>
      <c r="B61" s="8">
        <f t="shared" si="11"/>
        <v>3.5124385871452959</v>
      </c>
      <c r="C61">
        <f t="shared" si="10"/>
        <v>5.8492642420292631</v>
      </c>
      <c r="D61">
        <f t="shared" si="10"/>
        <v>24.950582450021329</v>
      </c>
      <c r="E61">
        <f t="shared" si="10"/>
        <v>1.3248375433564821</v>
      </c>
      <c r="F61">
        <f t="shared" si="10"/>
        <v>0.37681286728769392</v>
      </c>
      <c r="G61">
        <f t="shared" si="10"/>
        <v>0.30177919657551322</v>
      </c>
      <c r="H61">
        <f t="shared" si="10"/>
        <v>2.7418201225462405E-2</v>
      </c>
      <c r="I61">
        <f t="shared" si="10"/>
        <v>0.77819307241143509</v>
      </c>
      <c r="J61">
        <f t="shared" si="10"/>
        <v>4.8188099706565808</v>
      </c>
      <c r="K61">
        <f t="shared" si="10"/>
        <v>0</v>
      </c>
      <c r="L61">
        <f t="shared" si="10"/>
        <v>23.696195237459627</v>
      </c>
      <c r="M61">
        <f t="shared" si="10"/>
        <v>0.77062056876678819</v>
      </c>
      <c r="N61">
        <f t="shared" si="10"/>
        <v>0</v>
      </c>
      <c r="O61">
        <f t="shared" si="10"/>
        <v>28.885340177067999</v>
      </c>
      <c r="P61">
        <f t="shared" si="10"/>
        <v>4.2433370612175905</v>
      </c>
      <c r="Q61">
        <f t="shared" si="10"/>
        <v>0.46437082477893582</v>
      </c>
      <c r="R61">
        <f t="shared" si="10"/>
        <v>0</v>
      </c>
    </row>
    <row r="62" spans="1:25" x14ac:dyDescent="0.25">
      <c r="A62" s="3" t="s">
        <v>12</v>
      </c>
      <c r="B62">
        <f t="shared" si="11"/>
        <v>0</v>
      </c>
      <c r="C62">
        <f t="shared" si="10"/>
        <v>0</v>
      </c>
      <c r="D62">
        <f t="shared" si="10"/>
        <v>0</v>
      </c>
      <c r="E62">
        <f t="shared" si="10"/>
        <v>20.958373704728981</v>
      </c>
      <c r="F62">
        <f t="shared" si="10"/>
        <v>0.17220658848892206</v>
      </c>
      <c r="G62">
        <f t="shared" si="10"/>
        <v>15.301890755336677</v>
      </c>
      <c r="H62">
        <f t="shared" si="10"/>
        <v>0</v>
      </c>
      <c r="I62">
        <f t="shared" si="10"/>
        <v>0</v>
      </c>
      <c r="J62">
        <f t="shared" si="10"/>
        <v>63.567528951445425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</row>
    <row r="63" spans="1:25" x14ac:dyDescent="0.25">
      <c r="A63" s="3" t="s">
        <v>13</v>
      </c>
      <c r="B63">
        <f t="shared" si="11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3.065490703592183E-2</v>
      </c>
      <c r="G63">
        <f t="shared" si="10"/>
        <v>99.969345092964062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</row>
    <row r="64" spans="1:25" x14ac:dyDescent="0.25">
      <c r="A64" s="3" t="s">
        <v>14</v>
      </c>
      <c r="B64">
        <f t="shared" si="11"/>
        <v>0</v>
      </c>
      <c r="C64">
        <f t="shared" si="10"/>
        <v>0</v>
      </c>
      <c r="D64">
        <f t="shared" si="10"/>
        <v>0</v>
      </c>
      <c r="E64">
        <f t="shared" si="10"/>
        <v>0</v>
      </c>
      <c r="F64">
        <f t="shared" si="10"/>
        <v>99.7814458108938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0.21855418910619764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</row>
    <row r="68" spans="1:21" x14ac:dyDescent="0.25">
      <c r="I68" s="10" t="s">
        <v>0</v>
      </c>
      <c r="J68" s="15" t="s">
        <v>35</v>
      </c>
      <c r="K68" s="15"/>
      <c r="L68" s="15"/>
      <c r="M68" s="15"/>
      <c r="P68" s="10"/>
      <c r="Q68" t="s">
        <v>19</v>
      </c>
      <c r="R68" t="s">
        <v>20</v>
      </c>
      <c r="S68" t="s">
        <v>21</v>
      </c>
      <c r="T68" t="s">
        <v>22</v>
      </c>
      <c r="U68" t="s">
        <v>40</v>
      </c>
    </row>
    <row r="69" spans="1:21" x14ac:dyDescent="0.25">
      <c r="J69" t="s">
        <v>19</v>
      </c>
      <c r="K69" t="s">
        <v>20</v>
      </c>
      <c r="L69" t="s">
        <v>21</v>
      </c>
      <c r="M69" t="s">
        <v>22</v>
      </c>
      <c r="N69" s="9"/>
      <c r="P69" t="s">
        <v>3</v>
      </c>
      <c r="Q69">
        <v>0</v>
      </c>
      <c r="R69">
        <v>15268.1</v>
      </c>
      <c r="S69">
        <v>50896.83</v>
      </c>
      <c r="T69">
        <v>70208630.965350002</v>
      </c>
      <c r="U69">
        <v>70274795.895349994</v>
      </c>
    </row>
    <row r="70" spans="1:21" x14ac:dyDescent="0.25">
      <c r="B70" t="s">
        <v>19</v>
      </c>
      <c r="C70" t="s">
        <v>20</v>
      </c>
      <c r="D70" t="s">
        <v>21</v>
      </c>
      <c r="E70" t="s">
        <v>22</v>
      </c>
      <c r="I70" t="s">
        <v>23</v>
      </c>
      <c r="J70" s="11">
        <v>0</v>
      </c>
      <c r="K70" s="8">
        <v>2.172628152878104E-2</v>
      </c>
      <c r="L70" s="8">
        <v>7.2425439806034053E-2</v>
      </c>
      <c r="M70" s="8">
        <v>99.905848278665189</v>
      </c>
      <c r="P70" t="s">
        <v>4</v>
      </c>
      <c r="Q70">
        <v>0</v>
      </c>
      <c r="R70">
        <v>10234240.72926965</v>
      </c>
      <c r="S70">
        <v>966376.9397587952</v>
      </c>
      <c r="T70">
        <v>0</v>
      </c>
      <c r="U70">
        <v>11200617.669028446</v>
      </c>
    </row>
    <row r="71" spans="1:21" x14ac:dyDescent="0.25">
      <c r="A71" s="3" t="s">
        <v>3</v>
      </c>
      <c r="B71">
        <f>B53+H53+R53</f>
        <v>0</v>
      </c>
      <c r="C71">
        <f>C53+D53+G53+L53+M53+N53+P53+Q53</f>
        <v>2.172628152878104E-2</v>
      </c>
      <c r="D71">
        <f>E53+I53+J53+O53</f>
        <v>7.2425439806034053E-2</v>
      </c>
      <c r="E71">
        <f>F53+K53</f>
        <v>99.905848278665189</v>
      </c>
      <c r="I71" t="s">
        <v>24</v>
      </c>
      <c r="J71" s="11">
        <v>0</v>
      </c>
      <c r="K71" s="8">
        <v>91.372110286105141</v>
      </c>
      <c r="L71" s="8">
        <v>8.6278897138948558</v>
      </c>
      <c r="M71" s="11">
        <v>0</v>
      </c>
      <c r="P71" t="s">
        <v>5</v>
      </c>
      <c r="Q71">
        <v>0</v>
      </c>
      <c r="R71">
        <v>223711.98589819999</v>
      </c>
      <c r="S71">
        <v>2258080.4547999999</v>
      </c>
      <c r="T71">
        <v>0</v>
      </c>
      <c r="U71">
        <v>2481792.4406981999</v>
      </c>
    </row>
    <row r="72" spans="1:21" x14ac:dyDescent="0.25">
      <c r="A72" s="3" t="s">
        <v>4</v>
      </c>
      <c r="B72">
        <f t="shared" ref="B72:B82" si="12">B54+H54+R54</f>
        <v>0</v>
      </c>
      <c r="C72">
        <f t="shared" ref="C72:C82" si="13">C54+D54+G54+L54+M54+N54+P54+Q54</f>
        <v>91.372110286105141</v>
      </c>
      <c r="D72">
        <f t="shared" ref="D72:D82" si="14">E54+I54+J54+O54</f>
        <v>8.6278897138948558</v>
      </c>
      <c r="E72">
        <f t="shared" ref="E72:E82" si="15">F54+K54</f>
        <v>0</v>
      </c>
      <c r="I72" t="s">
        <v>25</v>
      </c>
      <c r="J72" s="11">
        <v>0</v>
      </c>
      <c r="K72" s="8">
        <v>9.0141295553009009</v>
      </c>
      <c r="L72" s="8">
        <v>90.985870444699103</v>
      </c>
      <c r="M72" s="11">
        <v>0</v>
      </c>
      <c r="P72" t="s">
        <v>6</v>
      </c>
      <c r="Q72">
        <v>1442.2</v>
      </c>
      <c r="R72">
        <v>10027967.5054233</v>
      </c>
      <c r="S72">
        <v>16467549.9712428</v>
      </c>
      <c r="T72">
        <v>168266.22947800002</v>
      </c>
      <c r="U72">
        <v>26665225.906144097</v>
      </c>
    </row>
    <row r="73" spans="1:21" x14ac:dyDescent="0.25">
      <c r="A73" s="3" t="s">
        <v>5</v>
      </c>
      <c r="B73">
        <f t="shared" si="12"/>
        <v>0</v>
      </c>
      <c r="C73">
        <f t="shared" si="13"/>
        <v>9.0141295553009009</v>
      </c>
      <c r="D73">
        <f t="shared" si="14"/>
        <v>90.985870444699103</v>
      </c>
      <c r="E73">
        <f t="shared" si="15"/>
        <v>0</v>
      </c>
      <c r="I73" t="s">
        <v>26</v>
      </c>
      <c r="J73" s="8">
        <v>5.4085422155290795E-3</v>
      </c>
      <c r="K73" s="8">
        <v>37.606909991010781</v>
      </c>
      <c r="L73" s="8">
        <v>61.75664901248188</v>
      </c>
      <c r="M73" s="8">
        <v>0.63103245429182264</v>
      </c>
      <c r="P73" t="s">
        <v>7</v>
      </c>
      <c r="Q73">
        <v>0</v>
      </c>
      <c r="R73">
        <v>594924.29735499993</v>
      </c>
      <c r="S73">
        <v>33990952.78647846</v>
      </c>
      <c r="T73">
        <v>446643.70994299999</v>
      </c>
      <c r="U73">
        <v>35032520.79377646</v>
      </c>
    </row>
    <row r="74" spans="1:21" x14ac:dyDescent="0.25">
      <c r="A74" s="3" t="s">
        <v>6</v>
      </c>
      <c r="B74">
        <f t="shared" si="12"/>
        <v>5.4085422155290795E-3</v>
      </c>
      <c r="C74">
        <f t="shared" si="13"/>
        <v>37.606909991010781</v>
      </c>
      <c r="D74">
        <f t="shared" si="14"/>
        <v>61.75664901248188</v>
      </c>
      <c r="E74">
        <f t="shared" si="15"/>
        <v>0.63103245429182264</v>
      </c>
      <c r="I74" t="s">
        <v>27</v>
      </c>
      <c r="J74" s="11">
        <v>0</v>
      </c>
      <c r="K74" s="8">
        <v>1.6982057924324088</v>
      </c>
      <c r="L74" s="8">
        <v>97.026853952562178</v>
      </c>
      <c r="M74" s="8">
        <v>1.274940255005419</v>
      </c>
      <c r="P74" t="s">
        <v>8</v>
      </c>
      <c r="Q74">
        <v>10</v>
      </c>
      <c r="R74">
        <v>142272.140525</v>
      </c>
      <c r="S74">
        <v>17673381.180929996</v>
      </c>
      <c r="T74">
        <v>124635858.92346603</v>
      </c>
      <c r="U74">
        <v>142451522.24492106</v>
      </c>
    </row>
    <row r="75" spans="1:21" x14ac:dyDescent="0.25">
      <c r="A75" s="3" t="s">
        <v>7</v>
      </c>
      <c r="B75">
        <f t="shared" si="12"/>
        <v>0</v>
      </c>
      <c r="C75">
        <f t="shared" si="13"/>
        <v>1.6982057924324088</v>
      </c>
      <c r="D75">
        <f t="shared" si="14"/>
        <v>97.026853952562178</v>
      </c>
      <c r="E75">
        <f t="shared" si="15"/>
        <v>1.274940255005419</v>
      </c>
      <c r="I75" t="s">
        <v>28</v>
      </c>
      <c r="J75" s="8">
        <v>7.0199320038200139E-6</v>
      </c>
      <c r="K75" s="8">
        <v>9.9874075252342598E-2</v>
      </c>
      <c r="L75" s="8">
        <v>12.406593416772084</v>
      </c>
      <c r="M75" s="8">
        <v>87.493525488043531</v>
      </c>
      <c r="P75" t="s">
        <v>9</v>
      </c>
      <c r="Q75">
        <v>285877034.69240922</v>
      </c>
      <c r="R75">
        <v>22047.707399999999</v>
      </c>
      <c r="S75">
        <v>7753323.2154537253</v>
      </c>
      <c r="T75">
        <v>0</v>
      </c>
      <c r="U75">
        <v>293652405.61526299</v>
      </c>
    </row>
    <row r="76" spans="1:21" x14ac:dyDescent="0.25">
      <c r="A76" s="3" t="s">
        <v>8</v>
      </c>
      <c r="B76">
        <f t="shared" si="12"/>
        <v>7.0199320038200139E-6</v>
      </c>
      <c r="C76">
        <f t="shared" si="13"/>
        <v>9.9874075252342598E-2</v>
      </c>
      <c r="D76">
        <f t="shared" si="14"/>
        <v>12.406593416772084</v>
      </c>
      <c r="E76">
        <f t="shared" si="15"/>
        <v>87.493525488043531</v>
      </c>
      <c r="I76" t="s">
        <v>29</v>
      </c>
      <c r="J76" s="8">
        <v>97.352185517921185</v>
      </c>
      <c r="K76" s="8">
        <v>7.5080969807842903E-3</v>
      </c>
      <c r="L76" s="8">
        <v>2.64030638509802</v>
      </c>
      <c r="M76" s="11">
        <v>0</v>
      </c>
      <c r="P76" t="s">
        <v>10</v>
      </c>
      <c r="Q76">
        <v>71.483800000000002</v>
      </c>
      <c r="R76">
        <v>1874757.1752799999</v>
      </c>
      <c r="S76">
        <v>22955.731200000002</v>
      </c>
      <c r="T76">
        <v>2065.6</v>
      </c>
      <c r="U76">
        <v>1899849.9902799998</v>
      </c>
    </row>
    <row r="77" spans="1:21" x14ac:dyDescent="0.25">
      <c r="A77" s="3" t="s">
        <v>9</v>
      </c>
      <c r="B77">
        <f t="shared" si="12"/>
        <v>97.352185517921185</v>
      </c>
      <c r="C77">
        <f t="shared" si="13"/>
        <v>7.5080969807842903E-3</v>
      </c>
      <c r="D77">
        <f t="shared" si="14"/>
        <v>2.64030638509802</v>
      </c>
      <c r="E77">
        <f t="shared" si="15"/>
        <v>0</v>
      </c>
      <c r="I77" t="s">
        <v>30</v>
      </c>
      <c r="J77" s="8">
        <v>3.762602329958942E-3</v>
      </c>
      <c r="K77" s="8">
        <v>98.679221247552192</v>
      </c>
      <c r="L77" s="8">
        <v>1.2082917765847812</v>
      </c>
      <c r="M77" s="8">
        <v>0.10872437353306889</v>
      </c>
      <c r="P77" t="s">
        <v>11</v>
      </c>
      <c r="Q77">
        <v>232584.62332414999</v>
      </c>
      <c r="R77">
        <v>3960416.0235376004</v>
      </c>
      <c r="S77">
        <v>2352693.9500876698</v>
      </c>
      <c r="T77">
        <v>24758.312000000002</v>
      </c>
      <c r="U77">
        <v>6570452.9089494199</v>
      </c>
    </row>
    <row r="78" spans="1:21" x14ac:dyDescent="0.25">
      <c r="A78" s="3" t="s">
        <v>10</v>
      </c>
      <c r="B78">
        <f t="shared" si="12"/>
        <v>3.762602329958942E-3</v>
      </c>
      <c r="C78">
        <f t="shared" si="13"/>
        <v>98.679221247552192</v>
      </c>
      <c r="D78">
        <f t="shared" si="14"/>
        <v>1.2082917765847812</v>
      </c>
      <c r="E78">
        <f t="shared" si="15"/>
        <v>0.10872437353306889</v>
      </c>
      <c r="I78" t="s">
        <v>31</v>
      </c>
      <c r="J78" s="8">
        <v>3.5398567883707583</v>
      </c>
      <c r="K78" s="8">
        <v>60.276149580849051</v>
      </c>
      <c r="L78" s="8">
        <v>35.807180763492497</v>
      </c>
      <c r="M78" s="8">
        <v>0.37681286728769392</v>
      </c>
      <c r="P78" t="s">
        <v>12</v>
      </c>
      <c r="Q78">
        <v>0</v>
      </c>
      <c r="R78">
        <v>17783076.123915538</v>
      </c>
      <c r="S78">
        <v>98231688.188807219</v>
      </c>
      <c r="T78">
        <v>200129.70430273601</v>
      </c>
      <c r="U78">
        <v>116214894.01702549</v>
      </c>
    </row>
    <row r="79" spans="1:21" x14ac:dyDescent="0.25">
      <c r="A79" s="3" t="s">
        <v>11</v>
      </c>
      <c r="B79">
        <f t="shared" si="12"/>
        <v>3.5398567883707583</v>
      </c>
      <c r="C79">
        <f t="shared" si="13"/>
        <v>60.276149580849051</v>
      </c>
      <c r="D79">
        <f t="shared" si="14"/>
        <v>35.807180763492497</v>
      </c>
      <c r="E79">
        <f t="shared" si="15"/>
        <v>0.37681286728769392</v>
      </c>
      <c r="I79" t="s">
        <v>32</v>
      </c>
      <c r="J79" s="11">
        <v>0</v>
      </c>
      <c r="K79" s="8">
        <v>15.301890755336677</v>
      </c>
      <c r="L79" s="8">
        <v>84.525902656174409</v>
      </c>
      <c r="M79" s="8">
        <v>0.17220658848892206</v>
      </c>
      <c r="P79" t="s">
        <v>13</v>
      </c>
      <c r="Q79">
        <v>0</v>
      </c>
      <c r="R79">
        <v>44009473.077757761</v>
      </c>
      <c r="S79">
        <v>0</v>
      </c>
      <c r="T79">
        <v>13495.2</v>
      </c>
      <c r="U79">
        <v>44022968.277757764</v>
      </c>
    </row>
    <row r="80" spans="1:21" x14ac:dyDescent="0.25">
      <c r="A80" s="3" t="s">
        <v>12</v>
      </c>
      <c r="B80">
        <f t="shared" si="12"/>
        <v>0</v>
      </c>
      <c r="C80">
        <f t="shared" si="13"/>
        <v>15.301890755336677</v>
      </c>
      <c r="D80">
        <f t="shared" si="14"/>
        <v>84.525902656174409</v>
      </c>
      <c r="E80">
        <f t="shared" si="15"/>
        <v>0.17220658848892206</v>
      </c>
      <c r="I80" t="s">
        <v>33</v>
      </c>
      <c r="J80" s="11">
        <v>0</v>
      </c>
      <c r="K80" s="14">
        <v>99.969345092964062</v>
      </c>
      <c r="L80" s="11">
        <v>0</v>
      </c>
      <c r="M80" s="8">
        <v>3.065490703592183E-2</v>
      </c>
      <c r="P80" t="s">
        <v>14</v>
      </c>
      <c r="Q80">
        <v>0</v>
      </c>
      <c r="R80">
        <v>0</v>
      </c>
      <c r="S80">
        <v>56</v>
      </c>
      <c r="T80">
        <v>25566.936000000002</v>
      </c>
      <c r="U80">
        <v>25622.936000000002</v>
      </c>
    </row>
    <row r="81" spans="1:13" x14ac:dyDescent="0.25">
      <c r="A81" s="3" t="s">
        <v>13</v>
      </c>
      <c r="B81">
        <f t="shared" si="12"/>
        <v>0</v>
      </c>
      <c r="C81">
        <f t="shared" si="13"/>
        <v>99.969345092964062</v>
      </c>
      <c r="D81">
        <f t="shared" si="14"/>
        <v>0</v>
      </c>
      <c r="E81">
        <f t="shared" si="15"/>
        <v>3.065490703592183E-2</v>
      </c>
      <c r="I81" t="s">
        <v>34</v>
      </c>
      <c r="J81" s="11">
        <v>0</v>
      </c>
      <c r="K81" s="11">
        <v>0</v>
      </c>
      <c r="L81" s="8">
        <v>0.21855418910619764</v>
      </c>
      <c r="M81" s="8">
        <v>99.7814458108938</v>
      </c>
    </row>
    <row r="82" spans="1:13" x14ac:dyDescent="0.25">
      <c r="A82" s="3" t="s">
        <v>14</v>
      </c>
      <c r="B82">
        <f t="shared" si="12"/>
        <v>0</v>
      </c>
      <c r="C82">
        <f t="shared" si="13"/>
        <v>0</v>
      </c>
      <c r="D82">
        <f t="shared" si="14"/>
        <v>0.21855418910619764</v>
      </c>
      <c r="E82">
        <f t="shared" si="15"/>
        <v>99.7814458108938</v>
      </c>
      <c r="I82" s="10" t="s">
        <v>36</v>
      </c>
    </row>
    <row r="83" spans="1:13" x14ac:dyDescent="0.25">
      <c r="I83" t="s">
        <v>38</v>
      </c>
      <c r="J83" s="12">
        <f>(Q70+Q71+Q72+Q73+Q76+Q78+Q79)/($U70+$U71+$U72+$U73+$U76+$U78+$U79)</f>
        <v>6.3729259856083384E-6</v>
      </c>
      <c r="K83" s="12">
        <f t="shared" ref="K83:M83" si="16">(R70+R71+R72+R73+R76+R78+R79)/($U70+$U71+$U72+$U73+$U76+$U78+$U79)</f>
        <v>0.35680747397201534</v>
      </c>
      <c r="L83" s="12">
        <f t="shared" si="16"/>
        <v>0.63968915118425052</v>
      </c>
      <c r="M83" s="12">
        <f t="shared" si="16"/>
        <v>3.497001917748484E-3</v>
      </c>
    </row>
    <row r="84" spans="1:13" x14ac:dyDescent="0.25">
      <c r="I84" t="s">
        <v>39</v>
      </c>
      <c r="J84" s="12">
        <f>(Q74+Q77)/($U74+$U77)</f>
        <v>1.5608075458937369E-3</v>
      </c>
      <c r="K84" s="12">
        <f t="shared" ref="K84:M84" si="17">(R74+R77)/($U74+$U77)</f>
        <v>2.7530759539500332E-2</v>
      </c>
      <c r="L84" s="12">
        <f t="shared" si="17"/>
        <v>0.13438336936777301</v>
      </c>
      <c r="M84" s="12">
        <f t="shared" si="17"/>
        <v>0.83652506354683287</v>
      </c>
    </row>
    <row r="85" spans="1:13" x14ac:dyDescent="0.25">
      <c r="I85" t="s">
        <v>29</v>
      </c>
      <c r="J85" s="12">
        <f>Q75/$U75</f>
        <v>0.97352185517921186</v>
      </c>
      <c r="K85" s="12">
        <f t="shared" ref="K85:M85" si="18">R75/$U75</f>
        <v>7.5080969807842911E-5</v>
      </c>
      <c r="L85" s="12">
        <f t="shared" si="18"/>
        <v>2.64030638509802E-2</v>
      </c>
      <c r="M85" s="12">
        <f t="shared" si="18"/>
        <v>0</v>
      </c>
    </row>
    <row r="86" spans="1:13" x14ac:dyDescent="0.25">
      <c r="I86" t="s">
        <v>37</v>
      </c>
      <c r="J86" s="13">
        <f>(Q69+Q80)/($U69+$U80)</f>
        <v>0</v>
      </c>
      <c r="K86" s="12">
        <f t="shared" ref="K86:M86" si="19">(R69+R80)/($U69+$U80)</f>
        <v>2.1718362783339912E-4</v>
      </c>
      <c r="L86" s="12">
        <f t="shared" si="19"/>
        <v>7.247870047863489E-4</v>
      </c>
      <c r="M86" s="12">
        <f t="shared" si="19"/>
        <v>0.99905802936738031</v>
      </c>
    </row>
    <row r="88" spans="1:13" x14ac:dyDescent="0.25">
      <c r="K88">
        <v>0</v>
      </c>
    </row>
  </sheetData>
  <mergeCells count="1">
    <mergeCell ref="J68:M68"/>
  </mergeCells>
  <conditionalFormatting sqref="B39:R50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sqref="A1:C80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5</v>
      </c>
      <c r="C2">
        <v>70208630.965350002</v>
      </c>
    </row>
    <row r="3" spans="1:3" x14ac:dyDescent="0.25">
      <c r="A3" t="s">
        <v>3</v>
      </c>
      <c r="B3">
        <v>9</v>
      </c>
      <c r="C3">
        <v>50896.83</v>
      </c>
    </row>
    <row r="4" spans="1:3" x14ac:dyDescent="0.25">
      <c r="A4" t="s">
        <v>3</v>
      </c>
      <c r="B4">
        <v>11</v>
      </c>
      <c r="C4">
        <v>2070.25</v>
      </c>
    </row>
    <row r="5" spans="1:3" x14ac:dyDescent="0.25">
      <c r="A5" t="s">
        <v>3</v>
      </c>
      <c r="B5">
        <v>16</v>
      </c>
      <c r="C5">
        <v>13197.85</v>
      </c>
    </row>
    <row r="6" spans="1:3" x14ac:dyDescent="0.25">
      <c r="A6" t="s">
        <v>4</v>
      </c>
      <c r="B6">
        <v>4</v>
      </c>
      <c r="C6">
        <v>339536.40737017</v>
      </c>
    </row>
    <row r="7" spans="1:3" x14ac:dyDescent="0.25">
      <c r="A7" t="s">
        <v>4</v>
      </c>
      <c r="B7">
        <v>6</v>
      </c>
      <c r="C7">
        <v>10234240.72926965</v>
      </c>
    </row>
    <row r="8" spans="1:3" x14ac:dyDescent="0.25">
      <c r="A8" t="s">
        <v>4</v>
      </c>
      <c r="B8">
        <v>9</v>
      </c>
      <c r="C8">
        <v>626840.5323886252</v>
      </c>
    </row>
    <row r="9" spans="1:3" x14ac:dyDescent="0.25">
      <c r="A9" t="s">
        <v>5</v>
      </c>
      <c r="B9">
        <v>2</v>
      </c>
      <c r="C9">
        <v>13.311199999999999</v>
      </c>
    </row>
    <row r="10" spans="1:3" x14ac:dyDescent="0.25">
      <c r="A10" t="s">
        <v>5</v>
      </c>
      <c r="B10">
        <v>4</v>
      </c>
      <c r="C10">
        <v>297384.21503999998</v>
      </c>
    </row>
    <row r="11" spans="1:3" x14ac:dyDescent="0.25">
      <c r="A11" t="s">
        <v>5</v>
      </c>
      <c r="B11">
        <v>6</v>
      </c>
      <c r="C11">
        <v>221007.128</v>
      </c>
    </row>
    <row r="12" spans="1:3" x14ac:dyDescent="0.25">
      <c r="A12" t="s">
        <v>5</v>
      </c>
      <c r="B12">
        <v>8</v>
      </c>
      <c r="C12">
        <v>1960688.73976</v>
      </c>
    </row>
    <row r="13" spans="1:3" x14ac:dyDescent="0.25">
      <c r="A13" t="s">
        <v>5</v>
      </c>
      <c r="B13">
        <v>9</v>
      </c>
      <c r="C13">
        <v>0</v>
      </c>
    </row>
    <row r="14" spans="1:3" x14ac:dyDescent="0.25">
      <c r="A14" t="s">
        <v>5</v>
      </c>
      <c r="B14">
        <v>12</v>
      </c>
      <c r="C14">
        <v>2691.5466981999998</v>
      </c>
    </row>
    <row r="15" spans="1:3" x14ac:dyDescent="0.25">
      <c r="A15" t="s">
        <v>5</v>
      </c>
      <c r="B15">
        <v>13</v>
      </c>
      <c r="C15">
        <v>0</v>
      </c>
    </row>
    <row r="16" spans="1:3" x14ac:dyDescent="0.25">
      <c r="A16" t="s">
        <v>5</v>
      </c>
      <c r="B16">
        <v>14</v>
      </c>
      <c r="C16">
        <v>7.5</v>
      </c>
    </row>
    <row r="17" spans="1:3" x14ac:dyDescent="0.25">
      <c r="A17" t="s">
        <v>6</v>
      </c>
      <c r="B17">
        <v>2</v>
      </c>
      <c r="C17">
        <v>141867.96307999999</v>
      </c>
    </row>
    <row r="18" spans="1:3" x14ac:dyDescent="0.25">
      <c r="A18" t="s">
        <v>6</v>
      </c>
      <c r="B18">
        <v>4</v>
      </c>
      <c r="C18">
        <v>8669899.1782354005</v>
      </c>
    </row>
    <row r="19" spans="1:3" x14ac:dyDescent="0.25">
      <c r="A19" t="s">
        <v>6</v>
      </c>
      <c r="B19">
        <v>5</v>
      </c>
      <c r="C19">
        <v>2869.9313900000002</v>
      </c>
    </row>
    <row r="20" spans="1:3" x14ac:dyDescent="0.25">
      <c r="A20" t="s">
        <v>6</v>
      </c>
      <c r="B20">
        <v>6</v>
      </c>
      <c r="C20">
        <v>9886099.5423432998</v>
      </c>
    </row>
    <row r="21" spans="1:3" x14ac:dyDescent="0.25">
      <c r="A21" t="s">
        <v>6</v>
      </c>
      <c r="B21">
        <v>7</v>
      </c>
      <c r="C21">
        <v>1442.2</v>
      </c>
    </row>
    <row r="22" spans="1:3" x14ac:dyDescent="0.25">
      <c r="A22" t="s">
        <v>6</v>
      </c>
      <c r="B22">
        <v>8</v>
      </c>
      <c r="C22">
        <v>262290.26000080002</v>
      </c>
    </row>
    <row r="23" spans="1:3" x14ac:dyDescent="0.25">
      <c r="A23" t="s">
        <v>6</v>
      </c>
      <c r="B23">
        <v>9</v>
      </c>
      <c r="C23">
        <v>4932346.7229255997</v>
      </c>
    </row>
    <row r="24" spans="1:3" x14ac:dyDescent="0.25">
      <c r="A24" t="s">
        <v>6</v>
      </c>
      <c r="B24">
        <v>10</v>
      </c>
      <c r="C24">
        <v>165396.29808800001</v>
      </c>
    </row>
    <row r="25" spans="1:3" x14ac:dyDescent="0.25">
      <c r="A25" t="s">
        <v>6</v>
      </c>
      <c r="B25">
        <v>14</v>
      </c>
      <c r="C25">
        <v>2603013.810081</v>
      </c>
    </row>
    <row r="26" spans="1:3" x14ac:dyDescent="0.25">
      <c r="A26" t="s">
        <v>7</v>
      </c>
      <c r="B26">
        <v>4</v>
      </c>
      <c r="C26">
        <v>3647348.3815250001</v>
      </c>
    </row>
    <row r="27" spans="1:3" x14ac:dyDescent="0.25">
      <c r="A27" t="s">
        <v>7</v>
      </c>
      <c r="B27">
        <v>6</v>
      </c>
      <c r="C27">
        <v>594924.29735499993</v>
      </c>
    </row>
    <row r="28" spans="1:3" x14ac:dyDescent="0.25">
      <c r="A28" t="s">
        <v>7</v>
      </c>
      <c r="B28">
        <v>8</v>
      </c>
      <c r="C28">
        <v>421476.52256499999</v>
      </c>
    </row>
    <row r="29" spans="1:3" x14ac:dyDescent="0.25">
      <c r="A29" t="s">
        <v>7</v>
      </c>
      <c r="B29">
        <v>9</v>
      </c>
      <c r="C29">
        <v>29900513.313458461</v>
      </c>
    </row>
    <row r="30" spans="1:3" x14ac:dyDescent="0.25">
      <c r="A30" t="s">
        <v>7</v>
      </c>
      <c r="B30">
        <v>10</v>
      </c>
      <c r="C30">
        <v>446643.70994299999</v>
      </c>
    </row>
    <row r="31" spans="1:3" x14ac:dyDescent="0.25">
      <c r="A31" t="s">
        <v>7</v>
      </c>
      <c r="B31">
        <v>14</v>
      </c>
      <c r="C31">
        <v>21614.568930000001</v>
      </c>
    </row>
    <row r="32" spans="1:3" x14ac:dyDescent="0.25">
      <c r="A32" t="s">
        <v>8</v>
      </c>
      <c r="B32">
        <v>1</v>
      </c>
      <c r="C32">
        <v>10</v>
      </c>
    </row>
    <row r="33" spans="1:3" x14ac:dyDescent="0.25">
      <c r="A33" t="s">
        <v>8</v>
      </c>
      <c r="B33">
        <v>2</v>
      </c>
      <c r="C33">
        <v>369.7518</v>
      </c>
    </row>
    <row r="34" spans="1:3" x14ac:dyDescent="0.25">
      <c r="A34" t="s">
        <v>8</v>
      </c>
      <c r="B34">
        <v>3</v>
      </c>
      <c r="C34">
        <v>1512.5</v>
      </c>
    </row>
    <row r="35" spans="1:3" x14ac:dyDescent="0.25">
      <c r="A35" t="s">
        <v>8</v>
      </c>
      <c r="B35">
        <v>5</v>
      </c>
      <c r="C35">
        <v>99249435.024460301</v>
      </c>
    </row>
    <row r="36" spans="1:3" x14ac:dyDescent="0.25">
      <c r="A36" t="s">
        <v>8</v>
      </c>
      <c r="B36">
        <v>8</v>
      </c>
      <c r="C36">
        <v>34622.611640000003</v>
      </c>
    </row>
    <row r="37" spans="1:3" x14ac:dyDescent="0.25">
      <c r="A37" t="s">
        <v>8</v>
      </c>
      <c r="B37">
        <v>9</v>
      </c>
      <c r="C37">
        <v>17493008.127239998</v>
      </c>
    </row>
    <row r="38" spans="1:3" x14ac:dyDescent="0.25">
      <c r="A38" t="s">
        <v>8</v>
      </c>
      <c r="B38">
        <v>10</v>
      </c>
      <c r="C38">
        <v>25386423.899005719</v>
      </c>
    </row>
    <row r="39" spans="1:3" x14ac:dyDescent="0.25">
      <c r="A39" t="s">
        <v>8</v>
      </c>
      <c r="B39">
        <v>11</v>
      </c>
      <c r="C39">
        <v>79104.908525000006</v>
      </c>
    </row>
    <row r="40" spans="1:3" x14ac:dyDescent="0.25">
      <c r="A40" t="s">
        <v>8</v>
      </c>
      <c r="B40">
        <v>12</v>
      </c>
      <c r="C40">
        <v>101</v>
      </c>
    </row>
    <row r="41" spans="1:3" x14ac:dyDescent="0.25">
      <c r="A41" t="s">
        <v>8</v>
      </c>
      <c r="B41">
        <v>13</v>
      </c>
      <c r="C41">
        <v>25556.699700000001</v>
      </c>
    </row>
    <row r="42" spans="1:3" x14ac:dyDescent="0.25">
      <c r="A42" t="s">
        <v>8</v>
      </c>
      <c r="B42">
        <v>14</v>
      </c>
      <c r="C42">
        <v>145750.44205000001</v>
      </c>
    </row>
    <row r="43" spans="1:3" x14ac:dyDescent="0.25">
      <c r="A43" t="s">
        <v>8</v>
      </c>
      <c r="B43">
        <v>15</v>
      </c>
      <c r="C43">
        <v>10928.3</v>
      </c>
    </row>
    <row r="44" spans="1:3" x14ac:dyDescent="0.25">
      <c r="A44" t="s">
        <v>8</v>
      </c>
      <c r="B44">
        <v>16</v>
      </c>
      <c r="C44">
        <v>24698.980500000001</v>
      </c>
    </row>
    <row r="45" spans="1:3" x14ac:dyDescent="0.25">
      <c r="A45" t="s">
        <v>9</v>
      </c>
      <c r="B45">
        <v>1</v>
      </c>
      <c r="C45">
        <v>1523552.0135560001</v>
      </c>
    </row>
    <row r="46" spans="1:3" x14ac:dyDescent="0.25">
      <c r="A46" t="s">
        <v>9</v>
      </c>
      <c r="B46">
        <v>4</v>
      </c>
      <c r="C46">
        <v>7753323.2154537253</v>
      </c>
    </row>
    <row r="47" spans="1:3" x14ac:dyDescent="0.25">
      <c r="A47" t="s">
        <v>9</v>
      </c>
      <c r="B47">
        <v>6</v>
      </c>
      <c r="C47">
        <v>22047.707399999999</v>
      </c>
    </row>
    <row r="48" spans="1:3" x14ac:dyDescent="0.25">
      <c r="A48" t="s">
        <v>9</v>
      </c>
      <c r="B48">
        <v>7</v>
      </c>
      <c r="C48">
        <v>28430669.427766349</v>
      </c>
    </row>
    <row r="49" spans="1:3" x14ac:dyDescent="0.25">
      <c r="A49" t="s">
        <v>9</v>
      </c>
      <c r="B49">
        <v>17</v>
      </c>
      <c r="C49">
        <v>255922813.25108689</v>
      </c>
    </row>
    <row r="50" spans="1:3" x14ac:dyDescent="0.25">
      <c r="A50" t="s">
        <v>10</v>
      </c>
      <c r="B50">
        <v>2</v>
      </c>
      <c r="C50">
        <v>8</v>
      </c>
    </row>
    <row r="51" spans="1:3" x14ac:dyDescent="0.25">
      <c r="A51" t="s">
        <v>10</v>
      </c>
      <c r="B51">
        <v>4</v>
      </c>
      <c r="C51">
        <v>22900.331200000001</v>
      </c>
    </row>
    <row r="52" spans="1:3" x14ac:dyDescent="0.25">
      <c r="A52" t="s">
        <v>10</v>
      </c>
      <c r="B52">
        <v>5</v>
      </c>
      <c r="C52">
        <v>2065.6</v>
      </c>
    </row>
    <row r="53" spans="1:3" x14ac:dyDescent="0.25">
      <c r="A53" t="s">
        <v>10</v>
      </c>
      <c r="B53">
        <v>6</v>
      </c>
      <c r="C53">
        <v>1874357.7752799999</v>
      </c>
    </row>
    <row r="54" spans="1:3" x14ac:dyDescent="0.25">
      <c r="A54" t="s">
        <v>10</v>
      </c>
      <c r="B54">
        <v>8</v>
      </c>
      <c r="C54">
        <v>0</v>
      </c>
    </row>
    <row r="55" spans="1:3" x14ac:dyDescent="0.25">
      <c r="A55" t="s">
        <v>10</v>
      </c>
      <c r="B55">
        <v>9</v>
      </c>
      <c r="C55">
        <v>7</v>
      </c>
    </row>
    <row r="56" spans="1:3" x14ac:dyDescent="0.25">
      <c r="A56" t="s">
        <v>10</v>
      </c>
      <c r="B56">
        <v>12</v>
      </c>
      <c r="C56">
        <v>391.4</v>
      </c>
    </row>
    <row r="57" spans="1:3" x14ac:dyDescent="0.25">
      <c r="A57" t="s">
        <v>10</v>
      </c>
      <c r="B57">
        <v>14</v>
      </c>
      <c r="C57">
        <v>48.4</v>
      </c>
    </row>
    <row r="58" spans="1:3" x14ac:dyDescent="0.25">
      <c r="A58" t="s">
        <v>10</v>
      </c>
      <c r="B58">
        <v>17</v>
      </c>
      <c r="C58">
        <v>71.483800000000002</v>
      </c>
    </row>
    <row r="59" spans="1:3" x14ac:dyDescent="0.25">
      <c r="A59" t="s">
        <v>11</v>
      </c>
      <c r="B59">
        <v>1</v>
      </c>
      <c r="C59">
        <v>230783.12332414999</v>
      </c>
    </row>
    <row r="60" spans="1:3" x14ac:dyDescent="0.25">
      <c r="A60" t="s">
        <v>11</v>
      </c>
      <c r="B60">
        <v>2</v>
      </c>
      <c r="C60">
        <v>384323.15254255</v>
      </c>
    </row>
    <row r="61" spans="1:3" x14ac:dyDescent="0.25">
      <c r="A61" t="s">
        <v>11</v>
      </c>
      <c r="B61">
        <v>3</v>
      </c>
      <c r="C61">
        <v>1639366.27038725</v>
      </c>
    </row>
    <row r="62" spans="1:3" x14ac:dyDescent="0.25">
      <c r="A62" t="s">
        <v>11</v>
      </c>
      <c r="B62">
        <v>4</v>
      </c>
      <c r="C62">
        <v>87047.826906319999</v>
      </c>
    </row>
    <row r="63" spans="1:3" x14ac:dyDescent="0.25">
      <c r="A63" t="s">
        <v>11</v>
      </c>
      <c r="B63">
        <v>5</v>
      </c>
      <c r="C63">
        <v>24758.312000000002</v>
      </c>
    </row>
    <row r="64" spans="1:3" x14ac:dyDescent="0.25">
      <c r="A64" t="s">
        <v>11</v>
      </c>
      <c r="B64">
        <v>6</v>
      </c>
      <c r="C64">
        <v>19828.259999999998</v>
      </c>
    </row>
    <row r="65" spans="1:3" x14ac:dyDescent="0.25">
      <c r="A65" t="s">
        <v>11</v>
      </c>
      <c r="B65">
        <v>7</v>
      </c>
      <c r="C65">
        <v>1801.5</v>
      </c>
    </row>
    <row r="66" spans="1:3" x14ac:dyDescent="0.25">
      <c r="A66" t="s">
        <v>11</v>
      </c>
      <c r="B66">
        <v>8</v>
      </c>
      <c r="C66">
        <v>51130.809363499997</v>
      </c>
    </row>
    <row r="67" spans="1:3" x14ac:dyDescent="0.25">
      <c r="A67" t="s">
        <v>11</v>
      </c>
      <c r="B67">
        <v>9</v>
      </c>
      <c r="C67">
        <v>316617.63989375002</v>
      </c>
    </row>
    <row r="68" spans="1:3" x14ac:dyDescent="0.25">
      <c r="A68" t="s">
        <v>11</v>
      </c>
      <c r="B68">
        <v>11</v>
      </c>
      <c r="C68">
        <v>1556947.34929</v>
      </c>
    </row>
    <row r="69" spans="1:3" x14ac:dyDescent="0.25">
      <c r="A69" t="s">
        <v>11</v>
      </c>
      <c r="B69">
        <v>12</v>
      </c>
      <c r="C69">
        <v>50633.261577500001</v>
      </c>
    </row>
    <row r="70" spans="1:3" x14ac:dyDescent="0.25">
      <c r="A70" t="s">
        <v>11</v>
      </c>
      <c r="B70">
        <v>14</v>
      </c>
      <c r="C70">
        <v>1897897.6739240999</v>
      </c>
    </row>
    <row r="71" spans="1:3" x14ac:dyDescent="0.25">
      <c r="A71" t="s">
        <v>11</v>
      </c>
      <c r="B71">
        <v>15</v>
      </c>
      <c r="C71">
        <v>278806.46337529999</v>
      </c>
    </row>
    <row r="72" spans="1:3" x14ac:dyDescent="0.25">
      <c r="A72" t="s">
        <v>11</v>
      </c>
      <c r="B72">
        <v>16</v>
      </c>
      <c r="C72">
        <v>30511.266364999999</v>
      </c>
    </row>
    <row r="73" spans="1:3" x14ac:dyDescent="0.25">
      <c r="A73" t="s">
        <v>12</v>
      </c>
      <c r="B73">
        <v>4</v>
      </c>
      <c r="C73">
        <v>24356751.788642921</v>
      </c>
    </row>
    <row r="74" spans="1:3" x14ac:dyDescent="0.25">
      <c r="A74" t="s">
        <v>12</v>
      </c>
      <c r="B74">
        <v>5</v>
      </c>
      <c r="C74">
        <v>200129.70430273601</v>
      </c>
    </row>
    <row r="75" spans="1:3" x14ac:dyDescent="0.25">
      <c r="A75" t="s">
        <v>12</v>
      </c>
      <c r="B75">
        <v>6</v>
      </c>
      <c r="C75">
        <v>17783076.123915538</v>
      </c>
    </row>
    <row r="76" spans="1:3" x14ac:dyDescent="0.25">
      <c r="A76" t="s">
        <v>12</v>
      </c>
      <c r="B76">
        <v>9</v>
      </c>
      <c r="C76">
        <v>73874936.400164291</v>
      </c>
    </row>
    <row r="77" spans="1:3" x14ac:dyDescent="0.25">
      <c r="A77" t="s">
        <v>13</v>
      </c>
      <c r="B77">
        <v>5</v>
      </c>
      <c r="C77">
        <v>13495.2</v>
      </c>
    </row>
    <row r="78" spans="1:3" x14ac:dyDescent="0.25">
      <c r="A78" t="s">
        <v>13</v>
      </c>
      <c r="B78">
        <v>6</v>
      </c>
      <c r="C78">
        <v>44009473.077757761</v>
      </c>
    </row>
    <row r="79" spans="1:3" x14ac:dyDescent="0.25">
      <c r="A79" t="s">
        <v>14</v>
      </c>
      <c r="B79">
        <v>5</v>
      </c>
      <c r="C79">
        <v>25566.936000000002</v>
      </c>
    </row>
    <row r="80" spans="1:3" x14ac:dyDescent="0.25">
      <c r="A80" t="s">
        <v>14</v>
      </c>
      <c r="B80">
        <v>9</v>
      </c>
      <c r="C80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Patrone</dc:creator>
  <cp:lastModifiedBy>Will Patrone</cp:lastModifiedBy>
  <dcterms:created xsi:type="dcterms:W3CDTF">2025-03-17T23:04:33Z</dcterms:created>
  <dcterms:modified xsi:type="dcterms:W3CDTF">2025-07-02T18:05:58Z</dcterms:modified>
</cp:coreProperties>
</file>