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88e2bb02b327855/Desktop/Boot Camp/Crowdfunding_Analysis/"/>
    </mc:Choice>
  </mc:AlternateContent>
  <xr:revisionPtr revIDLastSave="416" documentId="8_{73B060FD-A433-413D-8766-88CB192320BE}" xr6:coauthVersionLast="47" xr6:coauthVersionMax="47" xr10:uidLastSave="{0D84C3C2-7474-48AC-A1BD-8122CC07EB36}"/>
  <bookViews>
    <workbookView xWindow="20370" yWindow="-4680" windowWidth="29040" windowHeight="15840" xr2:uid="{00000000-000D-0000-FFFF-FFFF00000000}"/>
  </bookViews>
  <sheets>
    <sheet name="Chart1" sheetId="15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Central Tendency" sheetId="8" r:id="rId9"/>
  </sheets>
  <definedNames>
    <definedName name="_xlnm._FilterDatabase" localSheetId="1" hidden="1">Kickstarter!$A$1:$U$4115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4" i="8"/>
  <c r="B11" i="8"/>
  <c r="C9" i="8"/>
  <c r="C10" i="8"/>
  <c r="B10" i="8"/>
  <c r="B9" i="8"/>
  <c r="C6" i="8"/>
  <c r="C5" i="8"/>
  <c r="C7" i="8"/>
  <c r="B6" i="8"/>
  <c r="B5" i="8"/>
  <c r="C4" i="8"/>
  <c r="B4" i="8"/>
  <c r="B7" i="8"/>
  <c r="C3" i="8"/>
  <c r="B3" i="8"/>
  <c r="C2" i="8"/>
  <c r="B2" i="8"/>
  <c r="F3" i="5"/>
  <c r="F4" i="5"/>
  <c r="F5" i="5"/>
  <c r="F6" i="5"/>
  <c r="F2" i="5"/>
  <c r="D2" i="5"/>
  <c r="C3" i="5"/>
  <c r="D3" i="5"/>
  <c r="C4" i="5"/>
  <c r="D4" i="5"/>
  <c r="C5" i="5"/>
  <c r="D5" i="5"/>
  <c r="C6" i="5"/>
  <c r="D6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</calcChain>
</file>

<file path=xl/sharedStrings.xml><?xml version="1.0" encoding="utf-8"?>
<sst xmlns="http://schemas.openxmlformats.org/spreadsheetml/2006/main" count="38356" uniqueCount="8402">
  <si>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</si>
  <si>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</si>
  <si>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</si>
  <si>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</si>
  <si>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</si>
  <si>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</si>
  <si>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</si>
  <si>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</si>
  <si>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</si>
  <si>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</si>
  <si>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</si>
  <si>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</si>
  <si>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</si>
  <si>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</si>
  <si>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</si>
  <si>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</si>
  <si>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</si>
  <si>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</si>
  <si>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</si>
  <si>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</si>
  <si>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</si>
  <si>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</si>
  <si>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</si>
  <si>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</si>
  <si>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</si>
  <si>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</si>
  <si>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</si>
  <si>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</si>
  <si>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</si>
  <si>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</si>
  <si>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</si>
  <si>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</si>
  <si>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</si>
  <si>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</si>
  <si>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</si>
  <si>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</si>
  <si>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</si>
  <si>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</si>
  <si>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</si>
  <si>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</si>
  <si>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</si>
  <si>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</si>
  <si>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</si>
  <si>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</si>
  <si>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</si>
  <si>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</si>
  <si>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</si>
  <si>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</si>
  <si>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</si>
  <si>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</si>
  <si>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</si>
  <si>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</si>
  <si>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</si>
  <si>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</si>
  <si>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</si>
  <si>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</si>
  <si>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</si>
  <si>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</si>
  <si>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</si>
  <si>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</si>
  <si>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</si>
  <si>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</si>
  <si>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</si>
  <si>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</si>
  <si>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</si>
  <si>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</si>
  <si>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</si>
  <si>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</si>
  <si>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</si>
  <si>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</si>
  <si>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</si>
  <si>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</si>
  <si>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</si>
  <si>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</si>
  <si>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</si>
  <si>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</si>
  <si>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</si>
  <si>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</si>
  <si>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</si>
  <si>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</si>
  <si>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</si>
  <si>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</si>
  <si>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</si>
  <si>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</si>
  <si>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</si>
  <si>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</si>
  <si>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</si>
  <si>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</si>
  <si>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</si>
  <si>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</si>
  <si>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</si>
  <si>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</si>
  <si>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</si>
  <si>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</si>
  <si>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</si>
  <si>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</si>
  <si>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</si>
  <si>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</si>
  <si>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</si>
  <si>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</si>
  <si>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</si>
  <si>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</si>
  <si>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</si>
  <si>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</si>
  <si>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</si>
  <si>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</si>
  <si>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</si>
  <si>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</si>
  <si>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</si>
  <si>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</si>
  <si>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</si>
  <si>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</si>
  <si>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</si>
  <si>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</si>
  <si>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</si>
  <si>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</si>
  <si>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</si>
  <si>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</si>
  <si>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</si>
  <si>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</si>
  <si>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</si>
  <si>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</si>
  <si>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</si>
  <si>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</si>
  <si>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</si>
  <si>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</si>
  <si>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</si>
  <si>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</si>
  <si>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</si>
  <si>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</si>
  <si>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</si>
  <si>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</si>
  <si>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</si>
  <si>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</si>
  <si>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</si>
  <si>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</si>
  <si>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</si>
  <si>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</si>
  <si>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</si>
  <si>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</si>
  <si>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</si>
  <si>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</si>
  <si>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</si>
  <si>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</si>
  <si>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</si>
  <si>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</si>
  <si>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</si>
  <si>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</si>
  <si>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</si>
  <si>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</si>
  <si>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</si>
  <si>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</si>
  <si>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</si>
  <si>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</si>
  <si>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</si>
  <si>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</si>
  <si>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</si>
  <si>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</si>
  <si>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</si>
  <si>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</si>
  <si>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</si>
  <si>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</si>
  <si>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</si>
  <si>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</si>
  <si>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</si>
  <si>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</si>
  <si>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</si>
  <si>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</si>
  <si>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</si>
  <si>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</si>
  <si>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</si>
  <si>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</si>
  <si>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</si>
  <si>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</si>
  <si>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</si>
  <si>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</si>
  <si>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</si>
  <si>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</si>
  <si>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</si>
  <si>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</si>
  <si>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</si>
  <si>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</si>
  <si>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</si>
  <si>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</si>
  <si>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</si>
  <si>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</si>
  <si>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</si>
  <si>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</si>
  <si>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</si>
  <si>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</si>
  <si>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</si>
  <si>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</si>
  <si>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</si>
  <si>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</si>
  <si>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</si>
  <si>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</si>
  <si>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</si>
  <si>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</si>
  <si>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</si>
  <si>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</si>
  <si>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</si>
  <si>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</si>
  <si>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</si>
  <si>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</si>
  <si>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</si>
  <si>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</si>
  <si>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</si>
  <si>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</si>
  <si>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</si>
  <si>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</si>
  <si>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</si>
  <si>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</si>
  <si>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</si>
  <si>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</si>
  <si>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</si>
  <si>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</si>
  <si>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</si>
  <si>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</si>
  <si>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</si>
  <si>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</si>
  <si>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</si>
  <si>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</si>
  <si>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</si>
  <si>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</si>
  <si>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</si>
  <si>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</si>
  <si>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</si>
  <si>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</si>
  <si>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</si>
  <si>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</si>
  <si>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</si>
  <si>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</si>
  <si>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</si>
  <si>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</si>
  <si>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</si>
  <si>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</si>
  <si>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</si>
  <si>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</si>
  <si>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</si>
  <si>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</si>
  <si>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</si>
  <si>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</si>
  <si>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</si>
  <si>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</si>
  <si>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</si>
  <si>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</si>
  <si>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</si>
  <si>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</si>
  <si>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</si>
  <si>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</si>
  <si>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</si>
  <si>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</si>
  <si>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</si>
  <si>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</si>
  <si>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</si>
  <si>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</si>
  <si>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</si>
  <si>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</si>
  <si>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</si>
  <si>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</si>
  <si>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</si>
  <si>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</si>
  <si>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</si>
  <si>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</si>
  <si>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</si>
  <si>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</si>
  <si>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</si>
  <si>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</si>
  <si>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</si>
  <si>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</si>
  <si>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</si>
  <si>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</si>
  <si>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</si>
  <si>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</si>
  <si>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</si>
  <si>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</si>
  <si>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</si>
  <si>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</si>
  <si>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</si>
  <si>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</si>
  <si>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</si>
  <si>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</si>
  <si>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</si>
  <si>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</si>
  <si>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</si>
  <si>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</si>
  <si>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</si>
  <si>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</si>
  <si>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</si>
  <si>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</si>
  <si>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</si>
  <si>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</si>
  <si>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</si>
  <si>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</si>
  <si>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</si>
  <si>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</si>
  <si>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</si>
  <si>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</si>
  <si>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</si>
  <si>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</si>
  <si>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</si>
  <si>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</si>
  <si>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</si>
  <si>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</si>
  <si>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</si>
  <si>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</si>
  <si>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</si>
  <si>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</si>
  <si>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</si>
  <si>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</si>
  <si>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</si>
  <si>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</si>
  <si>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</si>
  <si>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</si>
  <si>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</si>
  <si>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</si>
  <si>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</si>
  <si>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</si>
  <si>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</si>
  <si>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</si>
  <si>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</si>
  <si>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</si>
  <si>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</si>
  <si>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</si>
  <si>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</si>
  <si>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</si>
  <si>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</si>
  <si>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</si>
  <si>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</si>
  <si>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</si>
  <si>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</si>
  <si>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</si>
  <si>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</si>
  <si>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</si>
  <si>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</si>
  <si>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</si>
  <si>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</si>
  <si>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</si>
  <si>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</si>
  <si>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</si>
  <si>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</si>
  <si>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</si>
  <si>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</si>
  <si>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</si>
  <si>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</si>
  <si>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</si>
  <si>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</si>
  <si>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</si>
  <si>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</si>
  <si>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</si>
  <si>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</si>
  <si>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</si>
  <si>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</si>
  <si>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</si>
  <si>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</si>
  <si>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</si>
  <si>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</si>
  <si>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</si>
  <si>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</si>
  <si>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</si>
  <si>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</si>
  <si>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</si>
  <si>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</si>
  <si>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</si>
  <si>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</si>
  <si>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</si>
  <si>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</si>
  <si>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</si>
  <si>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</si>
  <si>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</si>
  <si>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</si>
  <si>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</si>
  <si>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</si>
  <si>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</si>
  <si>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</si>
  <si>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</si>
  <si>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</si>
  <si>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</si>
  <si>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</si>
  <si>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</si>
  <si>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</si>
  <si>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</si>
  <si>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</si>
  <si>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</si>
  <si>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</si>
  <si>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</si>
  <si>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</si>
  <si>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</si>
  <si>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</si>
  <si>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</si>
  <si>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</si>
  <si>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</si>
  <si>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</si>
  <si>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</si>
  <si>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</si>
  <si>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</si>
  <si>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</si>
  <si>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</si>
  <si>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</si>
  <si>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</si>
  <si>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</si>
  <si>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</si>
  <si>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</si>
  <si>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</si>
  <si>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</si>
  <si>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</si>
  <si>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</si>
  <si>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</si>
  <si>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</si>
  <si>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</si>
  <si>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</si>
  <si>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</si>
  <si>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</si>
  <si>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</si>
  <si>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</si>
  <si>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</si>
  <si>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</si>
  <si>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</si>
  <si>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</si>
  <si>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</si>
  <si>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</si>
  <si>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</si>
  <si>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</si>
  <si>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</si>
  <si>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</si>
  <si>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</si>
  <si>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</si>
  <si>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</si>
  <si>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</si>
  <si>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</si>
  <si>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</si>
  <si>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</si>
  <si>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</si>
  <si>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</si>
  <si>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</si>
  <si>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</si>
  <si>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</si>
  <si>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</si>
  <si>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</si>
  <si>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</si>
  <si>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</si>
  <si>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</si>
  <si>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</si>
  <si>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</si>
  <si>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</si>
  <si>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</si>
  <si>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</si>
  <si>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</si>
  <si>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</si>
  <si>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</si>
  <si>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</si>
  <si>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</si>
  <si>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</si>
  <si>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</si>
  <si>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</si>
  <si>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</si>
  <si>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</si>
  <si>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</si>
  <si>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</si>
  <si>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</si>
  <si>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</si>
  <si>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</si>
  <si>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</si>
  <si>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</si>
  <si>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</si>
  <si>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</si>
  <si>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</si>
  <si>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</si>
  <si>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</si>
  <si>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</si>
  <si>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</si>
  <si>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</si>
  <si>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</si>
  <si>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</si>
  <si>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</si>
  <si>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</si>
  <si>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</si>
  <si>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</si>
  <si>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</si>
  <si>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</si>
  <si>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</si>
  <si>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</si>
  <si>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</si>
  <si>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</si>
  <si>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</si>
  <si>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</si>
  <si>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</si>
  <si>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</si>
  <si>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</si>
  <si>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</si>
  <si>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</si>
  <si>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</si>
  <si>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</si>
  <si>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</si>
  <si>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</si>
  <si>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</si>
  <si>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</si>
  <si>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</si>
  <si>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</si>
  <si>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</si>
  <si>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</si>
  <si>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</si>
  <si>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</si>
  <si>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</si>
  <si>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</si>
  <si>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</si>
  <si>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</si>
  <si>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</si>
  <si>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</si>
  <si>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</si>
  <si>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</si>
  <si>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</si>
  <si>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</si>
  <si>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</si>
  <si>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</si>
  <si>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</si>
  <si>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</si>
  <si>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</si>
  <si>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</si>
  <si>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</si>
  <si>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</si>
  <si>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</si>
  <si>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</si>
  <si>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</si>
  <si>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</si>
  <si>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</si>
  <si>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</si>
  <si>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</si>
  <si>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</si>
  <si>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</si>
  <si>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</si>
  <si>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</si>
  <si>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</si>
  <si>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</si>
  <si>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</si>
  <si>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</si>
  <si>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</si>
  <si>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</si>
  <si>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</si>
  <si>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</si>
  <si>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</si>
  <si>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</si>
  <si>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</si>
  <si>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</si>
  <si>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</si>
  <si>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</si>
  <si>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</si>
  <si>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</si>
  <si>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</si>
  <si>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</si>
  <si>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</si>
  <si>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</si>
  <si>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</si>
  <si>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</si>
  <si>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</si>
  <si>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</si>
  <si>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</si>
  <si>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</si>
  <si>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</si>
  <si>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</si>
  <si>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</si>
  <si>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</si>
  <si>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</si>
  <si>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</si>
  <si>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</si>
  <si>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</si>
  <si>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</si>
  <si>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</si>
  <si>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</si>
  <si>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</si>
  <si>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</si>
  <si>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</si>
  <si>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</si>
  <si>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</si>
  <si>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</si>
  <si>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</si>
  <si>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</si>
  <si>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</si>
  <si>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</si>
  <si>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</si>
  <si>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</si>
  <si>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</si>
  <si>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</si>
  <si>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</si>
  <si>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</si>
  <si>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</si>
  <si>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</si>
  <si>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</si>
  <si>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</si>
  <si>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</si>
  <si>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</si>
  <si>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</si>
  <si>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</si>
  <si>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</si>
  <si>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</si>
  <si>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</si>
  <si>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</si>
  <si>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</si>
  <si>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</si>
  <si>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</si>
  <si>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</si>
  <si>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</si>
  <si>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</si>
  <si>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</si>
  <si>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</si>
  <si>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</si>
  <si>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</si>
  <si>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</si>
  <si>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</si>
  <si>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</si>
  <si>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</si>
  <si>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</si>
  <si>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</si>
  <si>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</si>
  <si>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</si>
  <si>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</si>
  <si>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</si>
  <si>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</si>
  <si>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</si>
  <si>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</si>
  <si>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</si>
  <si>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</si>
  <si>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</si>
  <si>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</si>
  <si>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</si>
  <si>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</si>
  <si>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</si>
  <si>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</si>
  <si>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</si>
  <si>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</si>
  <si>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</si>
  <si>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</si>
  <si>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</si>
  <si>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</si>
  <si>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</si>
  <si>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</si>
  <si>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</si>
  <si>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</si>
  <si>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</si>
  <si>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</si>
  <si>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</si>
  <si>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</si>
  <si>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</si>
  <si>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</si>
  <si>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</si>
  <si>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</si>
  <si>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</si>
  <si>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</si>
  <si>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</si>
  <si>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</si>
  <si>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</si>
  <si>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</si>
  <si>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</si>
  <si>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</si>
  <si>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</si>
  <si>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</si>
  <si>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</si>
  <si>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</si>
  <si>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</si>
  <si>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</si>
  <si>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</si>
  <si>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</si>
  <si>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</si>
  <si>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</si>
  <si>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</si>
  <si>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</si>
  <si>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</si>
  <si>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</si>
  <si>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</si>
  <si>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</si>
  <si>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</si>
  <si>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</si>
  <si>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</si>
  <si>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</si>
  <si>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</si>
  <si>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</si>
  <si>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</si>
  <si>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</si>
  <si>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</si>
  <si>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</si>
  <si>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</si>
  <si>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</si>
  <si>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</si>
  <si>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</si>
  <si>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</si>
  <si>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</si>
  <si>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</si>
  <si>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</si>
  <si>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</si>
  <si>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</si>
  <si>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</si>
  <si>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</si>
  <si>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</si>
  <si>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</si>
  <si>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</si>
  <si>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</si>
  <si>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</si>
  <si>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</si>
  <si>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</si>
  <si>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</si>
  <si>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</si>
  <si>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</si>
  <si>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</si>
  <si>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</si>
  <si>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</si>
  <si>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</si>
  <si>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</si>
  <si>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</si>
  <si>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</si>
  <si>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</si>
  <si>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</si>
  <si>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</si>
  <si>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</si>
  <si>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</si>
  <si>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</si>
  <si>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</si>
  <si>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</si>
  <si>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</si>
  <si>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</si>
  <si>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</si>
  <si>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</si>
  <si>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</si>
  <si>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</si>
  <si>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</si>
  <si>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</si>
  <si>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</si>
  <si>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</si>
  <si>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</si>
  <si>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</si>
  <si>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</si>
  <si>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</si>
  <si>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</si>
  <si>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</si>
  <si>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</si>
  <si>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</si>
  <si>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</si>
  <si>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</si>
  <si>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</si>
  <si>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</si>
  <si>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</si>
  <si>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</si>
  <si>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</si>
  <si>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</si>
  <si>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</si>
  <si>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</si>
  <si>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</si>
  <si>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</si>
  <si>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</si>
  <si>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</si>
  <si>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</si>
  <si>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</si>
  <si>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</si>
  <si>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</si>
  <si>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</si>
  <si>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</si>
  <si>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</si>
  <si>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</si>
  <si>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</si>
  <si>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</si>
  <si>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</si>
  <si>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</si>
  <si>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</si>
  <si>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</si>
  <si>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</si>
  <si>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</si>
  <si>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</si>
  <si>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</si>
  <si>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</si>
  <si>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</si>
  <si>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</si>
  <si>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</si>
  <si>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</si>
  <si>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</si>
  <si>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</si>
  <si>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</si>
  <si>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</si>
  <si>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</si>
  <si>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</si>
  <si>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</si>
  <si>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</si>
  <si>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</si>
  <si>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</si>
  <si>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</si>
  <si>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</si>
  <si>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</si>
  <si>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</si>
  <si>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</si>
  <si>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</si>
  <si>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</si>
  <si>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</si>
  <si>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</si>
  <si>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</si>
  <si>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</si>
  <si>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</si>
  <si>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</si>
  <si>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</si>
  <si>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</si>
  <si>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</si>
  <si>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</si>
  <si>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</si>
  <si>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</si>
  <si>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</si>
  <si>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</si>
  <si>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</si>
  <si>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</si>
  <si>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</si>
  <si>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</si>
  <si>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</si>
  <si>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</si>
  <si>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</si>
  <si>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</si>
  <si>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</si>
  <si>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</si>
  <si>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</si>
  <si>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</si>
  <si>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</si>
  <si>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</si>
  <si>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</si>
  <si>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</si>
  <si>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</si>
  <si>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</si>
  <si>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</si>
  <si>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</si>
  <si>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</si>
  <si>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</si>
  <si>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</si>
  <si>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</si>
  <si>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</si>
  <si>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</si>
  <si>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</si>
  <si>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</si>
  <si>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</si>
  <si>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</si>
  <si>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</si>
  <si>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</si>
  <si>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</si>
  <si>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</si>
  <si>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</si>
  <si>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</si>
  <si>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</si>
  <si>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</si>
  <si>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</si>
  <si>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</si>
  <si>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</si>
  <si>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</si>
  <si>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</si>
  <si>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</si>
  <si>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</si>
  <si>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</si>
  <si>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</si>
  <si>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</si>
  <si>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</si>
  <si>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</si>
  <si>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</si>
  <si>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</si>
  <si>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</si>
  <si>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</si>
  <si>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</si>
  <si>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</si>
  <si>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</si>
  <si>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</si>
  <si>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</si>
  <si>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</si>
  <si>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</si>
  <si>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</si>
  <si>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</si>
  <si>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</si>
  <si>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</si>
  <si>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</si>
  <si>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</si>
  <si>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</si>
  <si>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</si>
  <si>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</si>
  <si>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</si>
  <si>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</si>
  <si>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</si>
  <si>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</si>
  <si>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</si>
  <si>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</si>
  <si>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</si>
  <si>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</si>
  <si>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</si>
  <si>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</si>
  <si>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</si>
  <si>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</si>
  <si>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</si>
  <si>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</si>
  <si>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</si>
  <si>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</si>
  <si>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</si>
  <si>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</si>
  <si>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</si>
  <si>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</si>
  <si>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</si>
  <si>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</si>
  <si>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</si>
  <si>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</si>
  <si>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</si>
  <si>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</si>
  <si>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</si>
  <si>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</si>
  <si>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</si>
  <si>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</si>
  <si>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</si>
  <si>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</si>
  <si>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</si>
  <si>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</si>
  <si>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</si>
  <si>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</si>
  <si>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</si>
  <si>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</si>
  <si>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</si>
  <si>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</si>
  <si>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</si>
  <si>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</si>
  <si>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</si>
  <si>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</si>
  <si>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</si>
  <si>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</si>
  <si>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</si>
  <si>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</si>
  <si>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</si>
  <si>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</si>
  <si>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</si>
  <si>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</si>
  <si>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</si>
  <si>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</si>
  <si>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</si>
  <si>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</si>
  <si>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</si>
  <si>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</si>
  <si>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</si>
  <si>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</si>
  <si>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</si>
  <si>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</si>
  <si>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</si>
  <si>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</si>
  <si>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</si>
  <si>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</si>
  <si>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</si>
  <si>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</si>
  <si>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</si>
  <si>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</si>
  <si>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</si>
  <si>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</si>
  <si>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</si>
  <si>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</si>
  <si>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</si>
  <si>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</si>
  <si>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</si>
  <si>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</si>
  <si>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</si>
  <si>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</si>
  <si>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</si>
  <si>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</si>
  <si>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</si>
  <si>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</si>
  <si>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</si>
  <si>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</si>
  <si>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</si>
  <si>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</si>
  <si>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</si>
  <si>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</si>
  <si>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</si>
  <si>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</si>
  <si>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</si>
  <si>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</si>
  <si>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</si>
  <si>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</si>
  <si>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</si>
  <si>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</si>
  <si>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</si>
  <si>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</si>
  <si>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</si>
  <si>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</si>
  <si>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</si>
  <si>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</si>
  <si>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</si>
  <si>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</si>
  <si>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</si>
  <si>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</si>
  <si>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</si>
  <si>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</si>
  <si>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</si>
  <si>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</si>
  <si>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</si>
  <si>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</si>
  <si>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</si>
  <si>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</si>
  <si>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</si>
  <si>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</si>
  <si>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</si>
  <si>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</si>
  <si>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</si>
  <si>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</si>
  <si>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</si>
  <si>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</si>
  <si>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</si>
  <si>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</si>
  <si>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</si>
  <si>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</si>
  <si>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</si>
  <si>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</si>
  <si>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</si>
  <si>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</si>
  <si>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</si>
  <si>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</si>
  <si>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</si>
  <si>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</si>
  <si>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</si>
  <si>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</si>
  <si>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</si>
  <si>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</si>
  <si>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</si>
  <si>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</si>
  <si>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</si>
  <si>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</si>
  <si>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</si>
  <si>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</si>
  <si>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</si>
  <si>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</si>
  <si>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</si>
  <si>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</si>
  <si>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</si>
  <si>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</si>
  <si>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</si>
  <si>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</si>
  <si>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</si>
  <si>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</si>
  <si>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</si>
  <si>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</si>
  <si>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</si>
  <si>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</si>
  <si>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</si>
  <si>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</si>
  <si>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</si>
  <si>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</si>
  <si>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</si>
  <si>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</si>
  <si>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</si>
  <si>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</si>
  <si>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</si>
  <si>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</si>
  <si>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</si>
  <si>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</si>
  <si>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</si>
  <si>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</si>
  <si>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</si>
  <si>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</si>
  <si>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</si>
  <si>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</si>
  <si>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</si>
  <si>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</si>
  <si>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</si>
  <si>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</si>
  <si>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</si>
  <si>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</si>
  <si>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</si>
  <si>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</si>
  <si>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</si>
  <si>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</si>
  <si>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</si>
  <si>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</si>
  <si>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</si>
  <si>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</si>
  <si>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</si>
  <si>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</si>
  <si>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</si>
  <si>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</si>
  <si>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</si>
  <si>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</si>
  <si>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</si>
  <si>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</si>
  <si>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</si>
  <si>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</si>
  <si>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</si>
  <si>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</si>
  <si>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</si>
  <si>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</si>
  <si>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</si>
  <si>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</si>
  <si>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</si>
  <si>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</si>
  <si>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</si>
  <si>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</si>
  <si>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</si>
  <si>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</si>
  <si>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</si>
  <si>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</si>
  <si>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</si>
  <si>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</si>
  <si>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</si>
  <si>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</si>
  <si>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</si>
  <si>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</si>
  <si>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</si>
  <si>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</si>
  <si>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</si>
  <si>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</si>
  <si>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</si>
  <si>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</si>
  <si>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</si>
  <si>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</si>
  <si>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</si>
  <si>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</si>
  <si>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</si>
  <si>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</si>
  <si>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</si>
  <si>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</si>
  <si>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</si>
  <si>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</si>
  <si>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</si>
  <si>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</si>
  <si>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</si>
  <si>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</si>
  <si>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</si>
  <si>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</si>
  <si>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</si>
  <si>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</si>
  <si>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</si>
  <si>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</si>
  <si>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</si>
  <si>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</si>
  <si>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</si>
  <si>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</si>
  <si>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</si>
  <si>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</si>
  <si>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</si>
  <si>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</si>
  <si>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</si>
  <si>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</si>
  <si>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</si>
  <si>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</si>
  <si>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</si>
  <si>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</si>
  <si>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</si>
  <si>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</si>
  <si>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</si>
  <si>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</si>
  <si>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</si>
  <si>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</si>
  <si>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</si>
  <si>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</si>
  <si>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</si>
  <si>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</si>
  <si>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</si>
  <si>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</si>
  <si>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</si>
  <si>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</si>
  <si>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</si>
  <si>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</si>
  <si>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</si>
  <si>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</si>
  <si>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</si>
  <si>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</si>
  <si>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</si>
  <si>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</si>
  <si>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</si>
  <si>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</si>
  <si>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</si>
  <si>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</si>
  <si>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</si>
  <si>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</si>
  <si>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</si>
  <si>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</si>
  <si>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</si>
  <si>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</si>
  <si>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</si>
  <si>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</si>
  <si>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</si>
  <si>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</si>
  <si>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</si>
  <si>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</si>
  <si>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</si>
  <si>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</si>
  <si>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</si>
  <si>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</si>
  <si>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</si>
  <si>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</si>
  <si>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</si>
  <si>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</si>
  <si>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</si>
  <si>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</si>
  <si>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</si>
  <si>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</si>
  <si>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</si>
  <si>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</si>
  <si>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</si>
  <si>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</si>
  <si>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</si>
  <si>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</si>
  <si>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</si>
  <si>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</si>
  <si>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</si>
  <si>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</si>
  <si>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</si>
  <si>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</si>
  <si>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</si>
  <si>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</si>
  <si>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</si>
  <si>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</si>
  <si>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</si>
  <si>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</si>
  <si>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</si>
  <si>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</si>
  <si>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</si>
  <si>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</si>
  <si>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</si>
  <si>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</si>
  <si>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</si>
  <si>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</si>
  <si>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</si>
  <si>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</si>
  <si>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</si>
  <si>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</si>
  <si>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</si>
  <si>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</si>
  <si>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</si>
  <si>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</si>
  <si>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</si>
  <si>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</si>
  <si>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</si>
  <si>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</si>
  <si>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</si>
  <si>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</si>
  <si>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</si>
  <si>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</si>
  <si>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</si>
  <si>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</si>
  <si>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</si>
  <si>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</si>
  <si>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</si>
  <si>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</si>
  <si>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</si>
  <si>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</si>
  <si>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</si>
  <si>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</si>
  <si>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</si>
  <si>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</si>
  <si>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</si>
  <si>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</si>
  <si>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</si>
  <si>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</si>
  <si>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</si>
  <si>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</si>
  <si>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</si>
  <si>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</si>
  <si>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</si>
  <si>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</si>
  <si>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</si>
  <si>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</si>
  <si>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</si>
  <si>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</si>
  <si>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</si>
  <si>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</si>
  <si>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</si>
  <si>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</si>
  <si>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</si>
  <si>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</si>
  <si>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</si>
  <si>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</si>
  <si>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</si>
  <si>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</si>
  <si>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</si>
  <si>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</si>
  <si>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</si>
  <si>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</si>
  <si>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</si>
  <si>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</si>
  <si>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</si>
  <si>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</si>
  <si>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</si>
  <si>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</si>
  <si>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</si>
  <si>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</si>
  <si>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</si>
  <si>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</si>
  <si>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</si>
  <si>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</si>
  <si>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</si>
  <si>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</si>
  <si>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</si>
  <si>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</si>
  <si>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</si>
  <si>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</si>
  <si>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</si>
  <si>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</si>
  <si>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</si>
  <si>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</si>
  <si>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</si>
  <si>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</si>
  <si>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</si>
  <si>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</si>
  <si>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</si>
  <si>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</si>
  <si>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</si>
  <si>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</si>
  <si>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</si>
  <si>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</si>
  <si>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</si>
  <si>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</si>
  <si>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</si>
  <si>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</si>
  <si>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</si>
  <si>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</si>
  <si>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</si>
  <si>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</si>
  <si>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</si>
  <si>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</si>
  <si>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</si>
  <si>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</si>
  <si>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</si>
  <si>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</si>
  <si>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</si>
  <si>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</si>
  <si>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</si>
  <si>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</si>
  <si>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</si>
  <si>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</si>
  <si>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</si>
  <si>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</si>
  <si>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</si>
  <si>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</si>
  <si>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</si>
  <si>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</si>
  <si>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</si>
  <si>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</si>
  <si>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</si>
  <si>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</si>
  <si>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</si>
  <si>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</si>
  <si>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</si>
  <si>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</si>
  <si>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</si>
  <si>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</si>
  <si>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</si>
  <si>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</si>
  <si>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</si>
  <si>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</si>
  <si>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</si>
  <si>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</si>
  <si>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</si>
  <si>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</si>
  <si>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</si>
  <si>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</si>
  <si>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</si>
  <si>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</si>
  <si>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</si>
  <si>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</si>
  <si>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</si>
  <si>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</si>
  <si>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</si>
  <si>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</si>
  <si>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</si>
  <si>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</si>
  <si>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</si>
  <si>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</si>
  <si>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</si>
  <si>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</si>
  <si>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</si>
  <si>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</si>
  <si>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</si>
  <si>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</si>
  <si>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</si>
  <si>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</si>
  <si>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</si>
  <si>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</si>
  <si>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</si>
  <si>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</si>
  <si>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</si>
  <si>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</si>
  <si>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</si>
  <si>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</si>
  <si>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</si>
  <si>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</si>
  <si>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</si>
  <si>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</si>
  <si>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</si>
  <si>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</si>
  <si>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</si>
  <si>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</si>
  <si>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</si>
  <si>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</si>
  <si>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</si>
  <si>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</si>
  <si>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</si>
  <si>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</si>
  <si>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</si>
  <si>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</si>
  <si>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</si>
  <si>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</si>
  <si>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</si>
  <si>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</si>
  <si>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</si>
  <si>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</si>
  <si>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</si>
  <si>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</si>
  <si>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</si>
  <si>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</si>
  <si>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</si>
  <si>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</si>
  <si>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</si>
  <si>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</si>
  <si>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</si>
  <si>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</si>
  <si>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</si>
  <si>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</si>
  <si>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</si>
  <si>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</si>
  <si>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</si>
  <si>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</si>
  <si>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</si>
  <si>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</si>
  <si>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</si>
  <si>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</si>
  <si>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</si>
  <si>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</si>
  <si>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</si>
  <si>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</si>
  <si>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</si>
  <si>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</si>
  <si>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</si>
  <si>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</si>
  <si>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</si>
  <si>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</si>
  <si>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</si>
  <si>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</si>
  <si>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</si>
  <si>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</si>
  <si>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</si>
  <si>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</si>
  <si>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</si>
  <si>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</si>
  <si>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</si>
  <si>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</si>
  <si>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</si>
  <si>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</si>
  <si>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</si>
  <si>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</si>
  <si>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</si>
  <si>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</si>
  <si>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</si>
  <si>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</si>
  <si>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</si>
  <si>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</si>
  <si>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</si>
  <si>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</si>
  <si>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</si>
  <si>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</si>
  <si>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</si>
  <si>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</si>
  <si>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</si>
  <si>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</si>
  <si>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</si>
  <si>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</si>
  <si>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</si>
  <si>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</si>
  <si>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</si>
  <si>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</si>
  <si>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</si>
  <si>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</si>
  <si>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</si>
  <si>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</si>
  <si>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</si>
  <si>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</si>
  <si>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</si>
  <si>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</si>
  <si>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</si>
  <si>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</si>
  <si>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</si>
  <si>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</si>
  <si>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</si>
  <si>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</si>
  <si>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</si>
  <si>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</si>
  <si>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</si>
  <si>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</si>
  <si>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</si>
  <si>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</si>
  <si>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</si>
  <si>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</si>
  <si>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</si>
  <si>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</si>
  <si>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</si>
  <si>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</si>
  <si>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</si>
  <si>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</si>
  <si>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</si>
  <si>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</si>
  <si>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</si>
  <si>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</si>
  <si>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</si>
  <si>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</si>
  <si>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</si>
  <si>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</si>
  <si>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</si>
  <si>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</si>
  <si>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</si>
  <si>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</si>
  <si>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</si>
  <si>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</si>
  <si>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</si>
  <si>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</si>
  <si>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</si>
  <si>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</si>
  <si>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</si>
  <si>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</si>
  <si>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</si>
  <si>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</si>
  <si>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</si>
  <si>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</si>
  <si>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</si>
  <si>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</si>
  <si>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</si>
  <si>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</si>
  <si>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</si>
  <si>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</si>
  <si>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</si>
  <si>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</si>
  <si>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</si>
  <si>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</si>
  <si>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</si>
  <si>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</si>
  <si>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</si>
  <si>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</si>
  <si>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</si>
  <si>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</si>
  <si>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</si>
  <si>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</si>
  <si>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</si>
  <si>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</si>
  <si>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</si>
  <si>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</si>
  <si>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</si>
  <si>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</si>
  <si>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</si>
  <si>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</si>
  <si>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</si>
  <si>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</si>
  <si>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</si>
  <si>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</si>
  <si>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</si>
  <si>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</si>
  <si>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</si>
  <si>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</si>
  <si>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</si>
  <si>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</si>
  <si>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</si>
  <si>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</si>
  <si>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</si>
  <si>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</si>
  <si>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</si>
  <si>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</si>
  <si>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</si>
  <si>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</si>
  <si>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</si>
  <si>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</si>
  <si>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</si>
  <si>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</si>
  <si>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</si>
  <si>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</si>
  <si>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</si>
  <si>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</si>
  <si>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</si>
  <si>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</si>
  <si>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</si>
  <si>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</si>
  <si>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</si>
  <si>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</si>
  <si>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</si>
  <si>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</si>
  <si>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</si>
  <si>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</si>
  <si>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</si>
  <si>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</si>
  <si>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</si>
  <si>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</si>
  <si>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</si>
  <si>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</si>
  <si>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</si>
  <si>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</si>
  <si>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</si>
  <si>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</si>
  <si>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</si>
  <si>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</si>
  <si>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</si>
  <si>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</si>
  <si>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</si>
  <si>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</si>
  <si>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</si>
  <si>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</si>
  <si>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</si>
  <si>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</si>
  <si>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</si>
  <si>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</si>
  <si>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</si>
  <si>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</si>
  <si>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</si>
  <si>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</si>
  <si>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</si>
  <si>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</si>
  <si>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</si>
  <si>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</si>
  <si>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</si>
  <si>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</si>
  <si>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</si>
  <si>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</si>
  <si>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</si>
  <si>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</si>
  <si>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</si>
  <si>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</si>
  <si>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</si>
  <si>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</si>
  <si>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</si>
  <si>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</si>
  <si>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</si>
  <si>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</si>
  <si>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</si>
  <si>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</si>
  <si>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</si>
  <si>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</si>
  <si>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</si>
  <si>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</si>
  <si>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</si>
  <si>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</si>
  <si>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</si>
  <si>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</si>
  <si>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</si>
  <si>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</si>
  <si>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</si>
  <si>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</si>
  <si>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</si>
  <si>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</si>
  <si>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</si>
  <si>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</si>
  <si>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</si>
  <si>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</si>
  <si>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</si>
  <si>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</si>
  <si>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</si>
  <si>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</si>
  <si>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</si>
  <si>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</si>
  <si>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</si>
  <si>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</si>
  <si>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</si>
  <si>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</si>
  <si>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</si>
  <si>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</si>
  <si>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</si>
  <si>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</si>
  <si>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</si>
  <si>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</si>
  <si>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</si>
  <si>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</si>
  <si>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</si>
  <si>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</si>
  <si>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</si>
  <si>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</si>
  <si>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</si>
  <si>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</si>
  <si>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</si>
  <si>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</si>
  <si>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</si>
  <si>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</si>
  <si>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</si>
  <si>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</si>
  <si>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</si>
  <si>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</si>
  <si>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</si>
  <si>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</si>
  <si>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</si>
  <si>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</si>
  <si>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</si>
  <si>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</si>
  <si>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</si>
  <si>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</si>
  <si>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</si>
  <si>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</si>
  <si>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</si>
  <si>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</si>
  <si>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</si>
  <si>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</si>
  <si>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</si>
  <si>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</si>
  <si>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</si>
  <si>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</si>
  <si>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</si>
  <si>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</si>
  <si>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</si>
  <si>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</si>
  <si>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</si>
  <si>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</si>
  <si>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</si>
  <si>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</si>
  <si>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</si>
  <si>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</si>
  <si>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</si>
  <si>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</si>
  <si>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</si>
  <si>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</si>
  <si>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</si>
  <si>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</si>
  <si>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</si>
  <si>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</si>
  <si>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</si>
  <si>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</si>
  <si>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</si>
  <si>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</si>
  <si>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</si>
  <si>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</si>
  <si>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</si>
  <si>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</si>
  <si>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</si>
  <si>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</si>
  <si>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</si>
  <si>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</si>
  <si>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</si>
  <si>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</si>
  <si>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</si>
  <si>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</si>
  <si>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</si>
  <si>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</si>
  <si>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</si>
  <si>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</si>
  <si>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</si>
  <si>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</si>
  <si>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</si>
  <si>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</si>
  <si>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</si>
  <si>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</si>
  <si>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</si>
  <si>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</si>
  <si>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</si>
  <si>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</si>
  <si>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</si>
  <si>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</si>
  <si>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</si>
  <si>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</si>
  <si>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</si>
  <si>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</si>
  <si>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</si>
  <si>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</si>
  <si>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</si>
  <si>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</si>
  <si>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</si>
  <si>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</si>
  <si>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</si>
  <si>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</si>
  <si>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</si>
  <si>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</si>
  <si>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</si>
  <si>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</si>
  <si>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</si>
  <si>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</si>
  <si>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</si>
  <si>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</si>
  <si>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</si>
  <si>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</si>
  <si>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</si>
  <si>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</si>
  <si>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</si>
  <si>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</si>
  <si>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</si>
  <si>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</si>
  <si>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</si>
  <si>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</si>
  <si>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</si>
  <si>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</si>
  <si>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</si>
  <si>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</si>
  <si>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</si>
  <si>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</si>
  <si>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</si>
  <si>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</si>
  <si>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</si>
  <si>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</si>
  <si>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</si>
  <si>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</si>
  <si>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</si>
  <si>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</si>
  <si>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</si>
  <si>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</si>
  <si>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</si>
  <si>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</si>
  <si>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</si>
  <si>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</si>
  <si>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</si>
  <si>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</si>
  <si>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</si>
  <si>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</si>
  <si>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</si>
  <si>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</si>
  <si>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</si>
  <si>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</si>
  <si>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</si>
  <si>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</si>
  <si>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</si>
  <si>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</si>
  <si>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</si>
  <si>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</si>
  <si>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</si>
  <si>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</si>
  <si>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</si>
  <si>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</si>
  <si>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</si>
  <si>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</si>
  <si>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</si>
  <si>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</si>
  <si>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</si>
  <si>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</si>
  <si>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</si>
  <si>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</si>
  <si>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</si>
  <si>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</si>
  <si>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</si>
  <si>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</si>
  <si>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</si>
  <si>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</si>
  <si>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</si>
  <si>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</si>
  <si>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</si>
  <si>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</si>
  <si>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</si>
  <si>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</si>
  <si>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</si>
  <si>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</si>
  <si>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</si>
  <si>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</si>
  <si>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</si>
  <si>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</si>
  <si>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</si>
  <si>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</si>
  <si>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</si>
  <si>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</si>
  <si>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</si>
  <si>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</si>
  <si>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</si>
  <si>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</si>
  <si>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</si>
  <si>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</si>
  <si>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</si>
  <si>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</si>
  <si>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</si>
  <si>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</si>
  <si>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</si>
  <si>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</si>
  <si>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</si>
  <si>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</si>
  <si>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</si>
  <si>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</si>
  <si>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</si>
  <si>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</si>
  <si>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</si>
  <si>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</si>
  <si>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</si>
  <si>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</si>
  <si>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</si>
  <si>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</si>
  <si>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</si>
  <si>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</si>
  <si>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</si>
  <si>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</si>
  <si>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</si>
  <si>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</si>
  <si>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</si>
  <si>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</si>
  <si>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</si>
  <si>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</si>
  <si>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</si>
  <si>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</si>
  <si>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</si>
  <si>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</si>
  <si>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</si>
  <si>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</si>
  <si>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</si>
  <si>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</si>
  <si>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</si>
  <si>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</si>
  <si>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</si>
  <si>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</si>
  <si>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</si>
  <si>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</si>
  <si>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</si>
  <si>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</si>
  <si>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</si>
  <si>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</si>
  <si>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</si>
  <si>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</si>
  <si>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</si>
  <si>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</si>
  <si>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</si>
  <si>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</si>
  <si>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</si>
  <si>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</si>
  <si>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</si>
  <si>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</si>
  <si>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</si>
  <si>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</si>
  <si>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</si>
  <si>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</si>
  <si>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</si>
  <si>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</si>
  <si>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</si>
  <si>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</si>
  <si>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</si>
  <si>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</si>
  <si>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</si>
  <si>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</si>
  <si>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</si>
  <si>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</si>
  <si>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</si>
  <si>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</si>
  <si>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</si>
  <si>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</si>
  <si>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</si>
  <si>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</si>
  <si>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</si>
  <si>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</si>
  <si>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</si>
  <si>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</si>
  <si>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</si>
  <si>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</si>
  <si>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</si>
  <si>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</si>
  <si>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</si>
  <si>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</si>
  <si>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</si>
  <si>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</si>
  <si>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</si>
  <si>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</si>
  <si>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</si>
  <si>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</si>
  <si>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</si>
  <si>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</si>
  <si>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</si>
  <si>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</si>
  <si>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</si>
  <si>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</si>
  <si>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</si>
  <si>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</si>
  <si>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</si>
  <si>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</si>
  <si>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</si>
  <si>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</si>
  <si>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</si>
  <si>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</si>
  <si>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</si>
  <si>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</si>
  <si>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</si>
  <si>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</si>
  <si>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</si>
  <si>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</si>
  <si>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</si>
  <si>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</si>
  <si>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</si>
  <si>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</si>
  <si>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</si>
  <si>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</si>
  <si>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</si>
  <si>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</si>
  <si>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</si>
  <si>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</si>
  <si>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</si>
  <si>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</si>
  <si>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</si>
  <si>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</si>
  <si>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</si>
  <si>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</si>
  <si>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</si>
  <si>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</si>
  <si>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</si>
  <si>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</si>
  <si>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</si>
  <si>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</si>
  <si>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</si>
  <si>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</si>
  <si>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</si>
  <si>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</si>
  <si>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</si>
  <si>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</si>
  <si>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</si>
  <si>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</si>
  <si>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</si>
  <si>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</si>
  <si>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</si>
  <si>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</si>
  <si>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</si>
  <si>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</si>
  <si>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</si>
  <si>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</si>
  <si>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</si>
  <si>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</si>
  <si>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</si>
  <si>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</si>
  <si>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</si>
  <si>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</si>
  <si>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</si>
  <si>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</si>
  <si>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</si>
  <si>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</si>
  <si>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</si>
  <si>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</si>
  <si>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</si>
  <si>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</si>
  <si>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</si>
  <si>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</si>
  <si>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</si>
  <si>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</si>
  <si>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</si>
  <si>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</si>
  <si>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</si>
  <si>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</si>
  <si>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</si>
  <si>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</si>
  <si>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</si>
  <si>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</si>
  <si>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</si>
  <si>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</si>
  <si>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</si>
  <si>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</si>
  <si>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</si>
  <si>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</si>
  <si>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</si>
  <si>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</si>
  <si>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</si>
  <si>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</si>
  <si>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</si>
  <si>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</si>
  <si>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</si>
  <si>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</si>
  <si>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</si>
  <si>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</si>
  <si>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</si>
  <si>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</si>
  <si>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</si>
  <si>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</si>
  <si>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</si>
  <si>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</si>
  <si>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</si>
  <si>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</si>
  <si>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</si>
  <si>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</si>
  <si>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</si>
  <si>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</si>
  <si>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</si>
  <si>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</si>
  <si>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</si>
  <si>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</si>
  <si>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</si>
  <si>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</si>
  <si>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</si>
  <si>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</si>
  <si>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</si>
  <si>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</si>
  <si>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</si>
  <si>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</si>
  <si>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</si>
  <si>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</si>
  <si>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</si>
  <si>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</si>
  <si>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</si>
  <si>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</si>
  <si>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</si>
  <si>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</si>
  <si>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</si>
  <si>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</si>
  <si>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</si>
  <si>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</si>
  <si>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</si>
  <si>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</si>
  <si>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</si>
  <si>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</si>
  <si>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</si>
  <si>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</si>
  <si>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</si>
  <si>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</si>
  <si>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</si>
  <si>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</si>
  <si>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</si>
  <si>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</si>
  <si>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</si>
  <si>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</si>
  <si>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</si>
  <si>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</si>
  <si>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</si>
  <si>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</si>
  <si>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</si>
  <si>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</si>
  <si>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</si>
  <si>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</si>
  <si>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</si>
  <si>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</si>
  <si>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</si>
  <si>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</si>
  <si>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</si>
  <si>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</si>
  <si>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</si>
  <si>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</si>
  <si>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</si>
  <si>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</si>
  <si>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</si>
  <si>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</si>
  <si>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</si>
  <si>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</si>
  <si>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</si>
  <si>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</si>
  <si>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</si>
  <si>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</si>
  <si>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</si>
  <si>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</si>
  <si>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</si>
  <si>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</si>
  <si>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</si>
  <si>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</si>
  <si>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</si>
  <si>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</si>
  <si>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</si>
  <si>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</si>
  <si>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</si>
  <si>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</si>
  <si>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</si>
  <si>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</si>
  <si>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</si>
  <si>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</si>
  <si>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</si>
  <si>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</si>
  <si>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</si>
  <si>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</si>
  <si>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</si>
  <si>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</si>
  <si>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</si>
  <si>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</si>
  <si>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</si>
  <si>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</si>
  <si>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</si>
  <si>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</si>
  <si>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</si>
  <si>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</si>
  <si>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</si>
  <si>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</si>
  <si>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</si>
  <si>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</si>
  <si>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</si>
  <si>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</si>
  <si>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</si>
  <si>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</si>
  <si>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</si>
  <si>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</si>
  <si>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</si>
  <si>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</si>
  <si>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</si>
  <si>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</si>
  <si>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</si>
  <si>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</si>
  <si>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</si>
  <si>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</si>
  <si>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</si>
  <si>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</si>
  <si>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</si>
  <si>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</si>
  <si>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</si>
  <si>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</si>
  <si>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</si>
  <si>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</si>
  <si>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</si>
  <si>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</si>
  <si>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</si>
  <si>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</si>
  <si>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</si>
  <si>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</si>
  <si>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</si>
  <si>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</si>
  <si>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</si>
  <si>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</si>
  <si>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</si>
  <si>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</si>
  <si>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</si>
  <si>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</si>
  <si>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</si>
  <si>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</si>
  <si>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</si>
  <si>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</si>
  <si>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</si>
  <si>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</si>
  <si>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</si>
  <si>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</si>
  <si>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</si>
  <si>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</si>
  <si>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</si>
  <si>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</si>
  <si>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</si>
  <si>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</si>
  <si>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</si>
  <si>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</si>
  <si>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</si>
  <si>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</si>
  <si>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</si>
  <si>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</si>
  <si>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</si>
  <si>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</si>
  <si>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</si>
  <si>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</si>
  <si>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</si>
  <si>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</si>
  <si>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</si>
  <si>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</si>
  <si>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</si>
  <si>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</si>
  <si>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</si>
  <si>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</si>
  <si>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</si>
  <si>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</si>
  <si>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</si>
  <si>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</si>
  <si>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</si>
  <si>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</si>
  <si>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</si>
  <si>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</si>
  <si>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</si>
  <si>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</si>
  <si>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</si>
  <si>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</si>
  <si>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</si>
  <si>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</si>
  <si>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</si>
  <si>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</si>
  <si>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</si>
  <si>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</si>
  <si>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</si>
  <si>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</si>
  <si>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</si>
  <si>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</si>
  <si>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</si>
  <si>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</si>
  <si>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</si>
  <si>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</si>
  <si>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</si>
  <si>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</si>
  <si>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</si>
  <si>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</si>
  <si>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</si>
  <si>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</si>
  <si>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</si>
  <si>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</si>
  <si>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</si>
  <si>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</si>
  <si>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</si>
  <si>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</si>
  <si>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</si>
  <si>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</si>
  <si>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</si>
  <si>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</si>
  <si>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</si>
  <si>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</si>
  <si>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</si>
  <si>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</si>
  <si>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</si>
  <si>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</si>
  <si>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</si>
  <si>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</si>
  <si>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</si>
  <si>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</si>
  <si>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</si>
  <si>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</si>
  <si>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</si>
  <si>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</si>
  <si>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</si>
  <si>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</si>
  <si>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</si>
  <si>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</si>
  <si>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</si>
  <si>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</si>
  <si>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</si>
  <si>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</si>
  <si>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</si>
  <si>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</si>
  <si>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</si>
  <si>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</si>
  <si>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</si>
  <si>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</si>
  <si>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</si>
  <si>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</si>
  <si>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</si>
  <si>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</si>
  <si>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</si>
  <si>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</si>
  <si>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</si>
  <si>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</si>
  <si>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</si>
  <si>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</si>
  <si>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</si>
  <si>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</si>
  <si>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</si>
  <si>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</si>
  <si>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</si>
  <si>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</si>
  <si>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</si>
  <si>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</si>
  <si>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</si>
  <si>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</si>
  <si>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</si>
  <si>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</si>
  <si>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</si>
  <si>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</si>
  <si>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</si>
  <si>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</si>
  <si>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</si>
  <si>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</si>
  <si>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</si>
  <si>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</si>
  <si>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</si>
  <si>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</si>
  <si>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</si>
  <si>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</si>
  <si>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</si>
  <si>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</si>
  <si>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</si>
  <si>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</si>
  <si>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</si>
  <si>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</si>
  <si>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</si>
  <si>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</si>
  <si>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</si>
  <si>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</si>
  <si>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</si>
  <si>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</si>
  <si>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</si>
  <si>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</si>
  <si>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</si>
  <si>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</si>
  <si>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</si>
  <si>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</si>
  <si>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</si>
  <si>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</si>
  <si>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</si>
  <si>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</si>
  <si>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</si>
  <si>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</si>
  <si>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</si>
  <si>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</si>
  <si>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</si>
  <si>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</si>
  <si>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</si>
  <si>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</si>
  <si>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</si>
  <si>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</si>
  <si>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</si>
  <si>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</si>
  <si>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</si>
  <si>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</si>
  <si>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</si>
  <si>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</si>
  <si>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</si>
  <si>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</si>
  <si>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</si>
  <si>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</si>
  <si>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</si>
  <si>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</si>
  <si>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</si>
  <si>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</si>
  <si>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</si>
  <si>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</si>
  <si>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</si>
  <si>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</si>
  <si>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</si>
  <si>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</si>
  <si>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</si>
  <si>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</si>
  <si>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</si>
  <si>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</si>
  <si>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</si>
  <si>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</si>
  <si>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</si>
  <si>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</si>
  <si>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</si>
  <si>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</si>
  <si>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</si>
  <si>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</si>
  <si>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</si>
  <si>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</si>
  <si>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</si>
  <si>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</si>
  <si>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</si>
  <si>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</si>
  <si>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</si>
  <si>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</si>
  <si>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</si>
  <si>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</si>
  <si>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</si>
  <si>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</si>
  <si>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</si>
  <si>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</si>
  <si>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</si>
  <si>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</si>
  <si>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</si>
  <si>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</si>
  <si>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</si>
  <si>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</si>
  <si>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</si>
  <si>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</si>
  <si>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</si>
  <si>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</si>
  <si>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</si>
  <si>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</si>
  <si>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</si>
  <si>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</si>
  <si>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</si>
  <si>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</si>
  <si>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</si>
  <si>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</si>
  <si>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</si>
  <si>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</si>
  <si>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</si>
  <si>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</si>
  <si>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</si>
  <si>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</si>
  <si>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</si>
  <si>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</si>
  <si>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</si>
  <si>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</si>
  <si>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</si>
  <si>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</si>
  <si>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</si>
  <si>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</si>
  <si>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</si>
  <si>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</si>
  <si>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</si>
  <si>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</si>
  <si>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</si>
  <si>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</si>
  <si>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</si>
  <si>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</si>
  <si>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</si>
  <si>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</si>
  <si>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</si>
  <si>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</si>
  <si>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</si>
  <si>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</si>
  <si>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</si>
  <si>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</si>
  <si>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</si>
  <si>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</si>
  <si>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</si>
  <si>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</si>
  <si>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</si>
  <si>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</si>
  <si>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</si>
  <si>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</si>
  <si>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</si>
  <si>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</si>
  <si>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</si>
  <si>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</si>
  <si>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</si>
  <si>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</si>
  <si>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</si>
  <si>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</si>
  <si>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</si>
  <si>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</si>
  <si>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</si>
  <si>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</si>
  <si>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</si>
  <si>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</si>
  <si>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</si>
  <si>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</si>
  <si>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</si>
  <si>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</si>
  <si>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</si>
  <si>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</si>
  <si>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</si>
  <si>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</si>
  <si>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</si>
  <si>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</si>
  <si>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</si>
  <si>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</si>
  <si>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</si>
  <si>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</si>
  <si>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</si>
  <si>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</si>
  <si>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</si>
  <si>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</si>
  <si>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</si>
  <si>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</si>
  <si>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</si>
  <si>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</si>
  <si>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</si>
  <si>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</si>
  <si>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</si>
  <si>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</si>
  <si>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</si>
  <si>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</si>
  <si>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</si>
  <si>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</si>
  <si>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</si>
  <si>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</si>
  <si>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</si>
  <si>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</si>
  <si>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</si>
  <si>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</si>
  <si>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</si>
  <si>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</si>
  <si>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</si>
  <si>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</si>
  <si>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</si>
  <si>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</si>
  <si>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</si>
  <si>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</si>
  <si>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</si>
  <si>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</si>
  <si>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</si>
  <si>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</si>
  <si>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</si>
  <si>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</si>
  <si>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</si>
  <si>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</si>
  <si>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</si>
  <si>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</si>
  <si>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</si>
  <si>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</si>
  <si>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</si>
  <si>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</si>
  <si>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</si>
  <si>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</si>
  <si>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</si>
  <si>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</si>
  <si>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</si>
  <si>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</si>
  <si>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</si>
  <si>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</si>
  <si>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</si>
  <si>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</si>
  <si>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</si>
  <si>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</si>
  <si>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</si>
  <si>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</si>
  <si>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</si>
  <si>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</si>
  <si>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</si>
  <si>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</si>
  <si>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</si>
  <si>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</si>
  <si>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</si>
  <si>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</si>
  <si>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</si>
  <si>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</si>
  <si>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</si>
  <si>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</si>
  <si>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</si>
  <si>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</si>
  <si>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</si>
  <si>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</si>
  <si>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</si>
  <si>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</si>
  <si>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</si>
  <si>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</si>
  <si>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</si>
  <si>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</si>
  <si>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</si>
  <si>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</si>
  <si>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</si>
  <si>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</si>
  <si>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</si>
  <si>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</si>
  <si>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</si>
  <si>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</si>
  <si>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</si>
  <si>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</si>
  <si>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</si>
  <si>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</si>
  <si>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</si>
  <si>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</si>
  <si>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</si>
  <si>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</si>
  <si>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</si>
  <si>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</si>
  <si>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</si>
  <si>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</si>
  <si>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</si>
  <si>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</si>
  <si>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</si>
  <si>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</si>
  <si>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</si>
  <si>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</si>
  <si>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</si>
  <si>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</si>
  <si>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</si>
  <si>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</si>
  <si>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</si>
  <si>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</si>
  <si>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</si>
  <si>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</si>
  <si>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</si>
  <si>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</si>
  <si>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</si>
  <si>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</si>
  <si>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</si>
  <si>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</si>
  <si>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</si>
  <si>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</si>
  <si>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</si>
  <si>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</si>
  <si>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</si>
  <si>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</si>
  <si>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</si>
  <si>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</si>
  <si>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</si>
  <si>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</si>
  <si>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</si>
  <si>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</si>
  <si>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</si>
  <si>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</si>
  <si>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</si>
  <si>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</si>
  <si>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</si>
  <si>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</si>
  <si>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</si>
  <si>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</si>
  <si>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</si>
  <si>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</si>
  <si>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</si>
  <si>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</si>
  <si>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</si>
  <si>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</si>
  <si>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</si>
  <si>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</si>
  <si>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</si>
  <si>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</si>
  <si>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</si>
  <si>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</si>
  <si>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</si>
  <si>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</si>
  <si>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</si>
  <si>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</si>
  <si>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</si>
  <si>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</si>
  <si>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</si>
  <si>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</si>
  <si>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</si>
  <si>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</si>
  <si>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</si>
  <si>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</si>
  <si>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</si>
  <si>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</si>
  <si>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</si>
  <si>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</si>
  <si>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</si>
  <si>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</si>
  <si>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</si>
  <si>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</si>
  <si>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</si>
  <si>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</si>
  <si>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</si>
  <si>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</si>
  <si>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</si>
  <si>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</si>
  <si>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</si>
  <si>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</si>
  <si>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</si>
  <si>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</si>
  <si>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</si>
  <si>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</si>
  <si>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</si>
  <si>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</si>
  <si>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</si>
  <si>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</si>
  <si>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</si>
  <si>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</si>
  <si>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</si>
  <si>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</si>
  <si>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</si>
  <si>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</si>
  <si>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</si>
  <si>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</si>
  <si>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</si>
  <si>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</si>
  <si>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</si>
  <si>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</si>
  <si>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</si>
  <si>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</si>
  <si>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</si>
  <si>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</si>
  <si>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</si>
  <si>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</si>
  <si>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</si>
  <si>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</si>
  <si>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</si>
  <si>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</si>
  <si>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</si>
  <si>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</si>
  <si>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</si>
  <si>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</si>
  <si>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</si>
  <si>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</si>
  <si>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</si>
  <si>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</si>
  <si>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</si>
  <si>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</si>
  <si>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</si>
  <si>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</si>
  <si>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</si>
  <si>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</si>
  <si>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</si>
  <si>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</si>
  <si>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</si>
  <si>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</si>
  <si>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</si>
  <si>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</si>
  <si>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</si>
  <si>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</si>
  <si>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</si>
  <si>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</si>
  <si>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</si>
  <si>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</si>
  <si>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</si>
  <si>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</si>
  <si>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</si>
  <si>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</si>
  <si>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</si>
  <si>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</si>
  <si>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</si>
  <si>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</si>
  <si>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</si>
  <si>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</si>
  <si>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</si>
  <si>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</si>
  <si>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</si>
  <si>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</si>
  <si>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</si>
  <si>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</si>
  <si>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</si>
  <si>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</si>
  <si>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</si>
  <si>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</si>
  <si>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</si>
  <si>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</si>
  <si>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</si>
  <si>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</si>
  <si>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</si>
  <si>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</si>
  <si>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</si>
  <si>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</si>
  <si>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</si>
  <si>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</si>
  <si>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</si>
  <si>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</si>
  <si>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</si>
  <si>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</si>
  <si>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</si>
  <si>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</si>
  <si>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</si>
  <si>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</si>
  <si>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</si>
  <si>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</si>
  <si>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</si>
  <si>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</si>
  <si>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</si>
  <si>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</si>
  <si>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</si>
  <si>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</si>
  <si>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</si>
  <si>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</si>
  <si>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</si>
  <si>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</si>
  <si>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</si>
  <si>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</si>
  <si>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</si>
  <si>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</si>
  <si>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</si>
  <si>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</si>
  <si>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</si>
  <si>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</si>
  <si>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</si>
  <si>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</si>
  <si>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</si>
  <si>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</si>
  <si>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</si>
  <si>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</si>
  <si>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</si>
  <si>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</si>
  <si>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</si>
  <si>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</si>
  <si>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</si>
  <si>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</si>
  <si>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</si>
  <si>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</si>
  <si>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</si>
  <si>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</si>
  <si>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</si>
  <si>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</si>
  <si>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</si>
  <si>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</si>
  <si>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</si>
  <si>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</si>
  <si>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</si>
  <si>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</si>
  <si>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</si>
  <si>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</si>
  <si>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</si>
  <si>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</si>
  <si>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</si>
  <si>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</si>
  <si>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</si>
  <si>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</si>
  <si>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</si>
  <si>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</si>
  <si>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</si>
  <si>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</si>
  <si>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</si>
  <si>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</si>
  <si>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</si>
  <si>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</si>
  <si>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</si>
  <si>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</si>
  <si>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</si>
  <si>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</si>
  <si>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</si>
  <si>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</si>
  <si>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</si>
  <si>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</si>
  <si>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</si>
  <si>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</si>
  <si>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</si>
  <si>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</si>
  <si>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</si>
  <si>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</si>
  <si>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</si>
  <si>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</si>
  <si>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</si>
  <si>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</si>
  <si>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</si>
  <si>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</si>
  <si>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</si>
  <si>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</si>
  <si>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</si>
  <si>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</si>
  <si>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</si>
  <si>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</si>
  <si>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</si>
  <si>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</si>
  <si>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</si>
  <si>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</si>
  <si>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</si>
  <si>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</si>
  <si>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</si>
  <si>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</si>
  <si>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</si>
  <si>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</si>
  <si>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</si>
  <si>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</si>
  <si>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</si>
  <si>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</si>
  <si>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</si>
  <si>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</si>
  <si>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</si>
  <si>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</si>
  <si>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</si>
  <si>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</si>
  <si>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</si>
  <si>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</si>
  <si>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</si>
  <si>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</si>
  <si>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</si>
  <si>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</si>
  <si>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</si>
  <si>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</si>
  <si>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</si>
  <si>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</si>
  <si>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</si>
  <si>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</si>
  <si>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</si>
  <si>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</si>
  <si>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</si>
  <si>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</si>
  <si>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</si>
  <si>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</si>
  <si>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</si>
  <si>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</si>
  <si>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</si>
  <si>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</si>
  <si>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</si>
  <si>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</si>
  <si>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</si>
  <si>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</si>
  <si>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</si>
  <si>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</si>
  <si>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</si>
  <si>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</si>
  <si>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</si>
  <si>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</si>
  <si>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</si>
  <si>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</si>
  <si>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</si>
  <si>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</si>
  <si>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</si>
  <si>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</si>
  <si>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</si>
  <si>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</si>
  <si>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</si>
  <si>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</si>
  <si>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</si>
  <si>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</si>
  <si>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</si>
  <si>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</si>
  <si>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</si>
  <si>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</si>
  <si>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</si>
  <si>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</si>
  <si>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</si>
  <si>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</si>
  <si>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</si>
  <si>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</si>
  <si>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</si>
  <si>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</si>
  <si>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</si>
  <si>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</si>
  <si>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</si>
  <si>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</si>
  <si>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</si>
  <si>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</si>
  <si>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</si>
  <si>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</si>
  <si>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</si>
  <si>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</si>
  <si>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</si>
  <si>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</si>
  <si>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</si>
  <si>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</si>
  <si>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</si>
  <si>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</si>
  <si>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</si>
  <si>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</si>
  <si>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</si>
  <si>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</si>
  <si>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</si>
  <si>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</si>
  <si>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</si>
  <si>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</si>
  <si>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</si>
  <si>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</si>
  <si>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</si>
  <si>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</si>
  <si>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</si>
  <si>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</si>
  <si>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</si>
  <si>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</si>
  <si>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</si>
  <si>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</si>
  <si>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</si>
  <si>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</si>
  <si>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</si>
  <si>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</si>
  <si>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</si>
  <si>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</si>
  <si>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</si>
  <si>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</si>
  <si>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</si>
  <si>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</si>
  <si>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</si>
  <si>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</si>
  <si>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</si>
  <si>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</si>
  <si>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</si>
  <si>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</si>
  <si>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</si>
  <si>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</si>
  <si>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</si>
  <si>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</si>
  <si>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</si>
  <si>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</si>
  <si>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</si>
  <si>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</si>
  <si>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</si>
  <si>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</si>
  <si>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</si>
  <si>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</si>
  <si>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</si>
  <si>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</si>
  <si>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</si>
  <si>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</si>
  <si>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</si>
  <si>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</si>
  <si>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</si>
  <si>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</si>
  <si>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</si>
  <si>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</si>
  <si>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</si>
  <si>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</si>
  <si>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</si>
  <si>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</si>
  <si>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</si>
  <si>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</si>
  <si>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</si>
  <si>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</si>
  <si>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</si>
  <si>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</si>
  <si>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</si>
  <si>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</si>
  <si>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</si>
  <si>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</si>
  <si>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</si>
  <si>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</si>
  <si>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</si>
  <si>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</si>
  <si>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</si>
  <si>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</si>
  <si>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</si>
  <si>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</si>
  <si>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</si>
  <si>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</si>
  <si>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</si>
  <si>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</si>
  <si>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</si>
  <si>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</si>
  <si>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</si>
  <si>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</si>
  <si>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</si>
  <si>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</si>
  <si>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</si>
  <si>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</si>
  <si>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</si>
  <si>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</si>
  <si>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</si>
  <si>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</si>
  <si>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</si>
  <si>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</si>
  <si>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</si>
  <si>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</si>
  <si>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</si>
  <si>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</si>
  <si>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</si>
  <si>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</si>
  <si>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</si>
  <si>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</si>
  <si>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</si>
  <si>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</si>
  <si>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</si>
  <si>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</si>
  <si>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</si>
  <si>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</si>
  <si>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</si>
  <si>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</si>
  <si>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</si>
  <si>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</si>
  <si>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</si>
  <si>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</si>
  <si>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</si>
  <si>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</si>
  <si>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</si>
  <si>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</si>
  <si>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</si>
  <si>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</si>
  <si>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</si>
  <si>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</si>
  <si>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</si>
  <si>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</si>
  <si>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</si>
  <si>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</si>
  <si>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</si>
  <si>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</si>
  <si>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</si>
  <si>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</si>
  <si>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</si>
  <si>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</si>
  <si>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</si>
  <si>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</si>
  <si>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</si>
  <si>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</si>
  <si>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</si>
  <si>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</si>
  <si>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</si>
  <si>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</si>
  <si>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</si>
  <si>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</si>
  <si>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</si>
  <si>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</si>
  <si>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</si>
  <si>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</si>
  <si>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</si>
  <si>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</si>
  <si>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</si>
  <si>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</si>
  <si>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</si>
  <si>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</si>
  <si>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</si>
  <si>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</si>
  <si>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</si>
  <si>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</si>
  <si>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</si>
  <si>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</si>
  <si>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</si>
  <si>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</si>
  <si>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</si>
  <si>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</si>
  <si>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</si>
  <si>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</si>
  <si>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</si>
  <si>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</si>
  <si>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</si>
  <si>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</si>
  <si>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</si>
  <si>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</si>
  <si>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</si>
  <si>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</si>
  <si>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</si>
  <si>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</si>
  <si>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</si>
  <si>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</si>
  <si>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</si>
  <si>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</si>
  <si>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</si>
  <si>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</si>
  <si>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</si>
  <si>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</si>
  <si>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</si>
  <si>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</si>
  <si>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</si>
  <si>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</si>
  <si>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</si>
  <si>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</si>
  <si>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</si>
  <si>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</si>
  <si>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</si>
  <si>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</si>
  <si>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</si>
  <si>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</si>
  <si>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</si>
  <si>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</si>
  <si>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</si>
  <si>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</si>
  <si>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</si>
  <si>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</si>
  <si>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</si>
  <si>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</si>
  <si>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</si>
  <si>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</si>
  <si>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</si>
  <si>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</si>
  <si>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</si>
  <si>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</si>
  <si>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</si>
  <si>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</si>
  <si>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</si>
  <si>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</si>
  <si>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</si>
  <si>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</si>
  <si>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</si>
  <si>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</si>
  <si>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</si>
  <si>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</si>
  <si>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</si>
  <si>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</si>
  <si>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</si>
  <si>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</si>
  <si>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</si>
  <si>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</si>
  <si>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</si>
  <si>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</si>
  <si>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</si>
  <si>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</si>
  <si>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</si>
  <si>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</si>
  <si>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</si>
  <si>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</si>
  <si>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</si>
  <si>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</si>
  <si>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</si>
  <si>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</si>
  <si>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</si>
  <si>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</si>
  <si>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</si>
  <si>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</si>
  <si>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</si>
  <si>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</si>
  <si>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</si>
  <si>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</si>
  <si>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</si>
  <si>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</si>
  <si>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</si>
  <si>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</si>
  <si>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</si>
  <si>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</si>
  <si>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</si>
  <si>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</si>
  <si>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</si>
  <si>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</si>
  <si>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</si>
  <si>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</si>
  <si>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</si>
  <si>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</si>
  <si>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</si>
  <si>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</si>
  <si>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</si>
  <si>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</si>
  <si>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</si>
  <si>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</si>
  <si>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</si>
  <si>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</si>
  <si>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</si>
  <si>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</si>
  <si>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</si>
  <si>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</si>
  <si>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</si>
  <si>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</si>
  <si>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</si>
  <si>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</si>
  <si>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</si>
  <si>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</si>
  <si>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</si>
  <si>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</si>
  <si>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</si>
  <si>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</si>
  <si>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</si>
  <si>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</si>
  <si>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</si>
  <si>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</si>
  <si>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</si>
  <si>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</si>
  <si>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</si>
  <si>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</si>
  <si>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</si>
  <si>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</si>
  <si>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</si>
  <si>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</si>
  <si>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</si>
  <si>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</si>
  <si>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</si>
  <si>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</si>
  <si>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</si>
  <si>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</si>
  <si>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</si>
  <si>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</si>
  <si>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</si>
  <si>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</si>
  <si>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</si>
  <si>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</si>
  <si>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</si>
  <si>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</si>
  <si>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</si>
  <si>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</si>
  <si>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</si>
  <si>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</si>
  <si>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</si>
  <si>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</si>
  <si>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</si>
  <si>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</si>
  <si>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</si>
  <si>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</si>
  <si>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</si>
  <si>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</si>
  <si>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</si>
  <si>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</si>
  <si>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</si>
  <si>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</si>
  <si>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</si>
  <si>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</si>
  <si>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</si>
  <si>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</si>
  <si>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</si>
  <si>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</si>
  <si>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</si>
  <si>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</si>
  <si>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</si>
  <si>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</si>
  <si>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</si>
  <si>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</si>
  <si>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</si>
  <si>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</si>
  <si>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</si>
  <si>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</si>
  <si>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</si>
  <si>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</si>
  <si>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</si>
  <si>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</si>
  <si>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</si>
  <si>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</si>
  <si>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</si>
  <si>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</si>
  <si>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</si>
  <si>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</si>
  <si>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</si>
  <si>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</si>
  <si>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</si>
  <si>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</si>
  <si>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</si>
  <si>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</si>
  <si>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</si>
  <si>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</si>
  <si>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</si>
  <si>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</si>
  <si>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</si>
  <si>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</si>
  <si>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</si>
  <si>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</si>
  <si>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</si>
  <si>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</si>
  <si>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</si>
  <si>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</si>
  <si>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</si>
  <si>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</si>
  <si>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</si>
  <si>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</si>
  <si>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</si>
  <si>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</si>
  <si>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</si>
  <si>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</si>
  <si>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</si>
  <si>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</si>
  <si>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</si>
  <si>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</si>
  <si>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</si>
  <si>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</si>
  <si>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</si>
  <si>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</si>
  <si>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</si>
  <si>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</si>
  <si>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</si>
  <si>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</si>
  <si>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</si>
  <si>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</si>
  <si>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</si>
  <si>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</si>
  <si>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</si>
  <si>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</si>
  <si>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</si>
  <si>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</si>
  <si>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</si>
  <si>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</si>
  <si>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</si>
  <si>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</si>
  <si>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</si>
  <si>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</si>
  <si>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</si>
  <si>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</si>
  <si>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</si>
  <si>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</si>
  <si>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</si>
  <si>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</si>
  <si>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</si>
  <si>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</si>
  <si>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</si>
  <si>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</si>
  <si>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</si>
  <si>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</si>
  <si>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</si>
  <si>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</si>
  <si>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</si>
  <si>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</si>
  <si>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</si>
  <si>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</si>
  <si>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</si>
  <si>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</si>
  <si>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</si>
  <si>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</si>
  <si>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</si>
  <si>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</si>
  <si>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</si>
  <si>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</si>
  <si>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</si>
  <si>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</si>
  <si>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</si>
  <si>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</si>
  <si>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</si>
  <si>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</si>
  <si>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</si>
  <si>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</si>
  <si>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</si>
  <si>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</si>
  <si>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</si>
  <si>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</si>
  <si>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</si>
  <si>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</si>
  <si>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</si>
  <si>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</si>
  <si>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</si>
  <si>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</si>
  <si>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</si>
  <si>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</si>
  <si>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</si>
  <si>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</si>
  <si>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</si>
  <si>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</si>
  <si>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</si>
  <si>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</si>
  <si>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</si>
  <si>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</si>
  <si>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</si>
  <si>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</si>
  <si>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</si>
  <si>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</si>
  <si>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</si>
  <si>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</si>
  <si>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</si>
  <si>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</si>
  <si>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</si>
  <si>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</si>
  <si>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</si>
  <si>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</si>
  <si>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</si>
  <si>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</si>
  <si>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</si>
  <si>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</si>
  <si>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</si>
  <si>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</si>
  <si>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</si>
  <si>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</si>
  <si>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</si>
  <si>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</si>
  <si>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</si>
  <si>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</si>
  <si>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</si>
  <si>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</si>
  <si>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</si>
  <si>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</si>
  <si>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</si>
  <si>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</si>
  <si>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</si>
  <si>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</si>
  <si>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</si>
  <si>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</si>
  <si>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</si>
  <si>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</si>
  <si>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</si>
  <si>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</si>
  <si>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</si>
  <si>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</si>
  <si>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</si>
  <si>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</si>
  <si>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</si>
  <si>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</si>
  <si>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</si>
  <si>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</si>
  <si>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</si>
  <si>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</si>
  <si>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</si>
  <si>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</si>
  <si>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</si>
  <si>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</si>
  <si>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</si>
  <si>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</si>
  <si>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</si>
  <si>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</si>
  <si>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</si>
  <si>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</si>
  <si>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</si>
  <si>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</si>
  <si>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</si>
  <si>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</si>
  <si>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</si>
  <si>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</si>
  <si>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</si>
  <si>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</si>
  <si>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</si>
  <si>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</si>
  <si>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</si>
  <si>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</si>
  <si>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</si>
  <si>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</si>
  <si>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</si>
  <si>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</si>
  <si>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</si>
  <si>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</si>
  <si>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</si>
  <si>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</si>
  <si>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</si>
  <si>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</si>
  <si>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</si>
  <si>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</si>
  <si>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</si>
  <si>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</si>
  <si>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</si>
  <si>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</si>
  <si>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</si>
  <si>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</si>
  <si>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</si>
  <si>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</si>
  <si>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</si>
  <si>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</si>
  <si>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</si>
  <si>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</si>
  <si>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</si>
  <si>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</si>
  <si>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</si>
  <si>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</si>
  <si>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</si>
  <si>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</si>
  <si>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</si>
  <si>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</si>
  <si>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</si>
  <si>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</si>
  <si>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</si>
  <si>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</si>
  <si>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</si>
  <si>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</si>
  <si>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</si>
  <si>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</si>
  <si>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</si>
  <si>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</si>
  <si>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</si>
  <si>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</si>
  <si>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</si>
  <si>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</si>
  <si>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</si>
  <si>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</si>
  <si>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</si>
  <si>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</si>
  <si>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</si>
  <si>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</si>
  <si>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</si>
  <si>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</si>
  <si>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</si>
  <si>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</si>
  <si>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</si>
  <si>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</si>
  <si>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</si>
  <si>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</si>
  <si>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</si>
  <si>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</si>
  <si>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</si>
  <si>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</si>
  <si>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</si>
  <si>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</si>
  <si>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</si>
  <si>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</si>
  <si>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</si>
  <si>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</si>
  <si>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</si>
  <si>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</si>
  <si>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</si>
  <si>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</si>
  <si>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</si>
  <si>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</si>
  <si>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</si>
  <si>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</si>
  <si>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</si>
  <si>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</si>
  <si>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</si>
  <si>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</si>
  <si>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</si>
  <si>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</si>
  <si>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</si>
  <si>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</si>
  <si>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</si>
  <si>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</si>
  <si>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</si>
  <si>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</si>
  <si>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</si>
  <si>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</si>
  <si>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</si>
  <si>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</si>
  <si>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</si>
  <si>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</si>
  <si>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</si>
  <si>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</si>
  <si>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</si>
  <si>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</si>
  <si>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</si>
  <si>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</si>
  <si>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</si>
  <si>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</si>
  <si>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</si>
  <si>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</si>
  <si>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</si>
  <si>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</si>
  <si>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</si>
  <si>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</si>
  <si>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</si>
  <si>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</si>
  <si>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</si>
  <si>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</si>
  <si>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</si>
  <si>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</si>
  <si>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</si>
  <si>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</si>
  <si>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</si>
  <si>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</si>
  <si>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</si>
  <si>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</si>
  <si>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</si>
  <si>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</si>
  <si>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</si>
  <si>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</si>
  <si>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</si>
  <si>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</si>
  <si>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</si>
  <si>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</si>
  <si>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</si>
  <si>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</si>
  <si>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</si>
  <si>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</si>
  <si>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</si>
  <si>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</si>
  <si>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</si>
  <si>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</si>
  <si>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</si>
  <si>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</si>
  <si>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</si>
  <si>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</si>
  <si>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</si>
  <si>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</si>
  <si>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</si>
  <si>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</si>
  <si>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</si>
  <si>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</si>
  <si>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</si>
  <si>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</si>
  <si>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</si>
  <si>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</si>
  <si>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</si>
  <si>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</si>
  <si>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</si>
  <si>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</si>
  <si>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</si>
  <si>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</si>
  <si>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</si>
  <si>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</si>
  <si>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</si>
  <si>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</si>
  <si>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</si>
  <si>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</si>
  <si>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</si>
  <si>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</si>
  <si>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</si>
  <si>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</si>
  <si>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</si>
  <si>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</si>
  <si>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</si>
  <si>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</si>
  <si>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</si>
  <si>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</si>
  <si>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</si>
  <si>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</si>
  <si>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</si>
  <si>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</si>
  <si>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</si>
  <si>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</si>
  <si>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</si>
  <si>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</si>
  <si>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</si>
  <si>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</si>
  <si>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</si>
  <si>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</si>
  <si>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</si>
  <si>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</si>
  <si>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</si>
  <si>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</si>
  <si>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</si>
  <si>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</si>
  <si>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</si>
  <si>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</si>
  <si>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</si>
  <si>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</si>
  <si>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</si>
  <si>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</si>
  <si>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</si>
  <si>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</si>
  <si>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</si>
  <si>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</si>
  <si>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</si>
  <si>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</si>
  <si>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</si>
  <si>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</si>
  <si>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</si>
  <si>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</si>
  <si>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</si>
  <si>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</si>
  <si>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</si>
  <si>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</si>
  <si>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</si>
  <si>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</si>
  <si>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</si>
  <si>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</si>
  <si>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</si>
  <si>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</si>
  <si>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</si>
  <si>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</si>
  <si>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</si>
  <si>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</si>
  <si>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</si>
  <si>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</si>
  <si>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</si>
  <si>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</si>
  <si>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</si>
  <si>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</si>
  <si>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</si>
  <si>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</si>
  <si>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</si>
  <si>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</si>
  <si>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</si>
  <si>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</si>
  <si>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</si>
  <si>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</si>
  <si>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</si>
  <si>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</si>
  <si>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</si>
  <si>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</si>
  <si>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</si>
  <si>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</si>
  <si>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</si>
  <si>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</si>
  <si>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</si>
  <si>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</si>
  <si>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</si>
  <si>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</si>
  <si>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</si>
  <si>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</si>
  <si>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</si>
  <si>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</si>
  <si>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</si>
  <si>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</si>
  <si>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</si>
  <si>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</si>
  <si>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</si>
  <si>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</si>
  <si>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</si>
  <si>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</si>
  <si>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</si>
  <si>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</si>
  <si>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</si>
  <si>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</si>
  <si>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</si>
  <si>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</si>
  <si>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</si>
  <si>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</si>
  <si>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</si>
  <si>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</si>
  <si>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</si>
  <si>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</si>
  <si>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</si>
  <si>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</si>
  <si>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</si>
  <si>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</si>
  <si>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</si>
  <si>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</si>
  <si>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</si>
  <si>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</si>
  <si>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</si>
  <si>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</si>
  <si>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</si>
  <si>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</si>
  <si>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</si>
  <si>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</si>
  <si>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</si>
  <si>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</si>
  <si>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</si>
  <si>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</si>
  <si>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</si>
  <si>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</si>
  <si>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</si>
  <si>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</si>
  <si>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</si>
  <si>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</si>
  <si>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</si>
  <si>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</si>
  <si>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</si>
  <si>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</si>
  <si>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</si>
  <si>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</si>
  <si>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</si>
  <si>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</si>
  <si>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</si>
  <si>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</si>
  <si>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</si>
  <si>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</si>
  <si>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</si>
  <si>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</si>
  <si>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</si>
  <si>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</si>
  <si>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</si>
  <si>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</si>
  <si>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</si>
  <si>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</si>
  <si>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</si>
  <si>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</si>
  <si>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</si>
  <si>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</si>
  <si>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</si>
  <si>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</si>
  <si>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</si>
  <si>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</si>
  <si>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</si>
  <si>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</si>
  <si>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</si>
  <si>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</si>
  <si>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</si>
  <si>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</si>
  <si>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</si>
  <si>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</si>
  <si>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</si>
  <si>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</si>
  <si>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</si>
  <si>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</si>
  <si>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</si>
  <si>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</si>
  <si>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</si>
  <si>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</si>
  <si>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</si>
  <si>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</si>
  <si>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</si>
  <si>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</si>
  <si>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</si>
  <si>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</si>
  <si>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</si>
  <si>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</si>
  <si>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</si>
  <si>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</si>
  <si>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</si>
  <si>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</si>
  <si>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</si>
  <si>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</si>
  <si>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</si>
  <si>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</si>
  <si>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</si>
  <si>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</si>
  <si>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</si>
  <si>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</si>
  <si>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</si>
  <si>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</si>
  <si>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</si>
  <si>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</si>
  <si>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</si>
  <si>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</si>
  <si>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</si>
  <si>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</si>
  <si>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</si>
  <si>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</si>
  <si>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</si>
  <si>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</si>
  <si>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</si>
  <si>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</si>
  <si>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</si>
  <si>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</si>
  <si>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</si>
  <si>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</si>
  <si>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</si>
  <si>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</si>
  <si>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</si>
  <si>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</si>
  <si>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</si>
  <si>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</si>
  <si>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</si>
  <si>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</si>
  <si>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</si>
  <si>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</si>
  <si>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</si>
  <si>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</si>
  <si>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</si>
  <si>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</si>
  <si>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</si>
  <si>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</si>
  <si>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</si>
  <si>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</si>
  <si>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</si>
  <si>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</si>
  <si>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</si>
  <si>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</si>
  <si>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</si>
  <si>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</si>
  <si>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</si>
  <si>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</si>
  <si>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</si>
  <si>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</si>
  <si>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</si>
  <si>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</si>
  <si>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</si>
  <si>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</si>
  <si>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</si>
  <si>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</si>
  <si>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</si>
  <si>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</si>
  <si>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</si>
  <si>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</si>
  <si>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</si>
  <si>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</si>
  <si>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</si>
  <si>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</si>
  <si>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</si>
  <si>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</si>
  <si>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</si>
  <si>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</si>
  <si>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</si>
  <si>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</si>
  <si>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</si>
  <si>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</si>
  <si>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</si>
  <si>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</si>
  <si>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</si>
  <si>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</si>
  <si>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</si>
  <si>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</si>
  <si>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</si>
  <si>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</si>
  <si>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</si>
  <si>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</si>
  <si>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</si>
  <si>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</si>
  <si>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</si>
  <si>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</si>
  <si>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</si>
  <si>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</si>
  <si>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</si>
  <si>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</si>
  <si>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</si>
  <si>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</si>
  <si>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</si>
  <si>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</si>
  <si>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</si>
  <si>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</si>
  <si>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</si>
  <si>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</si>
  <si>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</si>
  <si>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</si>
  <si>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</si>
  <si>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</si>
  <si>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</si>
  <si>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</si>
  <si>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</si>
  <si>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</si>
  <si>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</si>
  <si>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</si>
  <si>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</si>
  <si>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</si>
  <si>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</si>
  <si>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</si>
  <si>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</si>
  <si>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</si>
  <si>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</si>
  <si>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</si>
  <si>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</si>
  <si>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</si>
  <si>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</si>
  <si>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</si>
  <si>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</si>
  <si>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</si>
  <si>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</si>
  <si>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</si>
  <si>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</si>
  <si>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</si>
  <si>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</si>
  <si>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</si>
  <si>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</si>
  <si>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</si>
  <si>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</si>
  <si>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</si>
  <si>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</si>
  <si>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</si>
  <si>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</si>
  <si>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</si>
  <si>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</si>
  <si>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</si>
  <si>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</si>
  <si>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</si>
  <si>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</si>
  <si>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</si>
  <si>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</si>
  <si>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</si>
  <si>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</si>
  <si>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</si>
  <si>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</si>
  <si>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</si>
  <si>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</si>
  <si>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</si>
  <si>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</si>
  <si>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</si>
  <si>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</si>
  <si>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</si>
  <si>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</si>
  <si>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</si>
  <si>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</si>
  <si>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</si>
  <si>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</si>
  <si>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</si>
  <si>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</si>
  <si>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</si>
  <si>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</si>
  <si>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</si>
  <si>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</si>
  <si>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</si>
  <si>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</si>
  <si>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</si>
  <si>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</si>
  <si>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</si>
  <si>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</si>
  <si>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</si>
  <si>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</si>
  <si>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</si>
  <si>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</si>
  <si>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</si>
  <si>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</si>
  <si>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</si>
  <si>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</si>
  <si>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</si>
  <si>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</si>
  <si>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</si>
  <si>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</si>
  <si>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</si>
  <si>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</si>
  <si>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</si>
  <si>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</si>
  <si>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</si>
  <si>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</si>
  <si>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</si>
  <si>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</si>
  <si>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</si>
  <si>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</si>
  <si>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</si>
  <si>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</si>
  <si>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</si>
  <si>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</si>
  <si>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</si>
  <si>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</si>
  <si>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</si>
  <si>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</si>
  <si>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</si>
  <si>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</si>
  <si>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</si>
  <si>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</si>
  <si>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</si>
  <si>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</si>
  <si>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</si>
  <si>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</si>
  <si>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</si>
  <si>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</si>
  <si>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</si>
  <si>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</si>
  <si>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</si>
  <si>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</si>
  <si>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</si>
  <si>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</si>
  <si>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</si>
  <si>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</si>
  <si>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</si>
  <si>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</si>
  <si>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</si>
  <si>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</si>
  <si>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</si>
  <si>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</si>
  <si>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</si>
  <si>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</si>
  <si>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</si>
  <si>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</si>
  <si>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</si>
  <si>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</si>
  <si>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</si>
  <si>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</si>
  <si>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</si>
  <si>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</si>
  <si>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</si>
  <si>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</si>
  <si>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</si>
  <si>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</si>
  <si>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</si>
  <si>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</si>
  <si>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</si>
  <si>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</si>
  <si>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</si>
  <si>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</si>
  <si>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</si>
  <si>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</si>
  <si>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</si>
  <si>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</si>
  <si>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</si>
  <si>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</si>
  <si>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</si>
  <si>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</si>
  <si>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</si>
  <si>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</si>
  <si>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</si>
  <si>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</si>
  <si>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</si>
  <si>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</si>
  <si>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</si>
  <si>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</si>
  <si>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</si>
  <si>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</si>
  <si>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</si>
  <si>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</si>
  <si>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</si>
  <si>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</si>
  <si>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</si>
  <si>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</si>
  <si>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</si>
  <si>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</si>
  <si>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</si>
  <si>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</si>
  <si>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</si>
  <si>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</si>
  <si>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</si>
  <si>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</si>
  <si>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</si>
  <si>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</si>
  <si>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</si>
  <si>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</si>
  <si>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</si>
  <si>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</si>
  <si>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</si>
  <si>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</si>
  <si>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</si>
  <si>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</si>
  <si>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</si>
  <si>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</si>
  <si>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</si>
  <si>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</si>
  <si>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</si>
  <si>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</si>
  <si>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</si>
  <si>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</si>
  <si>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</si>
  <si>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</si>
  <si>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</si>
  <si>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</si>
  <si>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</si>
  <si>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</si>
  <si>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</si>
  <si>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</si>
  <si>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</si>
  <si>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</si>
  <si>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</si>
  <si>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</si>
  <si>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</si>
  <si>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</si>
  <si>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</si>
  <si>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</si>
  <si>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</si>
  <si>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</si>
  <si>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</si>
  <si>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</si>
  <si>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</si>
  <si>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</si>
  <si>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</si>
  <si>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</si>
  <si>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</si>
  <si>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</si>
  <si>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</si>
  <si>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</si>
  <si>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</si>
  <si>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</si>
  <si>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</si>
  <si>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</si>
  <si>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</si>
  <si>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</si>
  <si>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</si>
  <si>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</si>
  <si>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</si>
  <si>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</si>
  <si>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</si>
  <si>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</si>
  <si>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</si>
  <si>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</si>
  <si>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</si>
  <si>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</si>
  <si>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</si>
  <si>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</si>
  <si>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</si>
  <si>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</si>
  <si>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</si>
  <si>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</si>
  <si>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</si>
  <si>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</si>
  <si>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</si>
  <si>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</si>
  <si>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</si>
  <si>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</si>
  <si>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</si>
  <si>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</si>
  <si>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</si>
  <si>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</si>
  <si>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</si>
  <si>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</si>
  <si>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</si>
  <si>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</si>
  <si>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</si>
  <si>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</si>
  <si>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</si>
  <si>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</si>
  <si>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</si>
  <si>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</si>
  <si>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</si>
  <si>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</si>
  <si>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</si>
  <si>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</si>
  <si>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</si>
  <si>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</si>
  <si>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</si>
  <si>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</si>
  <si>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</si>
  <si>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</si>
  <si>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</si>
  <si>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</si>
  <si>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</si>
  <si>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</si>
  <si>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</si>
  <si>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</si>
  <si>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</si>
  <si>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</si>
  <si>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</si>
  <si>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</si>
  <si>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</si>
  <si>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</si>
  <si>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</si>
  <si>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</si>
  <si>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</si>
  <si>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</si>
  <si>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</si>
  <si>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</si>
  <si>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</si>
  <si>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</si>
  <si>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</si>
  <si>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</si>
  <si>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</si>
  <si>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</si>
  <si>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</si>
  <si>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</si>
  <si>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</si>
  <si>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</si>
  <si>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</si>
  <si>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</si>
  <si>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</si>
  <si>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</si>
  <si>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</si>
  <si>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</si>
  <si>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</si>
  <si>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</si>
  <si>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</si>
  <si>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</si>
  <si>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</si>
  <si>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</si>
  <si>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</si>
  <si>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</si>
  <si>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</si>
  <si>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</si>
  <si>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</si>
  <si>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</si>
  <si>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</si>
  <si>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</si>
  <si>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</si>
  <si>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</si>
  <si>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</si>
  <si>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</si>
  <si>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</si>
  <si>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</si>
  <si>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</si>
  <si>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</si>
  <si>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</si>
  <si>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</si>
  <si>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</si>
  <si>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</si>
  <si>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</si>
  <si>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</si>
  <si>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</si>
  <si>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</si>
  <si>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</si>
  <si>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</si>
  <si>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</si>
  <si>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</si>
  <si>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</si>
  <si>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</si>
  <si>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</si>
  <si>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</si>
  <si>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</si>
  <si>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</si>
  <si>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</si>
  <si>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</si>
  <si>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</si>
  <si>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</si>
  <si>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</si>
  <si>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</si>
  <si>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</si>
  <si>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</si>
  <si>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</si>
  <si>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</si>
  <si>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</si>
  <si>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</si>
  <si>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</si>
  <si>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</si>
  <si>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</si>
  <si>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</si>
  <si>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</si>
  <si>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</si>
  <si>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</si>
  <si>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</si>
  <si>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</si>
  <si>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</si>
  <si>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</si>
  <si>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</si>
  <si>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</si>
  <si>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</si>
  <si>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</si>
  <si>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</si>
  <si>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</si>
  <si>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</si>
  <si>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</si>
  <si>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</si>
  <si>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</si>
  <si>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</si>
  <si>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</si>
  <si>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</si>
  <si>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</si>
  <si>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</si>
  <si>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</si>
  <si>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</si>
  <si>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</si>
  <si>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</si>
  <si>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</si>
  <si>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</si>
  <si>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</si>
  <si>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</si>
  <si>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</si>
  <si>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</si>
  <si>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</si>
  <si>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</si>
  <si>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</si>
  <si>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</si>
  <si>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</si>
  <si>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</si>
  <si>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</si>
  <si>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</si>
  <si>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</si>
  <si>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</si>
  <si>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</si>
  <si>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</si>
  <si>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</si>
  <si>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</si>
  <si>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</si>
  <si>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</si>
  <si>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</si>
  <si>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</si>
  <si>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</si>
  <si>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</si>
  <si>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</si>
  <si>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</si>
  <si>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</si>
  <si>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</si>
  <si>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</si>
  <si>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</si>
  <si>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</si>
  <si>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</si>
  <si>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</si>
  <si>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</si>
  <si>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</si>
  <si>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</si>
  <si>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</si>
  <si>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</si>
  <si>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</si>
  <si>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</si>
  <si>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</si>
  <si>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</si>
  <si>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</si>
  <si>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</si>
  <si>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</si>
  <si>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</si>
  <si>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</si>
  <si>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</si>
  <si>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</si>
  <si>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</si>
  <si>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</si>
  <si>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</si>
  <si>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</si>
  <si>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</si>
  <si>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</si>
  <si>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</si>
  <si>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</si>
  <si>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</si>
  <si>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</si>
  <si>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</si>
  <si>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</si>
  <si>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</si>
  <si>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</si>
  <si>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</si>
  <si>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</si>
  <si>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</si>
  <si>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</si>
  <si>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</si>
  <si>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</si>
  <si>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</si>
  <si>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</si>
  <si>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</si>
  <si>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</si>
  <si>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</si>
  <si>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</si>
  <si>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</si>
  <si>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</si>
  <si>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</si>
  <si>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</si>
  <si>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</si>
  <si>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</si>
  <si>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</si>
  <si>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</si>
  <si>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</si>
  <si>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</si>
  <si>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</si>
  <si>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</si>
  <si>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</si>
  <si>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</si>
  <si>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</si>
  <si>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</si>
  <si>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</si>
  <si>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</si>
  <si>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</si>
  <si>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</si>
  <si>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</si>
  <si>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</si>
  <si>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</si>
  <si>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</si>
  <si>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</si>
  <si>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</si>
  <si>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</si>
  <si>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</si>
  <si>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</si>
  <si>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</si>
  <si>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</si>
  <si>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</si>
  <si>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</si>
  <si>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</si>
  <si>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</si>
  <si>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</si>
  <si>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</si>
  <si>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</si>
  <si>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</si>
  <si>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</si>
  <si>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</si>
  <si>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</si>
  <si>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</si>
  <si>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</si>
  <si>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</si>
  <si>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</si>
  <si>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</si>
  <si>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</si>
  <si>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</si>
  <si>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</si>
  <si>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</si>
  <si>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</si>
  <si>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</si>
  <si>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</si>
  <si>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</si>
  <si>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</si>
  <si>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</si>
  <si>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</si>
  <si>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</si>
  <si>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</si>
  <si>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</si>
  <si>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</si>
  <si>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</si>
  <si>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</si>
  <si>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</si>
  <si>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</si>
  <si>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</si>
  <si>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</si>
  <si>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</si>
  <si>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</si>
  <si>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</si>
  <si>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</si>
  <si>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</si>
  <si>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</si>
  <si>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</si>
  <si>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</si>
  <si>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</si>
  <si>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</si>
  <si>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</si>
  <si>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</si>
  <si>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</si>
  <si>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</si>
  <si>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</si>
  <si>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</si>
  <si>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</si>
  <si>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</si>
  <si>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</si>
  <si>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</si>
  <si>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</si>
  <si>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</si>
  <si>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</si>
  <si>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</si>
  <si>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</si>
  <si>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</si>
  <si>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</si>
  <si>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</si>
  <si>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</si>
  <si>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</si>
  <si>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</si>
  <si>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</si>
  <si>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</si>
  <si>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</si>
  <si>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</si>
  <si>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</si>
  <si>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</si>
  <si>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</si>
  <si>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</si>
  <si>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</si>
  <si>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</si>
  <si>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</si>
  <si>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</si>
  <si>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</si>
  <si>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</si>
  <si>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</si>
  <si>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</si>
  <si>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</si>
  <si>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</si>
  <si>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</si>
  <si>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</si>
  <si>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</si>
  <si>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</si>
  <si>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</si>
  <si>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</si>
  <si>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</si>
  <si>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</si>
  <si>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</si>
  <si>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</si>
  <si>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</si>
  <si>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</si>
  <si>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</si>
  <si>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</si>
  <si>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</si>
  <si>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</si>
  <si>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</si>
  <si>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</si>
  <si>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</si>
  <si>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</si>
  <si>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</si>
  <si>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</si>
  <si>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</si>
  <si>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</si>
  <si>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</si>
  <si>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</si>
  <si>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</si>
  <si>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</si>
  <si>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</si>
  <si>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</si>
  <si>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</si>
  <si>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</si>
  <si>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</si>
  <si>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</si>
  <si>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</si>
  <si>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</si>
  <si>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</si>
  <si>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</si>
  <si>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</si>
  <si>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</si>
  <si>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</si>
  <si>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</si>
  <si>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</si>
  <si>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</si>
  <si>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</si>
  <si>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</si>
  <si>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</si>
  <si>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</si>
  <si>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</si>
  <si>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</si>
  <si>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</si>
  <si>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</si>
  <si>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</si>
  <si>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</si>
  <si>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</si>
  <si>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</si>
  <si>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</si>
  <si>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</si>
  <si>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</si>
  <si>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</si>
  <si>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</si>
  <si>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</si>
  <si>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</si>
  <si>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</si>
  <si>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</si>
  <si>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</si>
  <si>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</si>
  <si>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</si>
  <si>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</si>
  <si>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</si>
  <si>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</si>
  <si>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</si>
  <si>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</si>
  <si>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</si>
  <si>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</si>
  <si>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</si>
  <si>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</si>
  <si>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</si>
  <si>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</si>
  <si>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</si>
  <si>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</si>
  <si>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</si>
  <si>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</si>
  <si>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</si>
  <si>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</si>
  <si>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</si>
  <si>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</si>
  <si>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</si>
  <si>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</si>
  <si>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</si>
  <si>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</si>
  <si>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</si>
  <si>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</si>
  <si>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</si>
  <si>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</si>
  <si>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</si>
  <si>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</si>
  <si>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</si>
  <si>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</si>
  <si>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</si>
  <si>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</si>
  <si>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</si>
  <si>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</si>
  <si>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</si>
  <si>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</si>
  <si>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</si>
  <si>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</si>
  <si>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</si>
  <si>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</si>
  <si>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</si>
  <si>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</si>
  <si>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</si>
  <si>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</si>
  <si>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</si>
  <si>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</si>
  <si>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</si>
  <si>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</si>
  <si>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</si>
  <si>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</si>
  <si>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</si>
  <si>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</si>
  <si>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</si>
  <si>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</si>
  <si>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</si>
  <si>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</si>
  <si>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</si>
  <si>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</si>
  <si>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</si>
  <si>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</si>
  <si>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</si>
  <si>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</si>
  <si>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</si>
  <si>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</si>
  <si>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</si>
  <si>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</si>
  <si>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</si>
  <si>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</si>
  <si>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</si>
  <si>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</si>
  <si>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</si>
  <si>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</si>
  <si>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</si>
  <si>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</si>
  <si>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</si>
  <si>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</si>
  <si>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</si>
  <si>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</si>
  <si>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</si>
  <si>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</si>
  <si>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</si>
  <si>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</si>
  <si>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</si>
  <si>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</si>
  <si>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</si>
  <si>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</si>
  <si>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</si>
  <si>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</si>
  <si>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</si>
  <si>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</si>
  <si>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</si>
  <si>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</si>
  <si>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</si>
  <si>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</si>
  <si>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</si>
  <si>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</si>
  <si>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</si>
  <si>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</si>
  <si>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</si>
  <si>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</si>
  <si>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</si>
  <si>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</si>
  <si>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</si>
  <si>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</si>
  <si>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</si>
  <si>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</si>
  <si>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</si>
  <si>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</si>
  <si>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</si>
  <si>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</si>
  <si>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</si>
  <si>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</si>
  <si>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</si>
  <si>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</si>
  <si>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</si>
  <si>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</si>
  <si>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</si>
  <si>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</si>
  <si>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</si>
  <si>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</si>
  <si>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</si>
  <si>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</si>
  <si>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</si>
  <si>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</si>
  <si>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</si>
  <si>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</si>
  <si>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</si>
  <si>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</si>
  <si>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</si>
  <si>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</si>
  <si>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</si>
  <si>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</si>
  <si>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</si>
  <si>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</si>
  <si>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</si>
  <si>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</si>
  <si>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</si>
  <si>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</si>
  <si>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</si>
  <si>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</si>
  <si>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</si>
  <si>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</si>
  <si>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</si>
  <si>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</si>
  <si>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</si>
  <si>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</si>
  <si>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</si>
  <si>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</si>
  <si>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</si>
  <si>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</si>
  <si>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</si>
  <si>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</si>
  <si>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</si>
  <si>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</si>
  <si>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</si>
  <si>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</si>
  <si>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</si>
  <si>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</si>
  <si>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</si>
  <si>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</si>
  <si>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</si>
  <si>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</si>
  <si>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</si>
  <si>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</si>
  <si>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</si>
  <si>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</si>
  <si>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</si>
  <si>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</si>
  <si>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</si>
  <si>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</si>
  <si>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</si>
  <si>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</si>
  <si>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</si>
  <si>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</si>
  <si>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</si>
  <si>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</si>
  <si>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</si>
  <si>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</si>
  <si>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</si>
  <si>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</si>
  <si>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</si>
  <si>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</si>
  <si>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</si>
  <si>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</si>
  <si>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</si>
  <si>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</si>
  <si>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</si>
  <si>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</si>
  <si>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</si>
  <si>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</si>
  <si>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</si>
  <si>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</si>
  <si>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</si>
  <si>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</si>
  <si>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</si>
  <si>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</si>
  <si>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</si>
  <si>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</si>
  <si>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</si>
  <si>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</si>
  <si>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</si>
  <si>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</si>
  <si>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</si>
  <si>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</si>
  <si>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</si>
  <si>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</si>
  <si>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</si>
  <si>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</si>
  <si>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</si>
  <si>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</si>
  <si>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</si>
  <si>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</si>
  <si>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</si>
  <si>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</si>
  <si>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</si>
  <si>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</si>
  <si>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</si>
  <si>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</si>
  <si>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</si>
  <si>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</si>
  <si>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</si>
  <si>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</si>
  <si>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</si>
  <si>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</si>
  <si>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</si>
  <si>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</si>
  <si>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</si>
  <si>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</si>
  <si>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</si>
  <si>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</si>
  <si>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</si>
  <si>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</si>
  <si>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</si>
  <si>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</si>
  <si>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</si>
  <si>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</si>
  <si>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</si>
  <si>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</si>
  <si>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</si>
  <si>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</si>
  <si>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</si>
  <si>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</si>
  <si>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</si>
  <si>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</si>
  <si>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</si>
  <si>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</si>
  <si>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</si>
  <si>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</si>
  <si>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</si>
  <si>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</si>
  <si>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</si>
  <si>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</si>
  <si>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</si>
  <si>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</si>
  <si>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</si>
  <si>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</si>
  <si>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</si>
  <si>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</si>
  <si>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</si>
  <si>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</si>
  <si>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</si>
  <si>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</si>
  <si>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</si>
  <si>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</si>
  <si>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</si>
  <si>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</si>
  <si>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</si>
  <si>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</si>
  <si>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</si>
  <si>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</si>
  <si>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</si>
  <si>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</si>
  <si>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</si>
  <si>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</si>
  <si>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</si>
  <si>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</si>
  <si>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</si>
  <si>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</si>
  <si>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</si>
  <si>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</si>
  <si>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</si>
  <si>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</si>
  <si>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</si>
  <si>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</si>
  <si>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</si>
  <si>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</si>
  <si>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</si>
  <si>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</si>
  <si>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</si>
  <si>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</si>
  <si>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</si>
  <si>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</si>
  <si>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</si>
  <si>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</si>
  <si>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</si>
  <si>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</si>
  <si>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</si>
  <si>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</si>
  <si>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</si>
  <si>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</si>
  <si>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</si>
  <si>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</si>
  <si>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</si>
  <si>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</si>
  <si>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</si>
  <si>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</si>
  <si>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</si>
  <si>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</si>
  <si>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</si>
  <si>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</si>
  <si>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</si>
  <si>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</si>
  <si>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</si>
  <si>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</si>
  <si>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</si>
  <si>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</si>
  <si>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</si>
  <si>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</si>
  <si>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</si>
  <si>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</si>
  <si>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</si>
  <si>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</si>
  <si>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</si>
  <si>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</si>
  <si>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</si>
  <si>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</si>
  <si>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</si>
  <si>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</si>
  <si>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</si>
  <si>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</si>
  <si>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</si>
  <si>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</si>
  <si>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</si>
  <si>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</si>
  <si>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</si>
  <si>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</si>
  <si>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</si>
  <si>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</si>
  <si>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</si>
  <si>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</si>
  <si>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</si>
  <si>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</si>
  <si>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</si>
  <si>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</si>
  <si>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</si>
  <si>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</si>
  <si>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</si>
  <si>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</si>
  <si>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</si>
  <si>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</si>
  <si>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</si>
  <si>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</si>
  <si>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</si>
  <si>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</si>
  <si>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</si>
  <si>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</si>
  <si>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</si>
  <si>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</si>
  <si>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</si>
  <si>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</si>
  <si>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</si>
  <si>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</si>
  <si>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</si>
  <si>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</si>
  <si>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</si>
  <si>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</si>
  <si>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</si>
  <si>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</si>
  <si>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</si>
  <si>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</si>
  <si>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</si>
  <si>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</si>
  <si>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</si>
  <si>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</si>
  <si>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</si>
  <si>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</si>
  <si>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</si>
  <si>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</si>
  <si>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</si>
  <si>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</si>
  <si>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</si>
  <si>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</si>
  <si>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</si>
  <si>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</si>
  <si>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</si>
  <si>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</si>
  <si>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</si>
  <si>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</si>
  <si>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</si>
  <si>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</si>
  <si>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</si>
  <si>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</si>
  <si>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</si>
  <si>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</si>
  <si>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</si>
  <si>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</si>
  <si>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</si>
  <si>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</si>
  <si>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</si>
  <si>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</si>
  <si>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</si>
  <si>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</si>
  <si>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</si>
  <si>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</si>
  <si>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</si>
  <si>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</si>
  <si>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</si>
  <si>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</si>
  <si>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</si>
  <si>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</si>
  <si>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</si>
  <si>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</si>
  <si>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</si>
  <si>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</si>
  <si>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</si>
  <si>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</si>
  <si>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</si>
  <si>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</si>
  <si>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</si>
  <si>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</si>
  <si>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</si>
  <si>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</si>
  <si>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</si>
  <si>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</si>
  <si>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</si>
  <si>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</si>
  <si>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</si>
  <si>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</si>
  <si>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</si>
  <si>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</si>
  <si>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</si>
  <si>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</si>
  <si>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</si>
  <si>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</si>
  <si>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</si>
  <si>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</si>
  <si>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</si>
  <si>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</si>
  <si>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</si>
  <si>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</si>
  <si>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</si>
  <si>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</si>
  <si>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</si>
  <si>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</si>
  <si>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</si>
  <si>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</si>
  <si>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</si>
  <si>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</si>
  <si>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</si>
  <si>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</si>
  <si>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</si>
  <si>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</si>
  <si>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</si>
  <si>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</si>
  <si>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</si>
  <si>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</si>
  <si>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</si>
  <si>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</si>
  <si>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</si>
  <si>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</si>
  <si>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</si>
  <si>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</si>
  <si>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</si>
  <si>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</si>
  <si>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</si>
  <si>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</si>
  <si>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</si>
  <si>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</si>
  <si>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</si>
  <si>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</si>
  <si>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</si>
  <si>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</si>
  <si>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</si>
  <si>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</si>
  <si>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</si>
  <si>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</si>
  <si>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</si>
  <si>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</si>
  <si>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</si>
  <si>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</si>
  <si>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</si>
  <si>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</si>
  <si>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</si>
  <si>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</si>
  <si>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</si>
  <si>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</si>
  <si>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</si>
  <si>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</si>
  <si>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</si>
  <si>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</si>
  <si>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</si>
  <si>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</si>
  <si>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</si>
  <si>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</si>
  <si>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</si>
  <si>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</si>
  <si>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</si>
  <si>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</si>
  <si>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</si>
  <si>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</si>
  <si>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</si>
  <si>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</si>
  <si>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</si>
  <si>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</si>
  <si>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</si>
  <si>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</si>
  <si>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</si>
  <si>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</si>
  <si>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</si>
  <si>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</si>
  <si>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</si>
  <si>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</si>
  <si>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</si>
  <si>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</si>
  <si>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</si>
  <si>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</si>
  <si>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</si>
  <si>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</si>
  <si>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</si>
  <si>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</si>
  <si>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</si>
  <si>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</si>
  <si>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</si>
  <si>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</si>
  <si>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</si>
  <si>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</si>
  <si>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</si>
  <si>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</si>
  <si>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</si>
  <si>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</si>
  <si>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</si>
  <si>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</si>
  <si>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</si>
  <si>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</si>
  <si>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</si>
  <si>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</si>
  <si>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</si>
  <si>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</si>
  <si>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</si>
  <si>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</si>
  <si>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</si>
  <si>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</si>
  <si>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</si>
  <si>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</si>
  <si>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</si>
  <si>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</si>
  <si>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</si>
  <si>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</si>
  <si>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</si>
  <si>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</si>
  <si>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</si>
  <si>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</si>
  <si>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</si>
  <si>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</si>
  <si>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</si>
  <si>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</si>
  <si>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</si>
  <si>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</si>
  <si>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</si>
  <si>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</si>
  <si>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</si>
  <si>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</si>
  <si>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</si>
  <si>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</si>
  <si>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</si>
  <si>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</si>
  <si>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</si>
  <si>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</si>
  <si>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</si>
  <si>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</si>
  <si>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</si>
  <si>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</si>
  <si>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</si>
  <si>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</si>
  <si>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</si>
  <si>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</si>
  <si>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</si>
  <si>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</si>
  <si>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</si>
  <si>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</si>
  <si>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</si>
  <si>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</si>
  <si>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</si>
  <si>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</si>
  <si>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</si>
  <si>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</si>
  <si>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</si>
  <si>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</si>
  <si>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</si>
  <si>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</si>
  <si>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</si>
  <si>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</si>
  <si>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</si>
  <si>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</si>
  <si>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</si>
  <si>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</si>
  <si>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</si>
  <si>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</si>
  <si>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</si>
  <si>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</si>
  <si>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</si>
  <si>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</si>
  <si>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</si>
  <si>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</si>
  <si>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</si>
  <si>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</si>
  <si>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</si>
  <si>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</si>
  <si>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</si>
  <si>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</si>
  <si>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</si>
  <si>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</si>
  <si>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</si>
  <si>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</si>
  <si>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</si>
  <si>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</si>
  <si>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</si>
  <si>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</si>
  <si>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</si>
  <si>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</si>
  <si>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</si>
  <si>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</si>
  <si>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</si>
  <si>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</si>
  <si>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</si>
  <si>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</si>
  <si>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</si>
  <si>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</si>
  <si>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</si>
  <si>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</si>
  <si>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</si>
  <si>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</si>
  <si>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</si>
  <si>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</si>
  <si>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</si>
  <si>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</si>
  <si>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</si>
  <si>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</si>
  <si>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</si>
  <si>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</si>
  <si>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</si>
  <si>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</si>
  <si>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</si>
  <si>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</si>
  <si>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</si>
  <si>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</si>
  <si>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</si>
  <si>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</si>
  <si>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</si>
  <si>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</si>
  <si>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</si>
  <si>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</si>
  <si>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</si>
  <si>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</si>
  <si>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</si>
  <si>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</si>
  <si>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</si>
  <si>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</si>
  <si>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</si>
  <si>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</si>
  <si>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</si>
  <si>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</si>
  <si>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</si>
  <si>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</si>
  <si>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</si>
  <si>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</si>
  <si>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</si>
  <si>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</si>
  <si>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</si>
  <si>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</si>
  <si>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</si>
  <si>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</si>
  <si>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</si>
  <si>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</si>
  <si>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</si>
  <si>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</si>
  <si>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</si>
  <si>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</si>
  <si>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</si>
  <si>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</si>
  <si>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</si>
  <si>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</si>
  <si>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</si>
  <si>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</si>
  <si>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</si>
  <si>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</si>
  <si>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</si>
  <si>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</si>
  <si>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</si>
  <si>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</si>
  <si>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</si>
  <si>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</si>
  <si>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</si>
  <si>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</si>
  <si>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</si>
  <si>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</si>
  <si>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</si>
  <si>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</si>
  <si>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</si>
  <si>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</si>
  <si>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</si>
  <si>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</si>
  <si>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</si>
  <si>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</si>
  <si>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</si>
  <si>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</si>
  <si>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</si>
  <si>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</si>
  <si>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</si>
  <si>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</si>
  <si>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</si>
  <si>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</si>
  <si>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</si>
  <si>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</si>
  <si>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</si>
  <si>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</si>
  <si>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</si>
  <si>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</si>
  <si>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</si>
  <si>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</si>
  <si>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</si>
  <si>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</si>
  <si>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</si>
  <si>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</si>
  <si>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</si>
  <si>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</si>
  <si>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</si>
  <si>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</si>
  <si>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</si>
  <si>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</si>
  <si>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</si>
  <si>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</si>
  <si>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</si>
  <si>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</si>
  <si>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</si>
  <si>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</si>
  <si>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</si>
  <si>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</si>
  <si>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</si>
  <si>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</si>
  <si>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</si>
  <si>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</si>
  <si>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</si>
  <si>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</si>
  <si>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</si>
  <si>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</si>
  <si>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</si>
  <si>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</si>
  <si>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</si>
  <si>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</si>
  <si>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</si>
  <si>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</si>
  <si>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</si>
  <si>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</si>
  <si>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</si>
  <si>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</si>
  <si>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</si>
  <si>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</si>
  <si>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</si>
  <si>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</si>
  <si>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</si>
  <si>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</si>
  <si>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</si>
  <si>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</si>
  <si>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</si>
  <si>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</si>
  <si>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</si>
  <si>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</si>
  <si>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</si>
  <si>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</si>
  <si>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</si>
  <si>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</si>
  <si>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</si>
  <si>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</si>
  <si>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</si>
  <si>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</si>
  <si>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</si>
  <si>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</si>
  <si>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</si>
  <si>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</si>
  <si>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</si>
  <si>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</si>
  <si>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</si>
  <si>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</si>
  <si>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</si>
  <si>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</si>
  <si>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</si>
  <si>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</si>
  <si>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</si>
  <si>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</si>
  <si>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</si>
  <si>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</si>
  <si>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</si>
  <si>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</si>
  <si>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</si>
  <si>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</si>
  <si>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</si>
  <si>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</si>
  <si>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</si>
  <si>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</si>
  <si>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</si>
  <si>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</si>
  <si>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</si>
  <si>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</si>
  <si>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</si>
  <si>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</si>
  <si>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</si>
  <si>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</si>
  <si>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</si>
  <si>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</si>
  <si>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</si>
  <si>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</si>
  <si>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</si>
  <si>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</si>
  <si>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</si>
  <si>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</si>
  <si>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</si>
  <si>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</si>
  <si>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</si>
  <si>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</si>
  <si>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</si>
  <si>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</si>
  <si>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</si>
  <si>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</si>
  <si>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</si>
  <si>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</si>
  <si>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</si>
  <si>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</si>
  <si>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</si>
  <si>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</si>
  <si>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</si>
  <si>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</si>
  <si>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</si>
  <si>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</si>
  <si>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</si>
  <si>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</si>
  <si>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</si>
  <si>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</si>
  <si>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</si>
  <si>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</si>
  <si>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</si>
  <si>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</si>
  <si>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</si>
  <si>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</si>
  <si>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</si>
  <si>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</si>
  <si>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</si>
  <si>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</si>
  <si>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</si>
  <si>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</si>
  <si>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</si>
  <si>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</si>
  <si>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</si>
  <si>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</si>
  <si>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</si>
  <si>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</si>
  <si>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</si>
  <si>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</si>
  <si>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</si>
  <si>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</si>
  <si>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</si>
  <si>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</si>
  <si>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</si>
  <si>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</si>
  <si>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</si>
  <si>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</si>
  <si>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</si>
  <si>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</si>
  <si>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</si>
  <si>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</si>
  <si>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</si>
  <si>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</si>
  <si>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</si>
  <si>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</si>
  <si>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</si>
  <si>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</si>
  <si>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</si>
  <si>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</si>
  <si>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</si>
  <si>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</si>
  <si>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</si>
  <si>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</si>
  <si>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</si>
  <si>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</si>
  <si>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</si>
  <si>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</si>
  <si>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</si>
  <si>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</si>
  <si>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</si>
  <si>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</si>
  <si>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</si>
  <si>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</si>
  <si>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</si>
  <si>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</si>
  <si>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</si>
  <si>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</si>
  <si>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</si>
  <si>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</si>
  <si>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</si>
  <si>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</si>
  <si>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</si>
  <si>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</si>
  <si>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</si>
  <si>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</si>
  <si>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</si>
  <si>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</si>
  <si>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</si>
  <si>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</si>
  <si>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</si>
  <si>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</si>
  <si>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</si>
  <si>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</si>
  <si>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</si>
  <si>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</si>
  <si>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</si>
  <si>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</si>
  <si>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</si>
  <si>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</si>
  <si>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</si>
  <si>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</si>
  <si>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</si>
  <si>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</si>
  <si>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</si>
  <si>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</si>
  <si>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</si>
  <si>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</si>
  <si>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</si>
  <si>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</si>
  <si>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</si>
  <si>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</si>
  <si>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</si>
  <si>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</si>
  <si>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</si>
  <si>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</si>
  <si>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</si>
  <si>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</si>
  <si>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</si>
  <si>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</si>
  <si>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</si>
  <si>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</si>
  <si>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</si>
  <si>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</si>
  <si>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</si>
  <si>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</si>
  <si>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</si>
  <si>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</si>
  <si>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</si>
  <si>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</si>
  <si>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</si>
  <si>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</si>
  <si>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</si>
  <si>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</si>
  <si>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</si>
  <si>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</si>
  <si>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</si>
  <si>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</si>
  <si>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</si>
  <si>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</si>
  <si>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</si>
  <si>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</si>
  <si>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</si>
  <si>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</si>
  <si>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</si>
  <si>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</si>
  <si>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</si>
  <si>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</si>
  <si>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</si>
  <si>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</si>
  <si>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</si>
  <si>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</si>
  <si>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</si>
  <si>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</si>
  <si>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</si>
  <si>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</si>
  <si>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</si>
  <si>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</si>
  <si>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</si>
  <si>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</si>
  <si>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</si>
  <si>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</si>
  <si>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</si>
  <si>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</si>
  <si>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</si>
  <si>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</si>
  <si>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</si>
  <si>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</si>
  <si>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</si>
  <si>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</si>
  <si>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</si>
  <si>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</si>
  <si>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</si>
  <si>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</si>
  <si>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</si>
  <si>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</si>
  <si>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</si>
  <si>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</si>
  <si>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</si>
  <si>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</si>
  <si>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</si>
  <si>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</si>
  <si>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</si>
  <si>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</si>
  <si>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</si>
  <si>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</si>
  <si>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</si>
  <si>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</si>
  <si>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</si>
  <si>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</si>
  <si>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</si>
  <si>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</si>
  <si>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</si>
  <si>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</si>
  <si>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</si>
  <si>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</si>
  <si>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</si>
  <si>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</si>
  <si>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</si>
  <si>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</si>
  <si>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</si>
  <si>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</si>
  <si>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</si>
  <si>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</si>
  <si>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</si>
  <si>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</si>
  <si>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</si>
  <si>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</si>
  <si>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</si>
  <si>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</si>
  <si>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</si>
  <si>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</si>
  <si>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</si>
  <si>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</si>
  <si>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</si>
  <si>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</si>
  <si>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</si>
  <si>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</si>
  <si>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</si>
  <si>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</si>
  <si>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</si>
  <si>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</si>
  <si>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</si>
  <si>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</si>
  <si>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</si>
  <si>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</si>
  <si>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</si>
  <si>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</si>
  <si>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</si>
  <si>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</si>
  <si>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</si>
  <si>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</si>
  <si>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</si>
  <si>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</si>
  <si>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</si>
  <si>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</si>
  <si>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</si>
  <si>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</si>
  <si>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</si>
  <si>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</si>
  <si>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</si>
  <si>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</si>
  <si>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</si>
  <si>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</si>
  <si>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</si>
  <si>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</si>
  <si>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</si>
  <si>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</si>
  <si>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</si>
  <si>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</si>
  <si>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</si>
  <si>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</si>
  <si>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</si>
  <si>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</si>
  <si>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</si>
  <si>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</si>
  <si>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</si>
  <si>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</si>
  <si>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</si>
  <si>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</si>
  <si>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</si>
  <si>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</si>
  <si>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</si>
  <si>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</si>
  <si>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</si>
  <si>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</si>
  <si>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</si>
  <si>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</si>
  <si>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</si>
  <si>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</si>
  <si>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</si>
  <si>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</si>
  <si>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</si>
  <si>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</si>
  <si>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</si>
  <si>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</si>
  <si>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</si>
  <si>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</si>
  <si>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</si>
  <si>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</si>
  <si>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</si>
  <si>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</si>
  <si>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</si>
  <si>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</si>
  <si>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</si>
  <si>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</si>
  <si>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</si>
  <si>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</si>
  <si>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</si>
  <si>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</si>
  <si>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</si>
  <si>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</si>
  <si>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</si>
  <si>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</si>
  <si>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</si>
  <si>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</si>
  <si>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</si>
  <si>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</si>
  <si>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</si>
  <si>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</si>
  <si>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</si>
  <si>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</si>
  <si>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</si>
  <si>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</si>
  <si>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</si>
  <si>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</si>
  <si>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</si>
  <si>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</si>
  <si>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</si>
  <si>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</si>
  <si>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</si>
  <si>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</si>
  <si>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</si>
  <si>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</si>
  <si>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</si>
  <si>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</si>
  <si>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</si>
  <si>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</si>
  <si>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</si>
  <si>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</si>
  <si>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</si>
  <si>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</si>
  <si>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</si>
  <si>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</si>
  <si>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</si>
  <si>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</si>
  <si>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</si>
  <si>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</si>
  <si>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</si>
  <si>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</si>
  <si>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</si>
  <si>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</si>
  <si>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</si>
  <si>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</si>
  <si>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</si>
  <si>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</si>
  <si>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</si>
  <si>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</si>
  <si>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</si>
  <si>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</si>
  <si>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</si>
  <si>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</si>
  <si>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</si>
  <si>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</si>
  <si>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</si>
  <si>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</si>
  <si>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</si>
  <si>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</si>
  <si>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</si>
  <si>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</si>
  <si>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</si>
  <si>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</si>
  <si>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</si>
  <si>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</si>
  <si>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</si>
  <si>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</si>
  <si>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</si>
  <si>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</si>
  <si>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</si>
  <si>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</si>
  <si>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</si>
  <si>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</si>
  <si>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</si>
  <si>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</si>
  <si>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</si>
  <si>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</si>
  <si>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</si>
  <si>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</si>
  <si>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</si>
  <si>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</si>
  <si>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</si>
  <si>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</si>
  <si>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</si>
  <si>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</si>
  <si>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</si>
  <si>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</si>
  <si>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</si>
  <si>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</si>
  <si>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</si>
  <si>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</si>
  <si>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</si>
  <si>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</si>
  <si>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</si>
  <si>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</si>
  <si>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</si>
  <si>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</si>
  <si>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</si>
  <si>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</si>
  <si>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</si>
  <si>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</si>
  <si>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</si>
  <si>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</si>
  <si>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</si>
  <si>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</si>
  <si>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</si>
  <si>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</si>
  <si>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</si>
  <si>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</si>
  <si>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</si>
  <si>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</si>
  <si>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</si>
  <si>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</si>
  <si>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</si>
  <si>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</si>
  <si>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</si>
  <si>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</si>
  <si>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</si>
  <si>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</si>
  <si>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</si>
  <si>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</si>
  <si>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</si>
  <si>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</si>
  <si>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</si>
  <si>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</si>
  <si>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</si>
  <si>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</si>
  <si>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</si>
  <si>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</si>
  <si>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</si>
  <si>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</si>
  <si>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</si>
  <si>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</si>
  <si>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</si>
  <si>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</si>
  <si>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</si>
  <si>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</si>
  <si>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</si>
  <si>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</si>
  <si>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</si>
  <si>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</si>
  <si>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</si>
  <si>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</si>
  <si>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</si>
  <si>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</si>
  <si>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</si>
  <si>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</si>
  <si>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</si>
  <si>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</si>
  <si>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</si>
  <si>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</si>
  <si>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</si>
  <si>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</si>
  <si>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</si>
  <si>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</si>
  <si>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</si>
  <si>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</si>
  <si>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</si>
  <si>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</si>
  <si>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</si>
  <si>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</si>
  <si>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</si>
  <si>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</si>
  <si>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</si>
  <si>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</si>
  <si>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</si>
  <si>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</si>
  <si>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</si>
  <si>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</si>
  <si>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</si>
  <si>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</si>
  <si>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</si>
  <si>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</si>
  <si>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</si>
  <si>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</si>
  <si>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</si>
  <si>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</si>
  <si>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</si>
  <si>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</si>
  <si>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</si>
  <si>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</si>
  <si>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</si>
  <si>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</si>
  <si>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</si>
  <si>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</si>
  <si>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</si>
  <si>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</si>
  <si>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</si>
  <si>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</si>
  <si>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</si>
  <si>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</si>
  <si>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</si>
  <si>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</si>
  <si>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</si>
  <si>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</si>
  <si>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</si>
  <si>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</si>
  <si>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</si>
  <si>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</si>
  <si>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</si>
  <si>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</si>
  <si>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</si>
  <si>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</si>
  <si>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</si>
  <si>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</si>
  <si>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</si>
  <si>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</si>
  <si>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</si>
  <si>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</si>
  <si>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</si>
  <si>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</si>
  <si>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</si>
  <si>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</si>
  <si>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</si>
  <si>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</si>
  <si>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</si>
  <si>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</si>
  <si>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</si>
  <si>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</si>
  <si>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</si>
  <si>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</si>
  <si>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</si>
  <si>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</si>
  <si>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</si>
  <si>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</si>
  <si>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</si>
  <si>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</si>
  <si>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</si>
  <si>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</si>
  <si>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</si>
  <si>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</si>
  <si>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</si>
  <si>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</si>
  <si>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</si>
  <si>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</si>
  <si>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</si>
  <si>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</si>
  <si>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</si>
  <si>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</si>
  <si>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</si>
  <si>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</si>
  <si>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</si>
  <si>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</si>
  <si>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</si>
  <si>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</si>
  <si>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</si>
  <si>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</si>
  <si>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</si>
  <si>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</si>
  <si>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</si>
  <si>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</si>
  <si>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</si>
  <si>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</si>
  <si>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</si>
  <si>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</si>
  <si>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</si>
  <si>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</si>
  <si>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</si>
  <si>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</si>
  <si>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</si>
  <si>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</si>
  <si>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</si>
  <si>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</si>
  <si>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</si>
  <si>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</si>
  <si>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</si>
  <si>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</si>
  <si>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</si>
  <si>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</si>
  <si>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</si>
  <si>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</si>
  <si>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</si>
  <si>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</si>
  <si>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</si>
  <si>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</si>
  <si>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</si>
  <si>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</si>
  <si>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</si>
  <si>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</si>
  <si>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</si>
  <si>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</si>
  <si>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</si>
  <si>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</si>
  <si>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</si>
  <si>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</si>
  <si>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</si>
  <si>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</si>
  <si>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</si>
  <si>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</si>
  <si>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</si>
  <si>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</si>
  <si>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</si>
  <si>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</si>
  <si>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</si>
  <si>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</si>
  <si>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</si>
  <si>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</si>
  <si>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</si>
  <si>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</si>
  <si>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</si>
  <si>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</si>
  <si>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</si>
  <si>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</si>
  <si>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</si>
  <si>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</si>
  <si>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</si>
  <si>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</si>
  <si>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</si>
  <si>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</si>
  <si>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</si>
  <si>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</si>
  <si>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</si>
  <si>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</si>
  <si>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</si>
  <si>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</si>
  <si>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</si>
  <si>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</si>
  <si>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</si>
  <si>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</si>
  <si>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</si>
  <si>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</si>
  <si>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</si>
  <si>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</si>
  <si>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</si>
  <si>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</si>
  <si>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</si>
  <si>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</si>
  <si>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</si>
  <si>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</si>
  <si>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</si>
  <si>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</si>
  <si>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</si>
  <si>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</si>
  <si>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</si>
  <si>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</si>
  <si>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</si>
  <si>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</si>
  <si>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</si>
  <si>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</si>
  <si>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</si>
  <si>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</si>
  <si>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</si>
  <si>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</si>
  <si>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</si>
  <si>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</si>
  <si>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</si>
  <si>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</si>
  <si>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</si>
  <si>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</si>
  <si>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</si>
  <si>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</si>
  <si>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</si>
  <si>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</si>
  <si>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</si>
  <si>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</si>
  <si>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</si>
  <si>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</si>
  <si>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</si>
  <si>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</si>
  <si>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</si>
  <si>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</si>
  <si>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</si>
  <si>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</si>
  <si>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</si>
  <si>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</si>
  <si>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</si>
  <si>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</si>
  <si>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</si>
  <si>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</si>
  <si>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</si>
  <si>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</si>
  <si>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</si>
  <si>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</si>
  <si>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</si>
  <si>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</si>
  <si>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</si>
  <si>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</si>
  <si>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</si>
  <si>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</si>
  <si>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</si>
  <si>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</si>
  <si>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</si>
  <si>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</si>
  <si>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</si>
  <si>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</si>
  <si>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</si>
  <si>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</si>
  <si>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</si>
  <si>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</si>
  <si>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</si>
  <si>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</si>
  <si>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</si>
  <si>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</si>
  <si>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</si>
  <si>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</si>
  <si>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</si>
  <si>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</si>
  <si>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</si>
  <si>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</si>
  <si>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</si>
  <si>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</si>
  <si>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</si>
  <si>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</si>
  <si>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</si>
  <si>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</si>
  <si>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</si>
  <si>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</si>
  <si>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</si>
  <si>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</si>
  <si>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</si>
  <si>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</si>
  <si>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</si>
  <si>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</si>
  <si>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</si>
  <si>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</si>
  <si>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</si>
  <si>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</si>
  <si>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</si>
  <si>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</si>
  <si>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</si>
  <si>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</si>
  <si>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</si>
  <si>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</si>
  <si>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</si>
  <si>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</si>
  <si>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</si>
  <si>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</si>
  <si>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</si>
  <si>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</si>
  <si>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</si>
  <si>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</si>
  <si>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</si>
  <si>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</si>
  <si>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</si>
  <si>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</si>
  <si>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</si>
  <si>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</si>
  <si>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</si>
  <si>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</si>
  <si>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</si>
  <si>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</si>
  <si>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</si>
  <si>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</si>
  <si>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</si>
  <si>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</si>
  <si>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</si>
  <si>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</si>
  <si>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</si>
  <si>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</si>
  <si>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</si>
  <si>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</si>
  <si>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</si>
  <si>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</si>
  <si>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</si>
  <si>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</si>
  <si>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</si>
  <si>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</si>
  <si>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</si>
  <si>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</si>
  <si>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</si>
  <si>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</si>
  <si>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</si>
  <si>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</si>
  <si>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</si>
  <si>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</si>
  <si>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</si>
  <si>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</si>
  <si>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</si>
  <si>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</si>
  <si>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</si>
  <si>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</si>
  <si>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</si>
  <si>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</si>
  <si>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</si>
  <si>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</si>
  <si>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</si>
  <si>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</si>
  <si>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</si>
  <si>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</si>
  <si>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</si>
  <si>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</si>
  <si>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</si>
  <si>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</si>
  <si>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</si>
  <si>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</si>
  <si>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</si>
  <si>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</si>
  <si>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</si>
  <si>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</si>
  <si>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</si>
  <si>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</si>
  <si>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</si>
  <si>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</si>
  <si>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</si>
  <si>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</si>
  <si>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</si>
  <si>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</si>
  <si>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</si>
  <si>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</si>
  <si>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</si>
  <si>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</si>
  <si>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</si>
  <si>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</si>
  <si>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</si>
  <si>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</si>
  <si>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</si>
  <si>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</si>
  <si>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</si>
  <si>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</si>
  <si>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</si>
  <si>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</si>
  <si>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</si>
  <si>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</si>
  <si>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</si>
  <si>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</si>
  <si>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</si>
  <si>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</si>
  <si>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</si>
  <si>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</si>
  <si>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</si>
  <si>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</si>
  <si>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</si>
  <si>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</si>
  <si>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</si>
  <si>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</si>
  <si>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</si>
  <si>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</si>
  <si>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</si>
  <si>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</si>
  <si>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</si>
  <si>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</si>
  <si>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</si>
  <si>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</si>
  <si>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</si>
  <si>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</si>
  <si>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</si>
  <si>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</si>
  <si>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</si>
  <si>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</si>
  <si>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</si>
  <si>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</si>
  <si>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</si>
  <si>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</si>
  <si>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</si>
  <si>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</si>
  <si>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</si>
  <si>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</si>
  <si>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</si>
  <si>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</si>
  <si>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</si>
  <si>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</si>
  <si>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</si>
  <si>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</si>
  <si>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</si>
  <si>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</si>
  <si>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</si>
  <si>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</si>
  <si>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</si>
  <si>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</si>
  <si>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</si>
  <si>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</si>
  <si>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</si>
  <si>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</si>
  <si>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</si>
  <si>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</si>
  <si>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</si>
  <si>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</si>
  <si>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</si>
  <si>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</si>
  <si>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</si>
  <si>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</si>
  <si>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</si>
  <si>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</si>
  <si>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</si>
  <si>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</si>
  <si>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</si>
  <si>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</si>
  <si>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</si>
  <si>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</si>
  <si>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</si>
  <si>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</si>
  <si>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</si>
  <si>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</si>
  <si>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</si>
  <si>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</si>
  <si>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</si>
  <si>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</si>
  <si>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</si>
  <si>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</si>
  <si>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</si>
  <si>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</si>
  <si>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</si>
  <si>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</si>
  <si>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</si>
  <si>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</si>
  <si>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</si>
  <si>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</si>
  <si>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</si>
  <si>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</si>
  <si>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</si>
  <si>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</si>
  <si>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</si>
  <si>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</si>
  <si>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</si>
  <si>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</si>
  <si>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</si>
  <si>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</si>
  <si>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</si>
  <si>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</si>
  <si>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</si>
  <si>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</si>
  <si>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</si>
  <si>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</si>
  <si>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</si>
  <si>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</si>
  <si>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</si>
  <si>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</si>
  <si>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</si>
  <si>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</si>
  <si>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</si>
  <si>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</si>
  <si>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</si>
  <si>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</si>
  <si>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</si>
  <si>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</si>
  <si>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</si>
  <si>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</si>
  <si>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</si>
  <si>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</si>
  <si>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</si>
  <si>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</si>
  <si>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</si>
  <si>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</si>
  <si>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</si>
  <si>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</si>
  <si>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</si>
  <si>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</si>
  <si>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</si>
  <si>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</si>
  <si>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</si>
  <si>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</si>
  <si>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</si>
  <si>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</si>
  <si>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</si>
  <si>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</si>
  <si>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</si>
  <si>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</si>
  <si>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</si>
  <si>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</si>
  <si>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</si>
  <si>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</si>
  <si>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</si>
  <si>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</si>
  <si>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</si>
  <si>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</si>
  <si>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</si>
  <si>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</si>
  <si>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</si>
  <si>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</si>
  <si>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</si>
  <si>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</si>
  <si>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</si>
  <si>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</si>
  <si>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</si>
  <si>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</si>
  <si>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</si>
  <si>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</si>
  <si>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</si>
  <si>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</si>
  <si>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</si>
  <si>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</si>
  <si>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</si>
  <si>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</si>
  <si>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</si>
  <si>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</si>
  <si>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</si>
  <si>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</si>
  <si>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</si>
  <si>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</si>
  <si>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</si>
  <si>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</si>
  <si>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</si>
  <si>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</si>
  <si>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</si>
  <si>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</si>
  <si>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</si>
  <si>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</si>
  <si>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</si>
  <si>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</si>
  <si>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</si>
  <si>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</si>
  <si>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</si>
  <si>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</si>
  <si>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</si>
  <si>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</si>
  <si>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</si>
  <si>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</si>
  <si>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</si>
  <si>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</si>
  <si>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</si>
  <si>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</si>
  <si>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</si>
  <si>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</si>
  <si>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</si>
  <si>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</si>
  <si>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</si>
  <si>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</si>
  <si>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</si>
  <si>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</si>
  <si>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</si>
  <si>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</si>
  <si>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</si>
  <si>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</si>
  <si>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</si>
  <si>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</si>
  <si>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</si>
  <si>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</si>
  <si>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</si>
  <si>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</si>
  <si>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</si>
  <si>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</si>
  <si>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</si>
  <si>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</si>
  <si>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</si>
  <si>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</si>
  <si>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</si>
  <si>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</si>
  <si>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</si>
  <si>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</si>
  <si>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</si>
  <si>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</si>
  <si>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</si>
  <si>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</si>
  <si>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</si>
  <si>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</si>
  <si>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</si>
  <si>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</si>
  <si>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</si>
  <si>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</si>
  <si>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</si>
  <si>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</si>
  <si>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</si>
  <si>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</si>
  <si>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</si>
  <si>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</si>
  <si>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</si>
  <si>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</si>
  <si>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</si>
  <si>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</si>
  <si>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</si>
  <si>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</si>
  <si>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</si>
  <si>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</si>
  <si>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</si>
  <si>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</si>
  <si>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</si>
  <si>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</si>
  <si>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</si>
  <si>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</si>
  <si>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</si>
  <si>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</si>
  <si>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</si>
  <si>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</si>
  <si>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</si>
  <si>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</si>
  <si>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</si>
  <si>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</si>
  <si>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</si>
  <si>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</si>
  <si>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</si>
  <si>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</si>
  <si>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</si>
  <si>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</si>
  <si>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</si>
  <si>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</si>
  <si>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</si>
  <si>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</si>
  <si>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</si>
  <si>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</si>
  <si>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</si>
  <si>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</si>
  <si>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</si>
  <si>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</si>
  <si>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</si>
  <si>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</si>
  <si>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</si>
  <si>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</si>
  <si>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</si>
  <si>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</si>
  <si>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</si>
  <si>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</si>
  <si>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</si>
  <si>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</si>
  <si>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</si>
  <si>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</si>
  <si>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</si>
  <si>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</si>
  <si>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</si>
  <si>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</si>
  <si>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</si>
  <si>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</si>
  <si>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</si>
  <si>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</si>
  <si>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</si>
  <si>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</si>
  <si>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</si>
  <si>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</si>
  <si>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</si>
  <si>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</si>
  <si>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</si>
  <si>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</si>
  <si>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</si>
  <si>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</si>
  <si>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</si>
  <si>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</si>
  <si>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</si>
  <si>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</si>
  <si>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</si>
  <si>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</si>
  <si>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</si>
  <si>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</si>
  <si>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</si>
  <si>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</si>
  <si>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</si>
  <si>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</si>
  <si>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</si>
  <si>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</si>
  <si>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</si>
  <si>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</si>
  <si>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</si>
  <si>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</si>
  <si>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</si>
  <si>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</si>
  <si>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</si>
  <si>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</si>
  <si>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</si>
  <si>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</si>
  <si>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</si>
  <si>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</si>
  <si>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</si>
  <si>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</si>
  <si>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</si>
  <si>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</si>
  <si>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</si>
  <si>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</si>
  <si>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</si>
  <si>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</si>
  <si>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</si>
  <si>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</si>
  <si>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</si>
  <si>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</si>
  <si>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</si>
  <si>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</si>
  <si>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</si>
  <si>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</si>
  <si>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</si>
  <si>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</si>
  <si>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</si>
  <si>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</si>
  <si>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</si>
  <si>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</si>
  <si>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</si>
  <si>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</si>
  <si>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</si>
  <si>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</si>
  <si>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</si>
  <si>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</si>
  <si>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</si>
  <si>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</si>
  <si>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</si>
  <si>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</si>
  <si>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</si>
  <si>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</si>
  <si>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</si>
  <si>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</si>
  <si>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</si>
  <si>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</si>
  <si>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</si>
  <si>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</si>
  <si>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</si>
  <si>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</si>
  <si>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</si>
  <si>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</si>
  <si>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</si>
  <si>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</si>
  <si>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</si>
  <si>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</si>
  <si>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</si>
  <si>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</si>
  <si>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</si>
  <si>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</si>
  <si>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</si>
  <si>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</si>
  <si>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</si>
  <si>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</si>
  <si>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</si>
  <si>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</si>
  <si>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</si>
  <si>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</si>
  <si>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</si>
  <si>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</si>
  <si>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</si>
  <si>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</si>
  <si>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</si>
  <si>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</si>
  <si>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</si>
  <si>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</si>
  <si>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</si>
  <si>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</si>
  <si>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</si>
  <si>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</si>
  <si>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</si>
  <si>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</si>
  <si>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</si>
  <si>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</si>
  <si>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</si>
  <si>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</si>
  <si>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</si>
  <si>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</si>
  <si>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</si>
  <si>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</si>
  <si>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</si>
  <si>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</si>
  <si>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</si>
  <si>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</si>
  <si>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</si>
  <si>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</si>
  <si>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</si>
  <si>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</si>
  <si>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</si>
  <si>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</si>
  <si>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</si>
  <si>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</si>
  <si>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</si>
  <si>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</si>
  <si>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</si>
  <si>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</si>
  <si>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</si>
  <si>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</si>
  <si>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</si>
  <si>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</si>
  <si>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</si>
  <si>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</si>
  <si>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</si>
  <si>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</si>
  <si>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</si>
  <si>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</si>
  <si>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</si>
  <si>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</si>
  <si>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</si>
  <si>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</si>
  <si>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</si>
  <si>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</si>
  <si>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</si>
  <si>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</si>
  <si>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</si>
  <si>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</si>
  <si>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</si>
  <si>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</si>
  <si>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</si>
  <si>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</si>
  <si>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</si>
  <si>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</si>
  <si>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</si>
  <si>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</si>
  <si>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</si>
  <si>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</si>
  <si>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</si>
  <si>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</si>
  <si>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</si>
  <si>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</si>
  <si>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</si>
  <si>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</si>
  <si>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</si>
  <si>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</si>
  <si>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</si>
  <si>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</si>
  <si>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</si>
  <si>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</si>
  <si>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</si>
  <si>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</si>
  <si>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</si>
  <si>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</si>
  <si>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</si>
  <si>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</si>
  <si>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</si>
  <si>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</si>
  <si>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</si>
  <si>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</si>
  <si>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</si>
  <si>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</si>
  <si>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</si>
  <si>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</si>
  <si>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</si>
  <si>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</si>
  <si>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</si>
  <si>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</si>
  <si>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</si>
  <si>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</si>
  <si>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</si>
  <si>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</si>
  <si>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</si>
  <si>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</si>
  <si>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</si>
  <si>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</si>
  <si>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</si>
  <si>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</si>
  <si>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</si>
  <si>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</si>
  <si>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</si>
  <si>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</si>
  <si>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</si>
  <si>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</si>
  <si>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</si>
  <si>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</si>
  <si>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</si>
  <si>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</si>
  <si>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</si>
  <si>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</si>
  <si>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</si>
  <si>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</si>
  <si>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</si>
  <si>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</si>
  <si>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</si>
  <si>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</si>
  <si>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</si>
  <si>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</si>
  <si>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</si>
  <si>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</si>
  <si>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</si>
  <si>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</si>
  <si>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</si>
  <si>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</si>
  <si>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</si>
  <si>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</si>
  <si>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</si>
  <si>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</si>
  <si>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</si>
  <si>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</si>
  <si>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</si>
  <si>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</si>
  <si>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</si>
  <si>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</si>
  <si>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</si>
  <si>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</si>
  <si>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</si>
  <si>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</si>
  <si>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</si>
  <si>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</si>
  <si>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</si>
  <si>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</si>
  <si>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</si>
  <si>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</si>
  <si>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</si>
  <si>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</si>
  <si>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</si>
  <si>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</si>
  <si>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</si>
  <si>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</si>
  <si>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</si>
  <si>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</si>
  <si>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</si>
  <si>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</si>
  <si>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</si>
  <si>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</si>
  <si>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</si>
  <si>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</si>
  <si>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</si>
  <si>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</si>
  <si>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</si>
  <si>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</si>
  <si>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</si>
  <si>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</si>
  <si>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</si>
  <si>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</si>
  <si>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</si>
  <si>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</si>
  <si>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</si>
  <si>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</si>
  <si>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</si>
  <si>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</si>
  <si>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</si>
  <si>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</si>
  <si>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</si>
  <si>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</si>
  <si>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</si>
  <si>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</si>
  <si>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</si>
  <si>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</si>
  <si>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</si>
  <si>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</si>
  <si>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</si>
  <si>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</si>
  <si>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</si>
  <si>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</si>
  <si>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</si>
  <si>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</si>
  <si>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</si>
  <si>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</si>
  <si>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</si>
  <si>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</si>
  <si>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</si>
  <si>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</si>
  <si>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</si>
  <si>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</si>
  <si>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</si>
  <si>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</si>
  <si>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</si>
  <si>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</si>
  <si>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</si>
  <si>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</si>
  <si>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</si>
  <si>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</si>
  <si>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</si>
  <si>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</si>
  <si>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</si>
  <si>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</si>
  <si>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</si>
  <si>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</si>
  <si>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</si>
  <si>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</si>
  <si>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</si>
  <si>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</si>
  <si>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</si>
  <si>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</si>
  <si>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</si>
  <si>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</si>
  <si>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</si>
  <si>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</si>
  <si>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</si>
  <si>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</si>
  <si>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</si>
  <si>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</si>
  <si>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</si>
  <si>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</si>
  <si>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</si>
  <si>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</si>
  <si>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</si>
  <si>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</si>
  <si>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</si>
  <si>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</si>
  <si>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</si>
  <si>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</si>
  <si>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</si>
  <si>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</si>
  <si>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</si>
  <si>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</si>
  <si>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</si>
  <si>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</si>
  <si>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</si>
  <si>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</si>
  <si>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</si>
  <si>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</si>
  <si>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</si>
  <si>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</si>
  <si>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</si>
  <si>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</si>
  <si>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</si>
  <si>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</si>
  <si>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</si>
  <si>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</si>
  <si>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</si>
  <si>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</si>
  <si>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</si>
  <si>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</si>
  <si>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</si>
  <si>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</si>
  <si>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</si>
  <si>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</si>
  <si>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</si>
  <si>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</si>
  <si>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</si>
  <si>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</si>
  <si>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</si>
  <si>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</si>
  <si>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</si>
  <si>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</si>
  <si>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</si>
  <si>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</si>
  <si>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</si>
  <si>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</si>
  <si>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</si>
  <si>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</si>
  <si>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</si>
  <si>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</si>
  <si>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</si>
  <si>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</si>
  <si>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</si>
  <si>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</si>
  <si>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</si>
  <si>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</si>
  <si>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</si>
  <si>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</si>
  <si>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</si>
  <si>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</si>
  <si>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</si>
  <si>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</si>
  <si>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</si>
  <si>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</si>
  <si>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</si>
  <si>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</si>
  <si>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</si>
  <si>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</si>
  <si>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</si>
  <si>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</si>
  <si>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</si>
  <si>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</si>
  <si>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</si>
  <si>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</si>
  <si>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</si>
  <si>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</si>
  <si>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</si>
  <si>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</si>
  <si>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</si>
  <si>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</si>
  <si>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</si>
  <si>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</si>
  <si>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</si>
  <si>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</si>
  <si>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</si>
  <si>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</si>
  <si>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</si>
  <si>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</si>
  <si>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</si>
  <si>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</si>
  <si>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</si>
  <si>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</si>
  <si>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</si>
  <si>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</si>
  <si>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</si>
  <si>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</si>
  <si>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</si>
  <si>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</si>
  <si>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</si>
  <si>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</si>
  <si>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</si>
  <si>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</si>
  <si>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</si>
  <si>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</si>
  <si>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</si>
  <si>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</si>
  <si>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</si>
  <si>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</si>
  <si>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</si>
  <si>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</si>
  <si>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</si>
  <si>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</si>
  <si>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</si>
  <si>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</si>
  <si>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</si>
  <si>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</si>
  <si>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</si>
  <si>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</si>
  <si>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</si>
  <si>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</si>
  <si>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</si>
  <si>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</si>
  <si>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</si>
  <si>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</si>
  <si>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</si>
  <si>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</si>
  <si>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</si>
  <si>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</si>
  <si>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</si>
  <si>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</si>
  <si>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</si>
  <si>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</si>
  <si>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</si>
  <si>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</si>
  <si>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</si>
  <si>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</si>
  <si>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</si>
  <si>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</si>
  <si>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</si>
  <si>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</si>
  <si>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</si>
  <si>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</si>
  <si>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</si>
  <si>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</si>
  <si>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</si>
  <si>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</si>
  <si>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</si>
  <si>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</si>
  <si>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</si>
  <si>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</si>
  <si>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</si>
  <si>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</si>
  <si>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</si>
  <si>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</si>
  <si>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</si>
  <si>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</si>
  <si>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</si>
  <si>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</si>
  <si>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</si>
  <si>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</si>
  <si>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</si>
  <si>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</si>
  <si>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</si>
  <si>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</si>
  <si>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</si>
  <si>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</si>
  <si>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</si>
  <si>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</si>
  <si>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</si>
  <si>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</si>
  <si>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</si>
  <si>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</si>
  <si>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</si>
  <si>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</si>
  <si>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</si>
  <si>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</si>
  <si>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</si>
  <si>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</si>
  <si>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</si>
  <si>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</si>
  <si>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</si>
  <si>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</si>
  <si>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</si>
  <si>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</si>
  <si>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</si>
  <si>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</si>
  <si>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</si>
  <si>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</si>
  <si>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</si>
  <si>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</si>
  <si>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</si>
  <si>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</si>
  <si>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</si>
  <si>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</si>
  <si>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</si>
  <si>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</si>
  <si>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</si>
  <si>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</si>
  <si>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</si>
  <si>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</si>
  <si>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</si>
  <si>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</si>
  <si>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</si>
  <si>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</si>
  <si>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</si>
  <si>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</si>
  <si>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</si>
  <si>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</si>
  <si>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</si>
  <si>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</si>
  <si>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</si>
  <si>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</si>
  <si>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</si>
  <si>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</si>
  <si>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</si>
  <si>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</si>
  <si>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</si>
  <si>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</si>
  <si>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</si>
  <si>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</si>
  <si>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</si>
  <si>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</si>
  <si>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</si>
  <si>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</si>
  <si>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</si>
  <si>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</si>
  <si>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</si>
  <si>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</si>
  <si>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</si>
  <si>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</si>
  <si>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</si>
  <si>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</si>
  <si>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</si>
  <si>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</si>
  <si>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</si>
  <si>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</si>
  <si>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</si>
  <si>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</si>
  <si>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</si>
  <si>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</si>
  <si>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</si>
  <si>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</si>
  <si>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</si>
  <si>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</si>
  <si>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</si>
  <si>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</si>
  <si>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</si>
  <si>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</si>
  <si>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</si>
  <si>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</si>
  <si>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</si>
  <si>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</si>
  <si>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</si>
  <si>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</si>
  <si>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</si>
  <si>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</si>
  <si>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</si>
  <si>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</si>
  <si>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</si>
  <si>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</si>
  <si>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</si>
  <si>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</si>
  <si>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</si>
  <si>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</si>
  <si>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</si>
  <si>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</si>
  <si>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</si>
  <si>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</si>
  <si>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</si>
  <si>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</si>
  <si>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</si>
  <si>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</si>
  <si>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</si>
  <si>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</si>
  <si>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</si>
  <si>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</si>
  <si>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</si>
  <si>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</si>
  <si>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</si>
  <si>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</si>
  <si>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</si>
  <si>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</si>
  <si>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</si>
  <si>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</si>
  <si>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</si>
  <si>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</si>
  <si>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</si>
  <si>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</si>
  <si>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</si>
  <si>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</si>
  <si>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</si>
  <si>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</si>
  <si>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</si>
  <si>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</si>
  <si>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</si>
  <si>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</si>
  <si>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</si>
  <si>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</si>
  <si>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</si>
  <si>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</si>
  <si>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</si>
  <si>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</si>
  <si>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</si>
  <si>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</si>
  <si>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</si>
  <si>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</si>
  <si>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</si>
  <si>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</si>
  <si>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</si>
  <si>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</si>
  <si>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</si>
  <si>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</si>
  <si>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</si>
  <si>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</si>
  <si>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</si>
  <si>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</si>
  <si>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</si>
  <si>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</si>
  <si>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</si>
  <si>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</si>
  <si>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</si>
  <si>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</si>
  <si>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</si>
  <si>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</si>
  <si>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</si>
  <si>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</si>
  <si>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</si>
  <si>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</si>
  <si>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</si>
  <si>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</si>
  <si>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</si>
  <si>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</si>
  <si>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</si>
  <si>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</si>
  <si>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</si>
  <si>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</si>
  <si>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</si>
  <si>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</si>
  <si>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</si>
  <si>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</si>
  <si>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</si>
  <si>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</si>
  <si>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</si>
  <si>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</si>
  <si>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</si>
  <si>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</si>
  <si>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</si>
  <si>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</si>
  <si>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</si>
  <si>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</si>
  <si>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</si>
  <si>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</si>
  <si>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</si>
  <si>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</si>
  <si>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</si>
  <si>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</si>
  <si>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</si>
  <si>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</si>
  <si>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</si>
  <si>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</si>
  <si>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</si>
  <si>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</si>
  <si>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</si>
  <si>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</si>
  <si>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</si>
  <si>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</si>
  <si>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</si>
  <si>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</si>
  <si>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</si>
  <si>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</si>
  <si>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</si>
  <si>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</si>
  <si>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</si>
  <si>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</si>
  <si>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</si>
  <si>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</si>
  <si>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</si>
  <si>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</si>
  <si>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</si>
  <si>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</si>
  <si>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</si>
  <si>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</si>
  <si>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</si>
  <si>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</si>
  <si>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</si>
  <si>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</si>
  <si>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</si>
  <si>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</si>
  <si>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</si>
  <si>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</si>
  <si>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</si>
  <si>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</si>
  <si>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</si>
  <si>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</si>
  <si>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</si>
  <si>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</si>
  <si>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</si>
  <si>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</si>
  <si>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</si>
  <si>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</si>
  <si>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</si>
  <si>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</si>
  <si>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</si>
  <si>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</si>
  <si>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</si>
  <si>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</si>
  <si>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</si>
  <si>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</si>
  <si>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</si>
  <si>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</si>
  <si>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</si>
  <si>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</si>
  <si>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</si>
  <si>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</si>
  <si>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</si>
  <si>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</si>
  <si>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</si>
  <si>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</si>
  <si>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</si>
  <si>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</si>
  <si>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</si>
  <si>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</si>
  <si>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</si>
  <si>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</si>
  <si>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</si>
  <si>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</si>
  <si>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</si>
  <si>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</si>
  <si>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</si>
  <si>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</si>
  <si>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</si>
  <si>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</si>
  <si>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</si>
  <si>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</si>
  <si>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</si>
  <si>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</si>
  <si>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</si>
  <si>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</si>
  <si>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</si>
  <si>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</si>
  <si>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</si>
  <si>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</si>
  <si>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</si>
  <si>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</si>
  <si>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</si>
  <si>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</si>
  <si>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</si>
  <si>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</si>
  <si>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</si>
  <si>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</si>
  <si>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</si>
  <si>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</si>
  <si>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</si>
  <si>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</si>
  <si>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</si>
  <si>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</si>
  <si>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</si>
  <si>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</si>
  <si>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</si>
  <si>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</si>
  <si>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</si>
  <si>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</si>
  <si>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</si>
  <si>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</si>
  <si>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</si>
  <si>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</si>
  <si>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</si>
  <si>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</si>
  <si>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</si>
  <si>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</si>
  <si>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</si>
  <si>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</si>
  <si>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</si>
  <si>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</si>
  <si>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</si>
  <si>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</si>
  <si>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</si>
  <si>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</si>
  <si>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</si>
  <si>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</si>
  <si>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</si>
  <si>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</si>
  <si>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</si>
  <si>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</si>
  <si>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</si>
  <si>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</si>
  <si>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</si>
  <si>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</si>
  <si>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</si>
  <si>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</si>
  <si>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</si>
  <si>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</si>
  <si>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</si>
  <si>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</si>
  <si>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</si>
  <si>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</si>
  <si>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</si>
  <si>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</si>
  <si>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</si>
  <si>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</si>
  <si>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</si>
  <si>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</si>
  <si>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</si>
  <si>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</si>
  <si>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</si>
  <si>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</si>
  <si>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</si>
  <si>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</si>
  <si>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</si>
  <si>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</si>
  <si>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</si>
  <si>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</si>
  <si>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</si>
  <si>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</si>
  <si>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</si>
  <si>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</si>
  <si>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</si>
  <si>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</si>
  <si>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</si>
  <si>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</si>
  <si>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</si>
  <si>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</si>
  <si>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</si>
  <si>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</si>
  <si>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</si>
  <si>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</si>
  <si>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</si>
  <si>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</si>
  <si>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</si>
  <si>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</si>
  <si>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</si>
  <si>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</si>
  <si>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</si>
  <si>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</si>
  <si>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</si>
  <si>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</si>
  <si>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</si>
  <si>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</si>
  <si>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</si>
  <si>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</si>
  <si>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</si>
  <si>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</si>
  <si>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</si>
  <si>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</si>
  <si>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</si>
  <si>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</si>
  <si>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</si>
  <si>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</si>
  <si>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</si>
  <si>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</si>
  <si>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</si>
  <si>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</si>
  <si>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</si>
  <si>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</si>
  <si>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</si>
  <si>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</si>
  <si>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</si>
  <si>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</si>
  <si>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</si>
  <si>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</si>
  <si>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</si>
  <si>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</si>
  <si>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</si>
  <si>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</si>
  <si>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</si>
  <si>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</si>
  <si>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</si>
  <si>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</si>
  <si>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</si>
  <si>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</si>
  <si>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</si>
  <si>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</si>
  <si>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</si>
  <si>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</si>
  <si>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</si>
  <si>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</si>
  <si>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</si>
  <si>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</si>
  <si>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</si>
  <si>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</si>
  <si>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</si>
  <si>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</si>
  <si>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</si>
  <si>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</si>
  <si>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</si>
  <si>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</si>
  <si>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</si>
  <si>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</si>
  <si>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</si>
  <si>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</si>
  <si>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</si>
  <si>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</si>
  <si>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</si>
  <si>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</si>
  <si>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</si>
  <si>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</si>
  <si>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</si>
  <si>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</si>
  <si>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</si>
  <si>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</si>
  <si>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</si>
  <si>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</si>
  <si>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</si>
  <si>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</si>
  <si>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</si>
  <si>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</si>
  <si>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</si>
  <si>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</si>
  <si>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</si>
  <si>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</si>
  <si>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</si>
  <si>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</si>
  <si>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</si>
  <si>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</si>
  <si>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</si>
  <si>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</si>
  <si>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</si>
  <si>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</si>
  <si>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</si>
  <si>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</si>
  <si>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</si>
  <si>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</si>
  <si>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</si>
  <si>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</si>
  <si>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</si>
  <si>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</si>
  <si>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</si>
  <si>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</si>
  <si>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</si>
  <si>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</si>
  <si>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</si>
  <si>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</si>
  <si>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</si>
  <si>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</si>
  <si>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</si>
  <si>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</si>
  <si>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</si>
  <si>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</si>
  <si>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</si>
  <si>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</si>
  <si>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</si>
  <si>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</si>
  <si>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</si>
  <si>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</si>
  <si>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</si>
  <si>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</si>
  <si>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</si>
  <si>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</si>
  <si>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</si>
  <si>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</si>
  <si>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</si>
  <si>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</si>
  <si>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</si>
  <si>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</si>
  <si>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</si>
  <si>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</si>
  <si>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</si>
  <si>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</si>
  <si>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</si>
  <si>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</si>
  <si>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</si>
  <si>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</si>
  <si>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</si>
  <si>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</si>
  <si>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</si>
  <si>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</si>
  <si>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</si>
  <si>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</si>
  <si>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</si>
  <si>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</si>
  <si>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</si>
  <si>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</si>
  <si>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</si>
  <si>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</si>
  <si>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</si>
  <si>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</si>
  <si>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</si>
  <si>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</si>
  <si>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</si>
  <si>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</si>
  <si>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</si>
  <si>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</si>
  <si>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</si>
  <si>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</si>
  <si>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</si>
  <si>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</si>
  <si>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</si>
  <si>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</si>
  <si>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</si>
  <si>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</si>
  <si>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</si>
  <si>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</si>
  <si>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</si>
  <si>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</si>
  <si>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</si>
  <si>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</si>
  <si>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</si>
  <si>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</si>
  <si>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</si>
  <si>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</si>
  <si>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</si>
  <si>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</si>
  <si>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</si>
  <si>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</si>
  <si>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</si>
  <si>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</si>
  <si>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</si>
  <si>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</si>
  <si>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</si>
  <si>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</si>
  <si>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</si>
  <si>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</si>
  <si>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</si>
  <si>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</si>
  <si>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</si>
  <si>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</si>
  <si>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</si>
  <si>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</si>
  <si>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</si>
  <si>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</si>
  <si>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</si>
  <si>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</si>
  <si>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</si>
  <si>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</si>
  <si>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</si>
  <si>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</si>
  <si>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</si>
  <si>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</si>
  <si>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</si>
  <si>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</si>
  <si>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</si>
  <si>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</si>
  <si>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</si>
  <si>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</si>
  <si>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</si>
  <si>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</si>
  <si>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</si>
  <si>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</si>
  <si>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</si>
  <si>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</si>
  <si>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</si>
  <si>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</si>
  <si>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</si>
  <si>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</si>
  <si>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</si>
  <si>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</si>
  <si>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</si>
  <si>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</si>
  <si>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</si>
  <si>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</si>
  <si>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</si>
  <si>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</si>
  <si>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</si>
  <si>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</si>
  <si>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</si>
  <si>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</si>
  <si>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</si>
  <si>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</si>
  <si>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</si>
  <si>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</si>
  <si>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</si>
  <si>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</si>
  <si>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</si>
  <si>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</si>
  <si>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</si>
  <si>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</si>
  <si>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</si>
  <si>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</si>
  <si>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</si>
  <si>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</si>
  <si>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</si>
  <si>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</si>
  <si>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</si>
  <si>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</si>
  <si>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</si>
  <si>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</si>
  <si>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</si>
  <si>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</si>
  <si>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</si>
  <si>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</si>
  <si>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</si>
  <si>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</si>
  <si>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</si>
  <si>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</si>
  <si>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</si>
  <si>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</si>
  <si>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</si>
  <si>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</si>
  <si>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</si>
  <si>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</si>
  <si>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</si>
  <si>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</si>
  <si>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</si>
  <si>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</si>
  <si>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</si>
  <si>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</si>
  <si>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</si>
  <si>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</si>
  <si>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</si>
  <si>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</si>
  <si>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</si>
  <si>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</si>
  <si>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</si>
  <si>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</si>
  <si>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</si>
  <si>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</si>
  <si>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</si>
  <si>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</si>
  <si>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</si>
  <si>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</si>
  <si>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</si>
  <si>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</si>
  <si>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</si>
  <si>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</si>
  <si>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</si>
  <si>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</si>
  <si>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</si>
  <si>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</si>
  <si>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</si>
  <si>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</si>
  <si>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</si>
  <si>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</si>
  <si>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</si>
  <si>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</si>
  <si>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</si>
  <si>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</si>
  <si>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</si>
  <si>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</si>
  <si>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</si>
  <si>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</si>
  <si>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</si>
  <si>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</si>
  <si>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</si>
  <si>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</si>
  <si>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</si>
  <si>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</si>
  <si>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</si>
  <si>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</si>
  <si>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</si>
  <si>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</si>
  <si>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</si>
  <si>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</si>
  <si>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</si>
  <si>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</si>
  <si>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</si>
  <si>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</si>
  <si>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</si>
  <si>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</si>
  <si>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</si>
  <si>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</si>
  <si>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</si>
  <si>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</si>
  <si>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</si>
  <si>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</si>
  <si>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</si>
  <si>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</si>
  <si>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</si>
  <si>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</si>
  <si>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</si>
  <si>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</si>
  <si>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</si>
  <si>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</si>
  <si>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</si>
  <si>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</si>
  <si>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</si>
  <si>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</si>
  <si>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</si>
  <si>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</si>
  <si>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</si>
  <si>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</si>
  <si>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</si>
  <si>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</si>
  <si>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</si>
  <si>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</si>
  <si>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</si>
  <si>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</si>
  <si>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</si>
  <si>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</si>
  <si>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</si>
  <si>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</si>
  <si>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</si>
  <si>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</si>
  <si>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</si>
  <si>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</si>
  <si>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</si>
  <si>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</si>
  <si>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</si>
  <si>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</si>
  <si>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</si>
  <si>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</si>
  <si>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</si>
  <si>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</si>
  <si>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</si>
  <si>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</si>
  <si>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</si>
  <si>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</si>
  <si>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</si>
  <si>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</si>
  <si>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</si>
  <si>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</si>
  <si>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</si>
  <si>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</si>
  <si>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</si>
  <si>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</si>
  <si>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</si>
  <si>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</si>
  <si>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</si>
  <si>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</si>
  <si>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</si>
  <si>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</si>
  <si>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</si>
  <si>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</si>
  <si>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</si>
  <si>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</si>
  <si>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</si>
  <si>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</si>
  <si>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</si>
  <si>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</si>
  <si>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</si>
  <si>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</si>
  <si>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</si>
  <si>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</si>
  <si>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</si>
  <si>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</si>
  <si>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</si>
  <si>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</si>
  <si>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</si>
  <si>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</si>
  <si>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</si>
  <si>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</si>
  <si>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</si>
  <si>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</si>
  <si>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</si>
  <si>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</si>
  <si>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</si>
  <si>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</si>
  <si>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</si>
  <si>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</si>
  <si>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</si>
  <si>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</si>
  <si>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</si>
  <si>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</si>
  <si>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</si>
  <si>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</si>
  <si>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</si>
  <si>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</si>
  <si>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</si>
  <si>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</si>
  <si>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</si>
  <si>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</si>
  <si>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</si>
  <si>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</si>
  <si>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</si>
  <si>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</si>
  <si>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</si>
  <si>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</si>
  <si>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</si>
  <si>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</si>
  <si>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</si>
  <si>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</si>
  <si>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</si>
  <si>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</si>
  <si>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</si>
  <si>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</si>
  <si>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</si>
  <si>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</si>
  <si>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</si>
  <si>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</si>
  <si>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</si>
  <si>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</si>
  <si>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</si>
  <si>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</si>
  <si>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</si>
  <si>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</si>
  <si>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</si>
  <si>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</si>
  <si>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</si>
  <si>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</si>
  <si>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</si>
  <si>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</si>
  <si>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</si>
  <si>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</si>
  <si>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</si>
  <si>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</si>
  <si>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</si>
  <si>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</si>
  <si>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</si>
  <si>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</si>
  <si>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</si>
  <si>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</si>
  <si>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</si>
  <si>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</si>
  <si>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</si>
  <si>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</si>
  <si>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</si>
  <si>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</si>
  <si>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</si>
  <si>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</si>
  <si>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</si>
  <si>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</si>
  <si>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</si>
  <si>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</si>
  <si>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</si>
  <si>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</si>
  <si>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</si>
  <si>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</si>
  <si>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</si>
  <si>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</si>
  <si>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</si>
  <si>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</si>
  <si>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</si>
  <si>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</si>
  <si>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</si>
  <si>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</si>
  <si>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</si>
  <si>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</si>
  <si>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</si>
  <si>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</si>
  <si>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</si>
  <si>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</si>
  <si>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</si>
  <si>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</si>
  <si>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</si>
  <si>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</si>
  <si>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</si>
  <si>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</si>
  <si>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</si>
  <si>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</si>
  <si>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</si>
  <si>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</si>
  <si>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</si>
  <si>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</si>
  <si>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</si>
  <si>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</si>
  <si>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</si>
  <si>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</si>
  <si>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</si>
  <si>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</si>
  <si>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</si>
  <si>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</si>
  <si>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</si>
  <si>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</si>
  <si>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</si>
  <si>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</si>
  <si>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</si>
  <si>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</si>
  <si>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</si>
  <si>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</si>
  <si>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</si>
  <si>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</si>
  <si>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</si>
  <si>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</si>
  <si>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</si>
  <si>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</si>
  <si>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</si>
  <si>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</si>
  <si>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</si>
  <si>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</si>
  <si>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</si>
  <si>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</si>
  <si>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</si>
  <si>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</si>
  <si>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</si>
  <si>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</si>
  <si>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</si>
  <si>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</si>
  <si>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</si>
  <si>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</si>
  <si>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</si>
  <si>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</si>
  <si>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</si>
  <si>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</si>
  <si>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</si>
  <si>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</si>
  <si>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</si>
  <si>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</si>
  <si>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</si>
  <si>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</si>
  <si>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</si>
  <si>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</si>
  <si>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</si>
  <si>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</si>
  <si>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</si>
  <si>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</si>
  <si>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</si>
  <si>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</si>
  <si>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</si>
  <si>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</si>
  <si>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</si>
  <si>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</si>
  <si>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</si>
  <si>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</si>
  <si>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</si>
  <si>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</si>
  <si>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</si>
  <si>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</si>
  <si>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</si>
  <si>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</si>
  <si>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</si>
  <si>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</si>
  <si>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</si>
  <si>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</si>
  <si>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</si>
  <si>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</si>
  <si>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</si>
  <si>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</si>
  <si>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</si>
  <si>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</si>
  <si>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</si>
  <si>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</si>
  <si>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</si>
  <si>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</si>
  <si>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</si>
  <si>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</si>
  <si>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</si>
  <si>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</si>
  <si>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</si>
  <si>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</si>
  <si>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</si>
  <si>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</si>
  <si>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</si>
  <si>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</si>
  <si>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</si>
  <si>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</si>
  <si>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</si>
  <si>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</si>
  <si>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</si>
  <si>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</si>
  <si>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</si>
  <si>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</si>
  <si>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</si>
  <si>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</si>
  <si>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</si>
  <si>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</si>
  <si>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</si>
  <si>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</si>
  <si>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</si>
  <si>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</si>
  <si>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</si>
  <si>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</si>
  <si>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</si>
  <si>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</si>
  <si>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</si>
  <si>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</si>
  <si>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</si>
  <si>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</si>
  <si>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</si>
  <si>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</si>
  <si>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</si>
  <si>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</si>
  <si>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</si>
  <si>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</si>
  <si>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</si>
  <si>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</si>
  <si>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</si>
  <si>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</si>
  <si>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</si>
  <si>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</si>
  <si>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</si>
  <si>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</si>
  <si>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</si>
  <si>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</si>
  <si>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</si>
  <si>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</si>
  <si>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</si>
  <si>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</si>
  <si>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</si>
  <si>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</si>
  <si>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</si>
  <si>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</si>
  <si>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</si>
  <si>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</si>
  <si>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</si>
  <si>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</si>
  <si>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</si>
  <si>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</si>
  <si>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</si>
  <si>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</si>
  <si>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</si>
  <si>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</si>
  <si>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</si>
  <si>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</si>
  <si>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</si>
  <si>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</si>
  <si>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</si>
  <si>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</si>
  <si>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</si>
  <si>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</si>
  <si>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</si>
  <si>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</si>
  <si>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</si>
  <si>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</si>
  <si>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</si>
  <si>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</si>
  <si>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</si>
  <si>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</si>
  <si>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</si>
  <si>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</si>
  <si>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</si>
  <si>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</si>
  <si>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</si>
  <si>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</si>
  <si>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</si>
  <si>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</si>
  <si>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</si>
  <si>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</si>
  <si>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</si>
  <si>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</si>
  <si>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</si>
  <si>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</si>
  <si>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</si>
  <si>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</si>
  <si>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</si>
  <si>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</si>
  <si>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</si>
  <si>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</si>
  <si>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</si>
  <si>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</si>
  <si>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</si>
  <si>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</si>
  <si>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</si>
  <si>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</si>
  <si>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</si>
  <si>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</si>
  <si>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</si>
  <si>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</si>
  <si>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</si>
  <si>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</si>
  <si>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</si>
  <si>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</si>
  <si>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</si>
  <si>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</si>
  <si>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</si>
  <si>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</si>
  <si>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</si>
  <si>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</si>
  <si>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</si>
  <si>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</si>
  <si>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</si>
  <si>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</si>
  <si>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</si>
  <si>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</si>
  <si>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</si>
  <si>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</si>
  <si>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</si>
  <si>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</si>
  <si>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</si>
  <si>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</si>
  <si>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</si>
  <si>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</si>
  <si>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</si>
  <si>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</si>
  <si>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</si>
  <si>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</si>
  <si>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</si>
  <si>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</si>
  <si>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</si>
  <si>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</si>
  <si>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</si>
  <si>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</si>
  <si>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</si>
  <si>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</si>
  <si>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</si>
  <si>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</si>
  <si>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</si>
  <si>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</si>
  <si>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</si>
  <si>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</si>
  <si>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</si>
  <si>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</si>
  <si>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</si>
  <si>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</si>
  <si>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</si>
  <si>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</si>
  <si>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</si>
  <si>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</si>
  <si>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</si>
  <si>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</si>
  <si>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</si>
  <si>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</si>
  <si>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</si>
  <si>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</si>
  <si>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</si>
  <si>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</si>
  <si>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</si>
  <si>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</si>
  <si>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</si>
  <si>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</si>
  <si>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</si>
  <si>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</si>
  <si>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</si>
  <si>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</si>
  <si>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</si>
  <si>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</si>
  <si>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</si>
  <si>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</si>
  <si>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</si>
  <si>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</si>
  <si>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</si>
  <si>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</si>
  <si>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</si>
  <si>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</si>
  <si>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</si>
  <si>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</si>
  <si>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</si>
  <si>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</si>
  <si>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</si>
  <si>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</si>
  <si>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</si>
  <si>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</si>
  <si>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</si>
  <si>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</si>
  <si>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</si>
  <si>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</si>
  <si>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</si>
  <si>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</si>
  <si>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</si>
  <si>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</si>
  <si>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</si>
  <si>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</si>
  <si>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</si>
  <si>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</si>
  <si>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</si>
  <si>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</si>
  <si>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</si>
  <si>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</si>
  <si>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</si>
  <si>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</si>
  <si>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</si>
  <si>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</si>
  <si>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</si>
  <si>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</si>
  <si>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</si>
  <si>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</si>
  <si>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</si>
  <si>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</si>
  <si>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</si>
  <si>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</si>
  <si>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</si>
  <si>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</si>
  <si>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</si>
  <si>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</si>
  <si>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</si>
  <si>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</si>
  <si>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</si>
  <si>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</si>
  <si>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</si>
  <si>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</si>
  <si>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</si>
  <si>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</si>
  <si>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</si>
  <si>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</si>
  <si>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</si>
  <si>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</si>
  <si>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</si>
  <si>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</si>
  <si>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</si>
  <si>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</si>
  <si>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</si>
  <si>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</si>
  <si>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</si>
  <si>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</si>
  <si>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</si>
  <si>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</si>
  <si>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</si>
  <si>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</si>
  <si>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</si>
  <si>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</si>
  <si>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</si>
  <si>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</si>
  <si>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</si>
  <si>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</si>
  <si>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</si>
  <si>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</si>
  <si>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</si>
  <si>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</si>
  <si>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</si>
  <si>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</si>
  <si>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</si>
  <si>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</si>
  <si>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</si>
  <si>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</si>
  <si>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</si>
  <si>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</si>
  <si>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</si>
  <si>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</si>
  <si>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</si>
  <si>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</si>
  <si>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</si>
  <si>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</si>
  <si>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</si>
  <si>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</si>
  <si>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</si>
  <si>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</si>
  <si>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</si>
  <si>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</si>
  <si>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</si>
  <si>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</si>
  <si>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</si>
  <si>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</si>
  <si>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</si>
  <si>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</si>
  <si>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</si>
  <si>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</si>
  <si>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</si>
  <si>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</si>
  <si>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</si>
  <si>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</si>
  <si>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</si>
  <si>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</si>
  <si>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</si>
  <si>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</si>
  <si>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</si>
  <si>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</si>
  <si>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</si>
  <si>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</si>
  <si>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</si>
  <si>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</si>
  <si>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</si>
  <si>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</si>
  <si>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</si>
  <si>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</si>
  <si>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</si>
  <si>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</si>
  <si>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</si>
  <si>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</si>
  <si>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</si>
  <si>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</si>
  <si>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</si>
  <si>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</si>
  <si>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</si>
  <si>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</si>
  <si>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</si>
  <si>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</si>
  <si>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</si>
  <si>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</si>
  <si>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</si>
  <si>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</si>
  <si>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</si>
  <si>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</si>
  <si>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</si>
  <si>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</si>
  <si>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</si>
  <si>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</si>
  <si>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</si>
  <si>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</si>
  <si>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</si>
  <si>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</si>
  <si>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</si>
  <si>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</si>
  <si>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</si>
  <si>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</si>
  <si>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</si>
  <si>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</si>
  <si>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</si>
  <si>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</si>
  <si>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</si>
  <si>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</si>
  <si>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</si>
  <si>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</si>
  <si>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</si>
  <si>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</si>
  <si>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</si>
  <si>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</si>
  <si>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</si>
  <si>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</si>
  <si>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</si>
  <si>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</si>
  <si>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</si>
  <si>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</si>
  <si>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</si>
  <si>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</si>
  <si>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</si>
  <si>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</si>
  <si>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</si>
  <si>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</si>
  <si>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</si>
  <si>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</si>
  <si>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</si>
  <si>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</si>
  <si>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</si>
  <si>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</si>
  <si>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</si>
  <si>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</si>
  <si>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</si>
  <si>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</si>
  <si>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</si>
  <si>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</si>
  <si>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</si>
  <si>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</si>
  <si>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</si>
  <si>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</si>
  <si>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</si>
  <si>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</si>
  <si>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</si>
  <si>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</si>
  <si>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</si>
  <si>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</si>
  <si>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</si>
  <si>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</si>
  <si>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</si>
  <si>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</si>
  <si>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</si>
  <si>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</si>
  <si>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</si>
  <si>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</si>
  <si>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</si>
  <si>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</si>
  <si>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</si>
  <si>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</si>
  <si>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</si>
  <si>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</si>
  <si>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</si>
  <si>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</si>
  <si>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</si>
  <si>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</si>
  <si>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</si>
  <si>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</si>
  <si>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</si>
  <si>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</si>
  <si>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</si>
  <si>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</si>
  <si>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</si>
  <si>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</si>
  <si>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</si>
  <si>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</si>
  <si>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</si>
  <si>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</si>
  <si>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</si>
  <si>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</si>
  <si>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</si>
  <si>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</si>
  <si>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</si>
  <si>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</si>
  <si>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</si>
  <si>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</si>
  <si>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</si>
  <si>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</si>
  <si>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</si>
  <si>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</si>
  <si>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</si>
  <si>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</si>
  <si>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</si>
  <si>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</si>
  <si>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</si>
  <si>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</si>
  <si>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</si>
  <si>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</si>
  <si>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</si>
  <si>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</si>
  <si>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</si>
  <si>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</si>
  <si>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</si>
  <si>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</si>
  <si>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</si>
  <si>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</si>
  <si>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</si>
  <si>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</si>
  <si>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</si>
  <si>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</si>
  <si>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</si>
  <si>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</si>
  <si>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</si>
  <si>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</si>
  <si>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</si>
  <si>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</si>
  <si>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</si>
  <si>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</si>
  <si>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</si>
  <si>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</si>
  <si>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</si>
  <si>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</si>
  <si>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</si>
  <si>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</si>
  <si>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Goal</t>
  </si>
  <si>
    <t>Pledged</t>
  </si>
  <si>
    <t>Avg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</si>
  <si>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</si>
  <si>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</si>
  <si>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</si>
  <si>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</si>
  <si>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</si>
  <si>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</si>
  <si>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</si>
  <si>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US Plays</t>
  </si>
  <si>
    <t>GB Plays</t>
  </si>
  <si>
    <t>AU Plays</t>
  </si>
  <si>
    <t>STD of Pledged</t>
  </si>
  <si>
    <t>Upper Quartile of Pledged</t>
  </si>
  <si>
    <t>Lower Quartile of Pledged</t>
  </si>
  <si>
    <t>IQR of Pledged</t>
  </si>
  <si>
    <t>Upper Quartile of Goal</t>
  </si>
  <si>
    <t>Lower Quartile of Goal</t>
  </si>
  <si>
    <t>IQR of Goal</t>
  </si>
  <si>
    <t>STD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</si>
</sst>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72" fontId="2" fillId="0" borderId="0" xfId="0" applyNumberFormat="1" applyFont="1"/>
    <xf numFmtId="172" fontId="0" fillId="0" borderId="0" xfId="0" applyNumberFormat="1"/>
  </cellXfs>
  <cellStyles count="1">
    <cellStyle name="Normal" xfId="0" builtinId="0"/>
  </cellStyles>
  <dxfs count="21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867465601475432E-2"/>
          <c:y val="0.17857500428290776"/>
          <c:w val="0.79424327436118247"/>
          <c:h val="0.5631459125485859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95-499A-A6B8-B603936D0C8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95-499A-A6B8-B603936D0C8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95-499A-A6B8-B603936D0C8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95-499A-A6B8-B603936D0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829519"/>
        <c:axId val="121830351"/>
      </c:barChart>
      <c:catAx>
        <c:axId val="12182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30351"/>
        <c:crosses val="autoZero"/>
        <c:auto val="1"/>
        <c:lblAlgn val="ctr"/>
        <c:lblOffset val="100"/>
        <c:noMultiLvlLbl val="0"/>
      </c:catAx>
      <c:valAx>
        <c:axId val="12183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2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32-4805-80D6-EE870B8A2A9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32-4805-80D6-EE870B8A2A9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32-4805-80D6-EE870B8A2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5058431"/>
        <c:axId val="215054271"/>
      </c:barChart>
      <c:catAx>
        <c:axId val="21505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054271"/>
        <c:crosses val="autoZero"/>
        <c:auto val="1"/>
        <c:lblAlgn val="ctr"/>
        <c:lblOffset val="100"/>
        <c:noMultiLvlLbl val="0"/>
      </c:catAx>
      <c:valAx>
        <c:axId val="21505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05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3E-4D07-85EF-DDCA6B4D83C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3E-4D07-85EF-DDCA6B4D83C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3E-4D07-85EF-DDCA6B4D83C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3E-4D07-85EF-DDCA6B4D8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5228831"/>
        <c:axId val="1815229663"/>
      </c:lineChart>
      <c:catAx>
        <c:axId val="181522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229663"/>
        <c:crosses val="autoZero"/>
        <c:auto val="1"/>
        <c:lblAlgn val="ctr"/>
        <c:lblOffset val="100"/>
        <c:noMultiLvlLbl val="0"/>
      </c:catAx>
      <c:valAx>
        <c:axId val="181522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22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43F0F5E-1D84-4DFC-B9FB-CF01CA949ED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1323268-18E0-4D98-9427-B4EEB2DC24D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06341DB-4AEC-464C-AA22-B8C635DE92F4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F15C1BF-C767-BFC8-98C8-74CFC6A95D9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6AE93B7-6098-34F5-08B8-87FE24E171C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461961</xdr:colOff>
      <xdr:row>1</xdr:row>
      <xdr:rowOff>33337</xdr:rowOff>
    </xdr:from>
    <xdr:to>
      <xdr:col>16</xdr:col>
      <xdr:colOff>447674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7103C9-F4F0-89E2-67C2-4049E6EE5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185736</xdr:colOff>
      <xdr:row>1</xdr:row>
      <xdr:rowOff>138112</xdr:rowOff>
    </xdr:from>
    <xdr:to>
      <xdr:col>20</xdr:col>
      <xdr:colOff>457199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622DD-A9AC-76E8-2906-0F32E9121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328611</xdr:colOff>
      <xdr:row>1</xdr:row>
      <xdr:rowOff>166687</xdr:rowOff>
    </xdr:from>
    <xdr:to>
      <xdr:col>17</xdr:col>
      <xdr:colOff>485774</xdr:colOff>
      <xdr:row>22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1D7DAA-4AB7-8792-DAB4-69F183960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Patton" refreshedDate="44681.567900578702" createdVersion="7" refreshedVersion="7" minRefreshableVersion="3" recordCount="4115" xr:uid="{CF571E4A-071A-460D-80DD-28DC5F07E0E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Patton" refreshedDate="44681.581647569445" createdVersion="7" refreshedVersion="7" minRefreshableVersion="3" recordCount="4115" xr:uid="{7D9740F4-B0D0-45CA-ADC7-48A00C99000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x v="445"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4D4C9-4496-4C4B-AC31-20DE6B9D548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266EBD-A44C-432E-9CA3-3A55BEA276E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AE9A1-1E8C-4357-9398-D3EB904552CC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0" zoomScaleNormal="80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2.42578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9.140625" bestFit="1" customWidth="1"/>
    <col min="19" max="19" width="23.5703125" style="15" bestFit="1" customWidth="1"/>
    <col min="20" max="20" width="16.42578125" customWidth="1"/>
    <col min="21" max="21" width="14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/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0" priority="2" operator="equal">
      <formula>"canceled"</formula>
    </cfRule>
    <cfRule type="cellIs" dxfId="19" priority="4" operator="equal">
      <formula>"failed"</formula>
    </cfRule>
    <cfRule type="cellIs" dxfId="18" priority="6" operator="equal">
      <formula>"successful"</formula>
    </cfRule>
    <cfRule type="cellIs" dxfId="17" priority="7" operator="equal">
      <formula>"live"</formula>
    </cfRule>
  </conditionalFormatting>
  <conditionalFormatting sqref="H175">
    <cfRule type="cellIs" dxfId="16" priority="3" operator="equal">
      <formula>"canceled"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20D2-5DD2-4A20-B80A-190C437E9E5A}">
  <dimension ref="A1:F6"/>
  <sheetViews>
    <sheetView workbookViewId="0">
      <selection activeCell="C13" sqref="C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11.85546875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3BF04-72E0-4A08-8D74-B2FAF2EFD2F8}">
  <dimension ref="A1:E7"/>
  <sheetViews>
    <sheetView workbookViewId="0">
      <selection activeCell="B24" sqref="B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CED17-9717-4804-9E63-5CD101AB5681}">
  <dimension ref="A1:F18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2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4A15A-AE58-4F43-9E45-B6D79DF473C2}">
  <dimension ref="A1:F246"/>
  <sheetViews>
    <sheetView workbookViewId="0">
      <selection activeCell="F2" sqref="F2:F6"/>
    </sheetView>
  </sheetViews>
  <sheetFormatPr defaultRowHeight="15" x14ac:dyDescent="0.25"/>
  <cols>
    <col min="1" max="1" width="38.42578125" style="3" customWidth="1"/>
    <col min="2" max="2" width="66" bestFit="1" customWidth="1"/>
    <col min="6" max="6" width="18" bestFit="1" customWidth="1"/>
  </cols>
  <sheetData>
    <row r="1" spans="1:6" x14ac:dyDescent="0.25">
      <c r="A1" s="2" t="s">
        <v>1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ht="43.5" customHeight="1" x14ac:dyDescent="0.25">
      <c r="A2" s="3" t="s">
        <v>3473</v>
      </c>
      <c r="B2" s="3" t="str">
        <f>VLOOKUP(A2,Kickstarter!B1:C4115,2,FALSE)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VLOOKUP($A2,Kickstarter!$B:$P,15,FALSE)</f>
        <v>51.79</v>
      </c>
      <c r="F2">
        <f>VLOOKUP($A2,Kickstarter!$B:$P,11,FALSE)</f>
        <v>39</v>
      </c>
    </row>
    <row r="3" spans="1:6" ht="43.5" customHeight="1" x14ac:dyDescent="0.25">
      <c r="A3" s="3" t="s">
        <v>3616</v>
      </c>
      <c r="B3" s="3" t="str">
        <f>VLOOKUP(A3,Kickstarter!B2:C4116,2,FALSE)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VLOOKUP($A3,Kickstarter!$B:$P,15,FALSE)</f>
        <v>36.07</v>
      </c>
      <c r="F3">
        <f>VLOOKUP($A3,Kickstarter!$B:$P,11,FALSE)</f>
        <v>56</v>
      </c>
    </row>
    <row r="4" spans="1:6" ht="43.5" customHeight="1" x14ac:dyDescent="0.25">
      <c r="A4" s="3" t="s">
        <v>3178</v>
      </c>
      <c r="B4" s="3" t="str">
        <f>VLOOKUP(A4,Kickstarter!B3:C4117,2,FALSE)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VLOOKUP($A4,Kickstarter!$B:$P,15,FALSE)</f>
        <v>33.03</v>
      </c>
      <c r="F4">
        <f>VLOOKUP($A4,Kickstarter!$B:$P,11,FALSE)</f>
        <v>78</v>
      </c>
    </row>
    <row r="5" spans="1:6" ht="43.5" customHeight="1" x14ac:dyDescent="0.25">
      <c r="A5" s="3" t="s">
        <v>3329</v>
      </c>
      <c r="B5" s="3" t="str">
        <f>VLOOKUP(A5,Kickstarter!B4:C4118,2,FALSE)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VLOOKUP($A5,Kickstarter!$B:$P,15,FALSE)</f>
        <v>44.92</v>
      </c>
      <c r="F5">
        <f>VLOOKUP($A5,Kickstarter!$B:$P,11,FALSE)</f>
        <v>26</v>
      </c>
    </row>
    <row r="6" spans="1:6" ht="43.5" customHeight="1" x14ac:dyDescent="0.25">
      <c r="A6" s="3" t="s">
        <v>3221</v>
      </c>
      <c r="B6" s="3" t="str">
        <f>VLOOKUP(A6,Kickstarter!B5:C4119,2,FALSE)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VLOOKUP($A6,Kickstarter!$B:$P,15,FALSE)</f>
        <v>36.61</v>
      </c>
      <c r="F6">
        <f>VLOOKUP($A6,Kickstarter!$B:$P,11,FALSE)</f>
        <v>113</v>
      </c>
    </row>
    <row r="246" spans="1:1" x14ac:dyDescent="0.25">
      <c r="A246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5DEC3-EB50-44A0-B5C9-8DEF4AF5E22A}">
  <dimension ref="A1:T413"/>
  <sheetViews>
    <sheetView zoomScale="70" zoomScaleNormal="70" workbookViewId="0">
      <selection activeCell="I11" sqref="I11"/>
    </sheetView>
  </sheetViews>
  <sheetFormatPr defaultRowHeight="15" x14ac:dyDescent="0.25"/>
  <cols>
    <col min="2" max="2" width="38.42578125" customWidth="1"/>
    <col min="3" max="3" width="40.28515625" customWidth="1"/>
    <col min="4" max="4" width="22.42578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9.140625" bestFit="1" customWidth="1"/>
    <col min="19" max="19" width="23.5703125" bestFit="1" customWidth="1"/>
    <col min="20" max="20" width="16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93D14-315E-4639-9FF3-AAAAEC464325}">
  <dimension ref="A1:T251"/>
  <sheetViews>
    <sheetView topLeftCell="C1" zoomScale="60" zoomScaleNormal="60" workbookViewId="0">
      <selection sqref="A1:T251"/>
    </sheetView>
  </sheetViews>
  <sheetFormatPr defaultRowHeight="15" x14ac:dyDescent="0.25"/>
  <cols>
    <col min="2" max="2" width="38.42578125" customWidth="1"/>
    <col min="3" max="3" width="40.28515625" customWidth="1"/>
    <col min="4" max="4" width="22.42578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9.140625" bestFit="1" customWidth="1"/>
    <col min="19" max="19" width="23.5703125" bestFit="1" customWidth="1"/>
    <col min="20" max="20" width="16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62EC4-F24A-4CBB-94B4-E5BC690CB2D0}">
  <dimension ref="A1:J14"/>
  <sheetViews>
    <sheetView workbookViewId="0">
      <selection activeCell="B11" sqref="B11"/>
    </sheetView>
  </sheetViews>
  <sheetFormatPr defaultRowHeight="15" x14ac:dyDescent="0.25"/>
  <cols>
    <col min="1" max="1" width="24.5703125" bestFit="1" customWidth="1"/>
    <col min="2" max="2" width="12" bestFit="1" customWidth="1"/>
    <col min="3" max="3" width="13.140625" bestFit="1" customWidth="1"/>
    <col min="8" max="8" width="15.5703125" bestFit="1" customWidth="1"/>
    <col min="9" max="9" width="10.140625" bestFit="1" customWidth="1"/>
    <col min="10" max="10" width="7" bestFit="1" customWidth="1"/>
  </cols>
  <sheetData>
    <row r="1" spans="1:10" x14ac:dyDescent="0.25">
      <c r="A1" t="s">
        <v>8391</v>
      </c>
      <c r="B1" t="s">
        <v>8389</v>
      </c>
      <c r="C1" t="s">
        <v>8390</v>
      </c>
      <c r="H1" t="s">
        <v>8392</v>
      </c>
      <c r="I1" t="s">
        <v>8389</v>
      </c>
      <c r="J1" t="s">
        <v>8390</v>
      </c>
    </row>
    <row r="2" spans="1:10" x14ac:dyDescent="0.25">
      <c r="A2" t="s">
        <v>8385</v>
      </c>
      <c r="B2" s="16">
        <f>AVERAGE('Successful US Kickstarters'!D:D)</f>
        <v>5048.8786407766993</v>
      </c>
      <c r="C2" s="16">
        <f>AVERAGE('Failed US Kickstarters'!D:D)</f>
        <v>10554.212</v>
      </c>
      <c r="H2" t="s">
        <v>8385</v>
      </c>
      <c r="I2" s="16">
        <v>2140.7352941176468</v>
      </c>
      <c r="J2" s="16">
        <v>4505.7857142857147</v>
      </c>
    </row>
    <row r="3" spans="1:10" x14ac:dyDescent="0.25">
      <c r="A3" t="s">
        <v>8386</v>
      </c>
      <c r="B3" s="16">
        <f>MEDIAN('Successful US Kickstarters'!D:D)</f>
        <v>3000</v>
      </c>
      <c r="C3" s="16">
        <f>MEDIAN('Failed US Kickstarters'!D:D)</f>
        <v>5000</v>
      </c>
      <c r="H3" t="s">
        <v>8386</v>
      </c>
      <c r="I3" s="16">
        <v>1675</v>
      </c>
      <c r="J3" s="16">
        <v>2000</v>
      </c>
    </row>
    <row r="4" spans="1:10" x14ac:dyDescent="0.25">
      <c r="A4" t="s">
        <v>8401</v>
      </c>
      <c r="B4" s="16">
        <f>_xlfn.STDEV.P('Successful US Kickstarters'!$D:$D)</f>
        <v>7748.7537726373303</v>
      </c>
      <c r="C4" s="16">
        <f>_xlfn.STDEV.P('Failed US Kickstarters'!$D:$D)</f>
        <v>21967.731061515115</v>
      </c>
      <c r="I4" s="17"/>
      <c r="J4" s="17"/>
    </row>
    <row r="5" spans="1:10" x14ac:dyDescent="0.25">
      <c r="A5" t="s">
        <v>8398</v>
      </c>
      <c r="B5" s="16">
        <f>_xlfn.QUARTILE.EXC('Successful US Kickstarters'!$D:$D, 3)</f>
        <v>5000</v>
      </c>
      <c r="C5" s="16">
        <f>_xlfn.QUARTILE.EXC('Failed US Kickstarters'!$D:$D, 3)</f>
        <v>10000</v>
      </c>
      <c r="H5" t="s">
        <v>8387</v>
      </c>
      <c r="I5" s="16">
        <v>2364.7213025210085</v>
      </c>
      <c r="J5" s="16">
        <v>405.31414285714283</v>
      </c>
    </row>
    <row r="6" spans="1:10" x14ac:dyDescent="0.25">
      <c r="A6" t="s">
        <v>8399</v>
      </c>
      <c r="B6" s="16">
        <f>_xlfn.QUARTILE.EXC('Successful US Kickstarters'!$D:$D, 1)</f>
        <v>1500</v>
      </c>
      <c r="C6" s="16">
        <f>_xlfn.QUARTILE.EXC('Failed US Kickstarters'!$D:$D, 1)</f>
        <v>2000</v>
      </c>
      <c r="H6" t="s">
        <v>8388</v>
      </c>
      <c r="I6" s="16">
        <v>2000</v>
      </c>
      <c r="J6" s="16">
        <v>102.5</v>
      </c>
    </row>
    <row r="7" spans="1:10" x14ac:dyDescent="0.25">
      <c r="A7" t="s">
        <v>8400</v>
      </c>
      <c r="B7" s="16">
        <f>B5-B6</f>
        <v>3500</v>
      </c>
      <c r="C7" s="16">
        <f>C5-C6</f>
        <v>8000</v>
      </c>
    </row>
    <row r="9" spans="1:10" x14ac:dyDescent="0.25">
      <c r="A9" t="s">
        <v>8387</v>
      </c>
      <c r="B9" s="16">
        <f>AVERAGE('Successful US Kickstarters'!$E:$E)</f>
        <v>5601.5458009708727</v>
      </c>
      <c r="C9" s="16">
        <f>AVERAGE('Failed US Kickstarters'!$E:$E)</f>
        <v>558.65484000000004</v>
      </c>
      <c r="H9" t="s">
        <v>8393</v>
      </c>
      <c r="I9" t="s">
        <v>8389</v>
      </c>
      <c r="J9" t="s">
        <v>8390</v>
      </c>
    </row>
    <row r="10" spans="1:10" x14ac:dyDescent="0.25">
      <c r="A10" t="s">
        <v>8388</v>
      </c>
      <c r="B10" s="16">
        <f>MEDIAN('Successful US Kickstarters'!$E:$E)</f>
        <v>3167.5</v>
      </c>
      <c r="C10" s="16">
        <f>MEDIAN('Failed US Kickstarters'!$E:$E)</f>
        <v>103</v>
      </c>
      <c r="H10" t="s">
        <v>8385</v>
      </c>
      <c r="I10" s="16">
        <v>4360</v>
      </c>
      <c r="J10" s="16">
        <v>7225</v>
      </c>
    </row>
    <row r="11" spans="1:10" x14ac:dyDescent="0.25">
      <c r="A11" t="s">
        <v>8394</v>
      </c>
      <c r="B11" s="16">
        <f>_xlfn.STDEV.P('Successful US Kickstarters'!$E:$E)</f>
        <v>8334.5731699164608</v>
      </c>
      <c r="C11" s="16">
        <f>_xlfn.STDEV.P('Failed US Kickstarters'!$E:$E)</f>
        <v>1330.5230280400915</v>
      </c>
      <c r="H11" t="s">
        <v>8386</v>
      </c>
      <c r="I11" s="16">
        <v>1000</v>
      </c>
      <c r="J11" s="16">
        <v>5000</v>
      </c>
    </row>
    <row r="12" spans="1:10" x14ac:dyDescent="0.25">
      <c r="A12" t="s">
        <v>8395</v>
      </c>
      <c r="B12" s="16">
        <f>_xlfn.QUARTILE.EXC('Successful US Kickstarters'!$E:$E, 3)</f>
        <v>5699</v>
      </c>
      <c r="C12" s="16">
        <f>_xlfn.QUARTILE.EXC('Failed US Kickstarters'!$E:$E, 3)</f>
        <v>501</v>
      </c>
      <c r="I12" s="17"/>
      <c r="J12" s="17"/>
    </row>
    <row r="13" spans="1:10" x14ac:dyDescent="0.25">
      <c r="A13" t="s">
        <v>8396</v>
      </c>
      <c r="B13" s="16">
        <f>_xlfn.QUARTILE.EXC('Successful US Kickstarters'!$E:$E, 1)</f>
        <v>1716.5074999999999</v>
      </c>
      <c r="C13" s="16">
        <f>_xlfn.QUARTILE.EXC('Failed US Kickstarters'!$E:$E, 1)</f>
        <v>9.25</v>
      </c>
      <c r="H13" t="s">
        <v>8387</v>
      </c>
      <c r="I13" s="16">
        <v>5100.95</v>
      </c>
      <c r="J13" s="16">
        <v>273.89999999999998</v>
      </c>
    </row>
    <row r="14" spans="1:10" x14ac:dyDescent="0.25">
      <c r="A14" t="s">
        <v>8397</v>
      </c>
      <c r="B14" s="16">
        <f>B12-B13</f>
        <v>3982.4925000000003</v>
      </c>
      <c r="C14" s="16">
        <f>C12-C13</f>
        <v>491.75</v>
      </c>
      <c r="H14" t="s">
        <v>8388</v>
      </c>
      <c r="I14" s="16">
        <v>1035</v>
      </c>
      <c r="J14" s="16">
        <v>25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Central Tendency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William Patton</cp:lastModifiedBy>
  <dcterms:created xsi:type="dcterms:W3CDTF">2017-04-20T15:17:24Z</dcterms:created>
  <dcterms:modified xsi:type="dcterms:W3CDTF">2022-05-02T00:42:00Z</dcterms:modified>
</cp:coreProperties>
</file>