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bookViews>
  <sheets>
    <sheet name="接口综合信息" sheetId="4" r:id="rId1"/>
    <sheet name="tbs_tips" sheetId="5" r:id="rId2"/>
    <sheet name="统一资费编码" sheetId="16" r:id="rId3"/>
    <sheet name="统一资费编码 (2)" sheetId="17" r:id="rId4"/>
    <sheet name="1.7.5" sheetId="13" r:id="rId5"/>
    <sheet name="1.7.5 (2)" sheetId="15" r:id="rId6"/>
    <sheet name="1.7.3" sheetId="6" r:id="rId7"/>
    <sheet name="1.7.3 (2)" sheetId="8" r:id="rId8"/>
    <sheet name="1.7.4" sheetId="7" r:id="rId9"/>
    <sheet name="1.7.4 (2)" sheetId="9" r:id="rId10"/>
    <sheet name="xysc" sheetId="10" r:id="rId11"/>
    <sheet name="xysc (2)" sheetId="11" r:id="rId12"/>
    <sheet name="ljduanxin" sheetId="1" r:id="rId13"/>
    <sheet name="ljduanxin (2)" sheetId="12" r:id="rId14"/>
    <sheet name="Sheet2" sheetId="2" r:id="rId15"/>
    <sheet name="Sheet3" sheetId="3" r:id="rId16"/>
  </sheets>
  <definedNames>
    <definedName name="_xlnm._FilterDatabase" localSheetId="8" hidden="1">'1.7.4'!$A$1:$F$1</definedName>
    <definedName name="_xlnm._FilterDatabase" localSheetId="9" hidden="1">'1.7.4 (2)'!#REF!</definedName>
    <definedName name="_xlnm._FilterDatabase" localSheetId="4" hidden="1">'1.7.5'!$A$1:$F$12</definedName>
    <definedName name="_xlnm._FilterDatabase" localSheetId="5" hidden="1">'1.7.5 (2)'!#REF!</definedName>
    <definedName name="_xlnm._FilterDatabase" localSheetId="10" hidden="1">xysc!$A$1:$F$40</definedName>
    <definedName name="_xlnm._FilterDatabase" localSheetId="11" hidden="1">'xysc (2)'!#REF!</definedName>
    <definedName name="_xlnm._FilterDatabase" localSheetId="0" hidden="1">接口综合信息!$B$1:$AA$22</definedName>
    <definedName name="_xlnm._FilterDatabase" localSheetId="2" hidden="1">统一资费编码!$A$1:$F$3</definedName>
    <definedName name="_xlnm._FilterDatabase" localSheetId="3" hidden="1">'统一资费编码 (2)'!$A$1:$D$1</definedName>
    <definedName name="_Hlk298339588" localSheetId="8">'1.7.4'!$B$10</definedName>
    <definedName name="_Hlk298339588" localSheetId="9">'1.7.4 (2)'!#REF!</definedName>
    <definedName name="_Hlk298339588" localSheetId="4">'1.7.5'!$B$10</definedName>
    <definedName name="_Hlk298339588" localSheetId="5">'1.7.5 (2)'!#REF!</definedName>
    <definedName name="OLE_LINK18" localSheetId="8">'1.7.4'!$D$18</definedName>
    <definedName name="OLE_LINK18" localSheetId="9">'1.7.4 (2)'!#REF!</definedName>
    <definedName name="OLE_LINK18" localSheetId="4">'1.7.5'!#REF!</definedName>
    <definedName name="OLE_LINK18" localSheetId="5">'1.7.5 (2)'!#REF!</definedName>
    <definedName name="OLE_LINK4" localSheetId="8">'1.7.4'!$C$6</definedName>
    <definedName name="OLE_LINK4" localSheetId="9">'1.7.4 (2)'!#REF!</definedName>
    <definedName name="OLE_LINK4" localSheetId="4">'1.7.5'!$C$6</definedName>
    <definedName name="OLE_LINK4" localSheetId="5">'1.7.5 (2)'!#REF!</definedName>
  </definedNames>
  <calcPr calcId="124519"/>
</workbook>
</file>

<file path=xl/calcChain.xml><?xml version="1.0" encoding="utf-8"?>
<calcChain xmlns="http://schemas.openxmlformats.org/spreadsheetml/2006/main">
  <c r="O33" i="4"/>
  <c r="O34"/>
  <c r="O35"/>
  <c r="O36"/>
  <c r="O37"/>
  <c r="O38"/>
  <c r="O39"/>
  <c r="O40"/>
  <c r="O41"/>
  <c r="O42"/>
  <c r="O43"/>
  <c r="O44"/>
  <c r="O45"/>
  <c r="O46"/>
  <c r="O47"/>
  <c r="O48"/>
  <c r="O49"/>
  <c r="N33"/>
  <c r="N34"/>
  <c r="N35"/>
  <c r="N36"/>
  <c r="N37"/>
  <c r="N38"/>
  <c r="N39"/>
  <c r="N40"/>
  <c r="N41"/>
  <c r="N42"/>
  <c r="N43"/>
  <c r="N44"/>
  <c r="N45"/>
  <c r="N46"/>
  <c r="N47"/>
  <c r="N48"/>
  <c r="N49"/>
  <c r="C8" i="15"/>
  <c r="C9"/>
  <c r="C10"/>
  <c r="C21"/>
  <c r="C27"/>
  <c r="C28"/>
  <c r="C32"/>
  <c r="C33"/>
  <c r="C34"/>
  <c r="C44"/>
  <c r="C45"/>
  <c r="C47"/>
  <c r="C48"/>
  <c r="C49"/>
  <c r="C50"/>
  <c r="C51"/>
  <c r="C52"/>
  <c r="C53"/>
  <c r="C54"/>
  <c r="C55"/>
  <c r="C56"/>
  <c r="C57"/>
  <c r="C58"/>
  <c r="C60"/>
  <c r="C61"/>
  <c r="C62"/>
  <c r="C63"/>
  <c r="C64"/>
  <c r="C73"/>
  <c r="C74"/>
  <c r="C84"/>
  <c r="C108"/>
  <c r="C111"/>
  <c r="C115"/>
  <c r="C116"/>
  <c r="C118"/>
  <c r="C122"/>
  <c r="C123"/>
  <c r="C124"/>
  <c r="C125"/>
  <c r="C126"/>
  <c r="C127"/>
  <c r="C128"/>
  <c r="C129"/>
  <c r="C130"/>
  <c r="C131"/>
  <c r="C133"/>
  <c r="C134"/>
  <c r="C135"/>
  <c r="C136"/>
  <c r="C137"/>
  <c r="C138"/>
  <c r="C139"/>
  <c r="C140"/>
  <c r="C141"/>
  <c r="C142"/>
  <c r="C143"/>
  <c r="C144"/>
  <c r="C145"/>
  <c r="C146"/>
  <c r="C147"/>
  <c r="C148"/>
  <c r="C149"/>
  <c r="C150"/>
  <c r="C152"/>
  <c r="C153"/>
  <c r="C154"/>
  <c r="C155"/>
  <c r="C156"/>
  <c r="C157"/>
  <c r="C158"/>
  <c r="O24" i="4"/>
  <c r="O25"/>
  <c r="O26"/>
  <c r="O27"/>
  <c r="O28"/>
  <c r="O29"/>
  <c r="O30"/>
  <c r="O31"/>
  <c r="O32"/>
  <c r="N25"/>
  <c r="N26"/>
  <c r="N27"/>
  <c r="N28"/>
  <c r="N29"/>
  <c r="N30"/>
  <c r="N31"/>
  <c r="N32"/>
  <c r="N24"/>
  <c r="N10"/>
  <c r="N11"/>
  <c r="N12"/>
  <c r="N13"/>
  <c r="N14"/>
  <c r="N15"/>
  <c r="N16"/>
  <c r="N17"/>
  <c r="N18"/>
  <c r="N19"/>
  <c r="N20"/>
  <c r="N21"/>
  <c r="N22"/>
  <c r="N23"/>
  <c r="K2" i="6"/>
  <c r="L2"/>
  <c r="K3"/>
  <c r="L3"/>
  <c r="K4"/>
  <c r="L4"/>
  <c r="K5"/>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N2" i="4"/>
  <c r="O2"/>
  <c r="N3"/>
  <c r="O3"/>
  <c r="N4"/>
  <c r="O4"/>
  <c r="N5"/>
  <c r="O5"/>
  <c r="N6"/>
  <c r="O6"/>
  <c r="N7"/>
  <c r="O7"/>
  <c r="N8"/>
  <c r="O8"/>
  <c r="N9"/>
  <c r="O9"/>
  <c r="O10"/>
  <c r="O11"/>
  <c r="O12"/>
  <c r="O13"/>
  <c r="O14"/>
  <c r="O15"/>
  <c r="O16"/>
  <c r="O17"/>
  <c r="O18"/>
  <c r="O19"/>
  <c r="O20"/>
  <c r="O21"/>
  <c r="O22"/>
  <c r="O23"/>
</calcChain>
</file>

<file path=xl/sharedStrings.xml><?xml version="1.0" encoding="utf-8"?>
<sst xmlns="http://schemas.openxmlformats.org/spreadsheetml/2006/main" count="7766" uniqueCount="2242">
  <si>
    <t>该接口为10086999垃圾短信举报平台记录的用户举报记录，包含他省、其他运营商流转到本省的举报单。</t>
    <phoneticPr fontId="1" type="noConversion"/>
  </si>
  <si>
    <t>垃圾短信举报平台嫌疑黑名单</t>
    <phoneticPr fontId="1" type="noConversion"/>
  </si>
  <si>
    <t>s_XXXXX_yyyymmdd_22428_XX_XXX.dat</t>
    <phoneticPr fontId="1" type="noConversion"/>
  </si>
  <si>
    <t>垃圾短信监控平台将实时拦截的短信记录通过CRM系统传到经营分析系统，以供经营分析系统进行被拦截用户的特征行为的分析。</t>
    <phoneticPr fontId="1" type="noConversion"/>
  </si>
  <si>
    <t>垃圾短信监控平台短信拦截名单</t>
  </si>
  <si>
    <t>s_XXXXX_yyyymmdd_22427_XX_XXX.dat</t>
    <phoneticPr fontId="1" type="noConversion"/>
  </si>
  <si>
    <t>垃圾短信监控平台根据监控策略实施的自有业务的短信话单监控输出的嫌疑黑名单。</t>
  </si>
  <si>
    <t>垃圾短信监控平台自有业务嫌疑黑名单</t>
  </si>
  <si>
    <t>s_XXXXX_yyyymmdd_22426_XX_XXX.dat</t>
    <phoneticPr fontId="1" type="noConversion"/>
  </si>
  <si>
    <t>垃圾短信监控平台根据监控策略实施网间互联互通短信话单监控输出的嫌疑黑名单。</t>
    <phoneticPr fontId="1" type="noConversion"/>
  </si>
  <si>
    <t>垃圾短信监控平台网间互通嫌疑黑名单</t>
    <phoneticPr fontId="1" type="noConversion"/>
  </si>
  <si>
    <t>s_XXXXX_yyyymmdd_22425_XX_XXX.dat</t>
    <phoneticPr fontId="1" type="noConversion"/>
  </si>
  <si>
    <t>垃圾短信监控平台根据监控策略实施AO短信话单监控输出的嫌疑黑名单。</t>
    <phoneticPr fontId="1" type="noConversion"/>
  </si>
  <si>
    <t>垃圾短信监控平台AO嫌疑黑名单</t>
    <phoneticPr fontId="1" type="noConversion"/>
  </si>
  <si>
    <t>s_XXXXX_yyyymmdd_22424_XX_XXX.dat</t>
    <phoneticPr fontId="1" type="noConversion"/>
  </si>
  <si>
    <r>
      <t>垃圾短信监控平台根据监控策略实施</t>
    </r>
    <r>
      <rPr>
        <sz val="10.5"/>
        <color theme="1"/>
        <rFont val="Times New Roman"/>
        <family val="1"/>
      </rPr>
      <t>MO</t>
    </r>
    <r>
      <rPr>
        <sz val="10.5"/>
        <color theme="1"/>
        <rFont val="宋体"/>
        <family val="3"/>
        <charset val="134"/>
        <scheme val="minor"/>
      </rPr>
      <t>短信话单监控输出的嫌疑黑名单。</t>
    </r>
  </si>
  <si>
    <t>垃圾短信监控平台MO嫌疑黑名单</t>
    <phoneticPr fontId="1" type="noConversion"/>
  </si>
  <si>
    <t>s_XXXXX_yyyymmdd_22423_XX_XXX.dat</t>
    <phoneticPr fontId="1" type="noConversion"/>
  </si>
  <si>
    <t>经营分析系统将生成的高风险用户名单传给CRM系统，由垃圾短信监控平台根据名单对疑似黑名单客户进行优先级过滤。</t>
    <phoneticPr fontId="1" type="noConversion"/>
  </si>
  <si>
    <t>经分系统识别高风险用户名单</t>
    <phoneticPr fontId="1" type="noConversion"/>
  </si>
  <si>
    <t>i_XXXXX_yyyymmdd_22422_XX_XXX.dat</t>
    <phoneticPr fontId="1" type="noConversion"/>
  </si>
  <si>
    <t>该接口为CRM系统的疑似黑名单经人工确认的处理日志，传给经营分析系统。</t>
    <phoneticPr fontId="1" type="noConversion"/>
  </si>
  <si>
    <t>垃圾短信疑似黑名单处理结果</t>
  </si>
  <si>
    <t>s_XXXXX_yyyymmdd_22421_XX_XXX.dat</t>
    <phoneticPr fontId="1" type="noConversion"/>
  </si>
  <si>
    <r>
      <t>该接口为</t>
    </r>
    <r>
      <rPr>
        <sz val="10.5"/>
        <color theme="1"/>
        <rFont val="Times New Roman"/>
        <family val="1"/>
      </rPr>
      <t>CRM</t>
    </r>
    <r>
      <rPr>
        <sz val="10.5"/>
        <color theme="1"/>
        <rFont val="宋体"/>
        <family val="3"/>
        <charset val="134"/>
        <scheme val="minor"/>
      </rPr>
      <t>系统经确认、维护的黑名单，传给经营分析系统，进行黑名单客户的分析、跟踪。</t>
    </r>
  </si>
  <si>
    <t>垃圾短信黑名单</t>
  </si>
  <si>
    <t>i_XXXXX_yyyymmdd_22420_XX_XXX.dat</t>
  </si>
  <si>
    <t>insert into app.g_unit_info values ('06003' , 1 , '校园信息化覆盖情况' , 'bass1.g_i_06003_month' , 1 , 0 , 'x');</t>
  </si>
  <si>
    <t>delete from  app.g_unit_info where unit_code = '06003';</t>
  </si>
  <si>
    <t>insert into bass1.int_program_data select distinct SEQUENCE_ID,PROGRAM_TYPE , 'G_I_06003_MONTH.tcl' , 'G_I_06003_MONTH.BASS1' , 'G_I_06003_MONTH_e' , 'G_I_06003_MONTH_f' from bass1.int_program_data where PROGRAM_NAME = 'G_S_22204_MONTH.tcl';</t>
  </si>
  <si>
    <t>delete from   bass1.int_program_data where PROGRAM_NAME = 'G_I_06003_MONTH.tcl';</t>
  </si>
  <si>
    <t>insert into app.sch_control_map values (2,'EXP_G_I_06003_MONTH' , 'BASS1_EXP_G_I_06003_MONTH') ;</t>
  </si>
  <si>
    <t>delete from  app.sch_control_map where PROGRAM_NAME = 'EXP_G_I_06003_MONTH';</t>
  </si>
  <si>
    <t>insert into app.sch_control_map values (2,'G_I_06003_MONTH.tcl' , 'BASS1_G_I_06003_MONTH.tcl') ;</t>
  </si>
  <si>
    <t>delete from  app.sch_control_map where PROGRAM_NAME = 'G_I_06003_MONTH.tcl';</t>
  </si>
  <si>
    <t>ALTER TABLE BASS1.G_I_06003_MONTH  LOCKSIZE ROW APPEND OFF NOT VOLATILE;</t>
  </si>
  <si>
    <t xml:space="preserve"> ) DATA CAPTURE NONE IN TBS_APP_BASS21 INDEX IN TBS_INDEX PARTITIONING KEY( XXXX ) USING HASHING;</t>
  </si>
  <si>
    <t>DROP TABLE BASS1.G_I_06003_MONTH ;</t>
  </si>
  <si>
    <t>BASS1_EXP_G_I_06003_MONTH</t>
  </si>
  <si>
    <t>BASS1_G_I_06003_MONTH.tcl</t>
  </si>
  <si>
    <t>G_I_06003_MONTH.tcl</t>
  </si>
  <si>
    <t>G_I_06003_MONTH</t>
  </si>
  <si>
    <t>主要用于了解全国各校园信息化业务的覆盖情况，为集团信息化的科学化管理和统筹管理收集信息</t>
  </si>
  <si>
    <t>校园信息化覆盖情况</t>
  </si>
  <si>
    <t>I</t>
    <phoneticPr fontId="1" type="noConversion"/>
  </si>
  <si>
    <t>yyyymm</t>
  </si>
  <si>
    <t>06003</t>
  </si>
  <si>
    <t>i_XXXXX_yyyymm_06003_XX_XXX.dat</t>
  </si>
  <si>
    <t>insert into app.g_unit_info values ('22406' , 1 , '校园迎新号码' , 'bass1.g_i_22406_month' , 1 , 0 , 'x');</t>
  </si>
  <si>
    <t>delete from  app.g_unit_info where unit_code = '22406';</t>
  </si>
  <si>
    <t>insert into bass1.int_program_data select distinct SEQUENCE_ID,PROGRAM_TYPE , 'G_I_22406_MONTH.tcl' , 'G_I_22406_MONTH.BASS1' , 'G_I_22406_MONTH_e' , 'G_I_22406_MONTH_f' from bass1.int_program_data where PROGRAM_NAME = 'G_S_22204_MONTH.tcl';</t>
  </si>
  <si>
    <t>delete from   bass1.int_program_data where PROGRAM_NAME = 'G_I_22406_MONTH.tcl';</t>
  </si>
  <si>
    <t>insert into app.sch_control_map values (2,'EXP_G_I_22406_MONTH' , 'BASS1_EXP_G_I_22406_MONTH') ;</t>
  </si>
  <si>
    <t>delete from  app.sch_control_map where PROGRAM_NAME = 'EXP_G_I_22406_MONTH';</t>
  </si>
  <si>
    <t>insert into app.sch_control_map values (2,'G_I_22406_MONTH.tcl' , 'BASS1_G_I_22406_MONTH.tcl') ;</t>
  </si>
  <si>
    <t>delete from  app.sch_control_map where PROGRAM_NAME = 'G_I_22406_MONTH.tcl';</t>
  </si>
  <si>
    <t>ALTER TABLE BASS1.G_I_22406_MONTH  LOCKSIZE ROW APPEND OFF NOT VOLATILE;</t>
  </si>
  <si>
    <t>DROP TABLE BASS1.G_I_22406_MONTH ;</t>
  </si>
  <si>
    <t>BASS1_EXP_G_I_22406_MONTH</t>
  </si>
  <si>
    <t>BASS1_G_I_22406_MONTH.tcl</t>
  </si>
  <si>
    <t>G_I_22406_MONTH.tcl</t>
  </si>
  <si>
    <t>G_I_22406_MONTH</t>
  </si>
  <si>
    <t>分公司市场人员在迎新、招生现场为客户办理入网的号码；注：限本年度投放号码。</t>
  </si>
  <si>
    <t>校园迎新号码</t>
    <phoneticPr fontId="1" type="noConversion"/>
  </si>
  <si>
    <t>M</t>
  </si>
  <si>
    <t>I</t>
  </si>
  <si>
    <t>22406</t>
  </si>
  <si>
    <t>i_XXXXX_yyyymm_22406_XX_XXX.dat</t>
  </si>
  <si>
    <t>insert into app.g_unit_info values ('22405' , 1 , '校园夹寄卡' , 'bass1.g_i_22405_month' , 1 , 0 , 'x');</t>
  </si>
  <si>
    <t>delete from  app.g_unit_info where unit_code = '22405';</t>
  </si>
  <si>
    <t>insert into bass1.int_program_data select distinct SEQUENCE_ID,PROGRAM_TYPE , 'G_I_22405_MONTH.tcl' , 'G_I_22405_MONTH.BASS1' , 'G_I_22405_MONTH_e' , 'G_I_22405_MONTH_f' from bass1.int_program_data where PROGRAM_NAME = 'G_S_22204_MONTH.tcl';</t>
  </si>
  <si>
    <t>delete from   bass1.int_program_data where PROGRAM_NAME = 'G_I_22405_MONTH.tcl';</t>
  </si>
  <si>
    <t>insert into app.sch_control_map values (2,'EXP_G_I_22405_MONTH' , 'BASS1_EXP_G_I_22405_MONTH') ;</t>
  </si>
  <si>
    <t>delete from  app.sch_control_map where PROGRAM_NAME = 'EXP_G_I_22405_MONTH';</t>
  </si>
  <si>
    <t>insert into app.sch_control_map values (2,'G_I_22405_MONTH.tcl' , 'BASS1_G_I_22405_MONTH.tcl') ;</t>
  </si>
  <si>
    <t>delete from  app.sch_control_map where PROGRAM_NAME = 'G_I_22405_MONTH.tcl';</t>
  </si>
  <si>
    <t>ALTER TABLE BASS1.G_I_22405_MONTH  LOCKSIZE ROW APPEND OFF NOT VOLATILE;</t>
  </si>
  <si>
    <t xml:space="preserve"> ) DATA CAPTURE NONE IN TBS_APP_BASS20 INDEX IN TBS_INDEX PARTITIONING KEY( XXXX ) USING HASHING;</t>
  </si>
  <si>
    <t>DROP TABLE BASS1.G_I_22405_MONTH ;</t>
  </si>
  <si>
    <t>BASS1_EXP_G_I_22405_MONTH</t>
  </si>
  <si>
    <t>BASS1_G_I_22405_MONTH.tcl</t>
  </si>
  <si>
    <t>G_I_22405_MONTH.tcl</t>
  </si>
  <si>
    <t>G_I_22405_MONTH</t>
  </si>
  <si>
    <t>是指通过邮递的方式将号卡较为准确的邮递到学生客户手中。注：限本年度投放号码。</t>
  </si>
  <si>
    <t>校园夹寄卡</t>
    <phoneticPr fontId="1" type="noConversion"/>
  </si>
  <si>
    <t>22405</t>
  </si>
  <si>
    <t>i_XXXXX_yyyymm_22405_XX_XXX.dat</t>
  </si>
  <si>
    <t>insert into app.g_unit_info values ('22404' , 1 , '校园区域本网用户短信交往圈' , 'bass1.g_s_22404_month' , 1 , 0 , 'x');</t>
  </si>
  <si>
    <t>delete from  app.g_unit_info where unit_code = '22404';</t>
  </si>
  <si>
    <t>insert into bass1.int_program_data select distinct SEQUENCE_ID,PROGRAM_TYPE , 'G_S_22404_MONTH.tcl' , 'G_S_22404_MONTH.BASS1' , 'G_S_22404_MONTH_e' , 'G_S_22404_MONTH_f' from bass1.int_program_data where PROGRAM_NAME = 'G_S_22204_MONTH.tcl';</t>
  </si>
  <si>
    <t>delete from   bass1.int_program_data where PROGRAM_NAME = 'G_S_22404_MONTH.tcl';</t>
  </si>
  <si>
    <t>insert into app.sch_control_map values (2,'EXP_G_S_22404_MONTH' , 'BASS1_EXP_G_S_22404_MONTH') ;</t>
  </si>
  <si>
    <t>delete from  app.sch_control_map where PROGRAM_NAME = 'EXP_G_S_22404_MONTH';</t>
  </si>
  <si>
    <t>insert into app.sch_control_map values (2,'G_S_22404_MONTH.tcl' , 'BASS1_G_S_22404_MONTH.tcl') ;</t>
  </si>
  <si>
    <t>delete from  app.sch_control_map where PROGRAM_NAME = 'G_S_22404_MONTH.tcl';</t>
  </si>
  <si>
    <t>ALTER TABLE BASS1.G_S_22404_MONTH  LOCKSIZE ROW APPEND OFF NOT VOLATILE;</t>
  </si>
  <si>
    <t xml:space="preserve"> ) DATA CAPTURE NONE IN TBS_APP_BASS19 INDEX IN TBS_INDEX PARTITIONING KEY( XXXX ) USING HASHING;</t>
  </si>
  <si>
    <t>DROP TABLE BASS1.G_S_22404_MONTH ;</t>
  </si>
  <si>
    <t>BASS1_EXP_G_S_22404_MONTH</t>
  </si>
  <si>
    <t>BASS1_G_S_22404_MONTH.tcl</t>
  </si>
  <si>
    <t>G_S_22404_MONTH.tcl</t>
  </si>
  <si>
    <t>G_S_22404_MONTH</t>
  </si>
  <si>
    <t>校园区域本网用户发送点对点短信的所有对端号码（包含竞争对手号码）集合。</t>
  </si>
  <si>
    <t>校园区域本网用户短信交往圈</t>
    <phoneticPr fontId="1" type="noConversion"/>
  </si>
  <si>
    <t>S</t>
  </si>
  <si>
    <t>22404</t>
  </si>
  <si>
    <t>s_XXXXX_yyyymm_22404_XX_XXX.dat</t>
  </si>
  <si>
    <t>insert into app.g_unit_info values ('22403' , 1 , '校园区域本网用户语音交往圈' , 'bass1.g_s_22403_month' , 1 , 0 , 'x');</t>
  </si>
  <si>
    <t>delete from  app.g_unit_info where unit_code = '22403';</t>
  </si>
  <si>
    <t>insert into bass1.int_program_data select distinct SEQUENCE_ID,PROGRAM_TYPE , 'G_S_22403_MONTH.tcl' , 'G_S_22403_MONTH.BASS1' , 'G_S_22403_MONTH_e' , 'G_S_22403_MONTH_f' from bass1.int_program_data where PROGRAM_NAME = 'G_S_22204_MONTH.tcl';</t>
  </si>
  <si>
    <t>delete from   bass1.int_program_data where PROGRAM_NAME = 'G_S_22403_MONTH.tcl';</t>
  </si>
  <si>
    <t>insert into app.sch_control_map values (2,'EXP_G_S_22403_MONTH' , 'BASS1_EXP_G_S_22403_MONTH') ;</t>
  </si>
  <si>
    <t>delete from  app.sch_control_map where PROGRAM_NAME = 'EXP_G_S_22403_MONTH';</t>
  </si>
  <si>
    <t>insert into app.sch_control_map values (2,'G_S_22403_MONTH.tcl' , 'BASS1_G_S_22403_MONTH.tcl') ;</t>
  </si>
  <si>
    <t>delete from  app.sch_control_map where PROGRAM_NAME = 'G_S_22403_MONTH.tcl';</t>
  </si>
  <si>
    <t>ALTER TABLE BASS1.G_S_22403_MONTH  LOCKSIZE ROW APPEND OFF NOT VOLATILE;</t>
  </si>
  <si>
    <t xml:space="preserve"> ) DATA CAPTURE NONE IN TBS_APP_BASS18 INDEX IN TBS_INDEX PARTITIONING KEY( XXXX ) USING HASHING;</t>
  </si>
  <si>
    <t>DROP TABLE BASS1.G_S_22403_MONTH ;</t>
  </si>
  <si>
    <t>BASS1_EXP_G_S_22403_MONTH</t>
  </si>
  <si>
    <t>BASS1_G_S_22403_MONTH.tcl</t>
  </si>
  <si>
    <t>G_S_22403_MONTH.tcl</t>
  </si>
  <si>
    <t>G_S_22403_MONTH</t>
  </si>
  <si>
    <t>与校园区域本网用户发生语音通话行为的所有的对端号码（包含竞争对手号码）集合。</t>
  </si>
  <si>
    <t>校园区域本网用户语音交往圈</t>
    <phoneticPr fontId="1" type="noConversion"/>
  </si>
  <si>
    <t>22403</t>
  </si>
  <si>
    <t>s_XXXXX_yyyymm_22403_XX_XXX.dat</t>
  </si>
  <si>
    <t>insert into app.g_unit_info values ('22402' , 1 , '用户本地通话位置信息月汇总' , 'bass1.g_s_22402_month' , 1 , 0 , 'x');</t>
  </si>
  <si>
    <t>delete from  app.g_unit_info where unit_code = '22402';</t>
  </si>
  <si>
    <t>insert into bass1.int_program_data select distinct SEQUENCE_ID,PROGRAM_TYPE , 'G_S_22402_MONTH.tcl' , 'G_S_22402_MONTH.BASS1' , 'G_S_22402_MONTH_e' , 'G_S_22402_MONTH_f' from bass1.int_program_data where PROGRAM_NAME = 'G_S_22204_MONTH.tcl';</t>
  </si>
  <si>
    <t>delete from   bass1.int_program_data where PROGRAM_NAME = 'G_S_22402_MONTH.tcl';</t>
  </si>
  <si>
    <t>insert into app.sch_control_map values (2,'EXP_G_S_22402_MONTH' , 'BASS1_EXP_G_S_22402_MONTH') ;</t>
  </si>
  <si>
    <t>delete from  app.sch_control_map where PROGRAM_NAME = 'EXP_G_S_22402_MONTH';</t>
  </si>
  <si>
    <t>insert into app.sch_control_map values (2,'G_S_22402_MONTH.tcl' , 'BASS1_G_S_22402_MONTH.tcl') ;</t>
  </si>
  <si>
    <t>delete from  app.sch_control_map where PROGRAM_NAME = 'G_S_22402_MONTH.tcl';</t>
  </si>
  <si>
    <t>ALTER TABLE BASS1.G_S_22402_MONTH  LOCKSIZE ROW APPEND OFF NOT VOLATILE;</t>
  </si>
  <si>
    <t xml:space="preserve"> ) DATA CAPTURE NONE IN TBS_APP_BASS17 INDEX IN TBS_INDEX PARTITIONING KEY( XXXX ) USING HASHING;</t>
  </si>
  <si>
    <t>DROP TABLE BASS1.G_S_22402_MONTH ;</t>
  </si>
  <si>
    <t>BASS1_EXP_G_S_22402_MONTH</t>
  </si>
  <si>
    <t>BASS1_G_S_22402_MONTH.tcl</t>
  </si>
  <si>
    <t>G_S_22402_MONTH.tcl</t>
  </si>
  <si>
    <t>G_S_22402_MONTH</t>
  </si>
  <si>
    <t>基于本地语音详单，对所有我网用户发生的通话按基站小区进行业务量汇总。注：不仅仅是校园基站。</t>
  </si>
  <si>
    <t>用户本地通话位置信息月汇总</t>
  </si>
  <si>
    <t>22402</t>
  </si>
  <si>
    <t>s_XXXXX_yyyymm_22402_XX_XXX.dat</t>
  </si>
  <si>
    <t>insert into app.g_unit_info values ('22401' , 1 , '用户本地GPRS使用位置信息月汇总' , 'bass1.g_s_22401_month' , 1 , 0 , 'x');</t>
  </si>
  <si>
    <t>delete from  app.g_unit_info where unit_code = '22401';</t>
  </si>
  <si>
    <t>insert into bass1.int_program_data select distinct SEQUENCE_ID,PROGRAM_TYPE , 'G_S_22401_MONTH.tcl' , 'G_S_22401_MONTH.BASS1' , 'G_S_22401_MONTH_e' , 'G_S_22401_MONTH_f' from bass1.int_program_data where PROGRAM_NAME = 'G_S_22204_MONTH.tcl';</t>
  </si>
  <si>
    <t>delete from   bass1.int_program_data where PROGRAM_NAME = 'G_S_22401_MONTH.tcl';</t>
  </si>
  <si>
    <t>insert into app.sch_control_map values (2,'EXP_G_S_22401_MONTH' , 'BASS1_EXP_G_S_22401_MONTH') ;</t>
  </si>
  <si>
    <t>delete from  app.sch_control_map where PROGRAM_NAME = 'EXP_G_S_22401_MONTH';</t>
  </si>
  <si>
    <t>insert into app.sch_control_map values (2,'G_S_22401_MONTH.tcl' , 'BASS1_G_S_22401_MONTH.tcl') ;</t>
  </si>
  <si>
    <t>delete from  app.sch_control_map where PROGRAM_NAME = 'G_S_22401_MONTH.tcl';</t>
  </si>
  <si>
    <t>ALTER TABLE BASS1.G_S_22401_MONTH  LOCKSIZE ROW APPEND OFF NOT VOLATILE;</t>
  </si>
  <si>
    <t xml:space="preserve"> ) DATA CAPTURE NONE IN TBS_APP_BASS16 INDEX IN TBS_INDEX PARTITIONING KEY( XXXX ) USING HASHING;</t>
  </si>
  <si>
    <t>DROP TABLE BASS1.G_S_22401_MONTH ;</t>
  </si>
  <si>
    <t>BASS1_EXP_G_S_22401_MONTH</t>
  </si>
  <si>
    <t>BASS1_G_S_22401_MONTH.tcl</t>
  </si>
  <si>
    <t>G_S_22401_MONTH.tcl</t>
  </si>
  <si>
    <t>G_S_22401_MONTH</t>
  </si>
  <si>
    <t>基于本地GPRS业务详单，对所有我网用户发生的通话按基站小区进行业务量汇总。注：不仅仅是校园基站。</t>
  </si>
  <si>
    <t>用户本地GPRS使用位置信息月汇总</t>
  </si>
  <si>
    <t>22401</t>
  </si>
  <si>
    <t>s_XXXXX_yyyymm_22401_XX_XXX.dat</t>
  </si>
  <si>
    <t>insert into app.g_unit_info values ('02035' , 1 , '重点校园竞争对手学生用户' , 'bass1.g_i_02035_month' , 1 , 0 , 'x');</t>
  </si>
  <si>
    <t>delete from  app.g_unit_info where unit_code = '02035';</t>
  </si>
  <si>
    <t>insert into bass1.int_program_data select distinct SEQUENCE_ID,PROGRAM_TYPE , 'G_I_02035_MONTH.tcl' , 'G_I_02035_MONTH.BASS1' , 'G_I_02035_MONTH_e' , 'G_I_02035_MONTH_f' from bass1.int_program_data where PROGRAM_NAME = 'G_S_22204_MONTH.tcl';</t>
  </si>
  <si>
    <t>delete from   bass1.int_program_data where PROGRAM_NAME = 'G_I_02035_MONTH.tcl';</t>
  </si>
  <si>
    <t>insert into app.sch_control_map values (2,'EXP_G_I_02035_MONTH' , 'BASS1_EXP_G_I_02035_MONTH') ;</t>
  </si>
  <si>
    <t>delete from  app.sch_control_map where PROGRAM_NAME = 'EXP_G_I_02035_MONTH';</t>
  </si>
  <si>
    <t>insert into app.sch_control_map values (2,'G_I_02035_MONTH.tcl' , 'BASS1_G_I_02035_MONTH.tcl') ;</t>
  </si>
  <si>
    <t>delete from  app.sch_control_map where PROGRAM_NAME = 'G_I_02035_MONTH.tcl';</t>
  </si>
  <si>
    <t>ALTER TABLE BASS1.G_I_02035_MONTH  LOCKSIZE ROW APPEND OFF NOT VOLATILE;</t>
  </si>
  <si>
    <t xml:space="preserve"> ) DATA CAPTURE NONE IN TBS_APP_BASS15 INDEX IN TBS_INDEX PARTITIONING KEY( XXXX ) USING HASHING;</t>
  </si>
  <si>
    <t>DROP TABLE BASS1.G_I_02035_MONTH ;</t>
  </si>
  <si>
    <t>BASS1_EXP_G_I_02035_MONTH</t>
  </si>
  <si>
    <t>BASS1_G_I_02035_MONTH.tcl</t>
  </si>
  <si>
    <t>G_I_02035_MONTH.tcl</t>
  </si>
  <si>
    <t>G_I_02035_MONTH</t>
  </si>
  <si>
    <t>重点校园竞争对手学生用户是根据上月本网学生用户与本地竞争对手用户语音业务和短信业务交往圈话单信息，汇总形成竞争对手在各个校园区域与本网通话次数、通话时长、短信次数和竞争对手与所有本网用户通话次数、通话时长、短信次数；将竞争对手归属到与之通话次数、通话时长、短信次数最多为校园作为竞争对手的归属校园。</t>
  </si>
  <si>
    <t>重点校园竞争对手学生用户</t>
    <phoneticPr fontId="1" type="noConversion"/>
  </si>
  <si>
    <t>02035</t>
  </si>
  <si>
    <t>i_XXXXX_yyyymm_02035_XX_XXX.dat</t>
  </si>
  <si>
    <t>insert into app.g_unit_info values ('02034' , 1 , '重点校园本网学生用户' , 'bass1.g_i_02034_month' , 1 , 0 , 'x');</t>
  </si>
  <si>
    <t>delete from  app.g_unit_info where unit_code = '02034';</t>
  </si>
  <si>
    <t>insert into bass1.int_program_data select distinct SEQUENCE_ID,PROGRAM_TYPE , 'G_I_02034_MONTH.tcl' , 'G_I_02034_MONTH.BASS1' , 'G_I_02034_MONTH_e' , 'G_I_02034_MONTH_f' from bass1.int_program_data where PROGRAM_NAME = 'G_S_22204_MONTH.tcl';</t>
  </si>
  <si>
    <t>delete from   bass1.int_program_data where PROGRAM_NAME = 'G_I_02034_MONTH.tcl';</t>
  </si>
  <si>
    <t>insert into app.sch_control_map values (2,'EXP_G_I_02034_MONTH' , 'BASS1_EXP_G_I_02034_MONTH') ;</t>
  </si>
  <si>
    <t>delete from  app.sch_control_map where PROGRAM_NAME = 'EXP_G_I_02034_MONTH';</t>
  </si>
  <si>
    <t>insert into app.sch_control_map values (2,'G_I_02034_MONTH.tcl' , 'BASS1_G_I_02034_MONTH.tcl') ;</t>
  </si>
  <si>
    <t>delete from  app.sch_control_map where PROGRAM_NAME = 'G_I_02034_MONTH.tcl';</t>
  </si>
  <si>
    <t>ALTER TABLE BASS1.G_I_02034_MONTH  LOCKSIZE ROW APPEND OFF NOT VOLATILE;</t>
  </si>
  <si>
    <t xml:space="preserve"> ) DATA CAPTURE NONE IN TBS_APP_BASS14 INDEX IN TBS_INDEX PARTITIONING KEY( XXXX ) USING HASHING;</t>
  </si>
  <si>
    <t>DROP TABLE BASS1.G_I_02034_MONTH ;</t>
  </si>
  <si>
    <t>BASS1_EXP_G_I_02034_MONTH</t>
  </si>
  <si>
    <t>BASS1_G_I_02034_MONTH.tcl</t>
  </si>
  <si>
    <t>G_I_02034_MONTH.tcl</t>
  </si>
  <si>
    <t>G_I_02034_MONTH</t>
  </si>
  <si>
    <r>
      <t>重点校园本网学生用户是指按照《中国移动省级经营分析系统校园市场分析应用业务技术方案（</t>
    </r>
    <r>
      <rPr>
        <sz val="11"/>
        <color theme="1"/>
        <rFont val="Times New Roman"/>
        <family val="1"/>
      </rPr>
      <t>v1.5.0</t>
    </r>
    <r>
      <rPr>
        <sz val="11"/>
        <color theme="1"/>
        <rFont val="宋体"/>
        <family val="3"/>
        <charset val="134"/>
        <scheme val="minor"/>
      </rPr>
      <t>）》在校园区域本网用户的基础之上，根据学生用户属性辅助条件筛选模型和基于社交网络逐步扩散法学生用户识别模型识别出来的学生用户群体。</t>
    </r>
  </si>
  <si>
    <t>重点校园本网学生用户</t>
  </si>
  <si>
    <t>02034</t>
  </si>
  <si>
    <t>i_XXXXX_yyyymm_02034_XX_XXX.dat</t>
  </si>
  <si>
    <t>insert into app.g_unit_info values ('02033' , 1 , '校园竞争对手学生用户' , 'bass1.g_i_02033_month' , 1 , 0 , 'x');</t>
  </si>
  <si>
    <t>delete from  app.g_unit_info where unit_code = '02033';</t>
  </si>
  <si>
    <t>insert into bass1.int_program_data select distinct SEQUENCE_ID,PROGRAM_TYPE , 'G_I_02033_MONTH.tcl' , 'G_I_02033_MONTH.BASS1' , 'G_I_02033_MONTH_e' , 'G_I_02033_MONTH_f' from bass1.int_program_data where PROGRAM_NAME = 'G_S_22204_MONTH.tcl';</t>
  </si>
  <si>
    <t>delete from   bass1.int_program_data where PROGRAM_NAME = 'G_I_02033_MONTH.tcl';</t>
  </si>
  <si>
    <t>insert into app.sch_control_map values (2,'EXP_G_I_02033_MONTH' , 'BASS1_EXP_G_I_02033_MONTH') ;</t>
  </si>
  <si>
    <t>delete from  app.sch_control_map where PROGRAM_NAME = 'EXP_G_I_02033_MONTH';</t>
  </si>
  <si>
    <t>insert into app.sch_control_map values (2,'G_I_02033_MONTH.tcl' , 'BASS1_G_I_02033_MONTH.tcl') ;</t>
  </si>
  <si>
    <t>delete from  app.sch_control_map where PROGRAM_NAME = 'G_I_02033_MONTH.tcl';</t>
  </si>
  <si>
    <t>ALTER TABLE BASS1.G_I_02033_MONTH  LOCKSIZE ROW APPEND OFF NOT VOLATILE;</t>
  </si>
  <si>
    <t xml:space="preserve"> ) DATA CAPTURE NONE IN TBS_APP_BASS13 INDEX IN TBS_INDEX PARTITIONING KEY( XXXX ) USING HASHING;</t>
  </si>
  <si>
    <t>DROP TABLE BASS1.G_I_02033_MONTH ;</t>
  </si>
  <si>
    <t>BASS1_EXP_G_I_02033_MONTH</t>
  </si>
  <si>
    <t>BASS1_G_I_02033_MONTH.tcl</t>
  </si>
  <si>
    <t>G_I_02033_MONTH.tcl</t>
  </si>
  <si>
    <t>G_I_02033_MONTH</t>
  </si>
  <si>
    <t>根据集团公司推荐的竞争对手学生用户识别模型或本省特有的竞争对手学生用户识别方案，识别出的竞争对手学生用户明细，要求真实反映本省现行实际情况。</t>
  </si>
  <si>
    <t>校园竞争对手学生用户</t>
    <phoneticPr fontId="1" type="noConversion"/>
  </si>
  <si>
    <t>02033</t>
  </si>
  <si>
    <t>i_XXXXX_yyyymm_02033_XX_XXX.dat</t>
  </si>
  <si>
    <t>insert into app.g_unit_info values ('02032' , 1 , '校园本网学生用户' , 'bass1.g_i_02032_month' , 1 , 0 , 'x');</t>
  </si>
  <si>
    <t>delete from  app.g_unit_info where unit_code = '02032';</t>
  </si>
  <si>
    <t>insert into bass1.int_program_data select distinct SEQUENCE_ID,PROGRAM_TYPE , 'G_I_02032_MONTH.tcl' , 'G_I_02032_MONTH.BASS1' , 'G_I_02032_MONTH_e' , 'G_I_02032_MONTH_f' from bass1.int_program_data where PROGRAM_NAME = 'G_S_22204_MONTH.tcl';</t>
  </si>
  <si>
    <t>delete from   bass1.int_program_data where PROGRAM_NAME = 'G_I_02032_MONTH.tcl';</t>
  </si>
  <si>
    <t>insert into app.sch_control_map values (2,'EXP_G_I_02032_MONTH' , 'BASS1_EXP_G_I_02032_MONTH') ;</t>
  </si>
  <si>
    <t>delete from  app.sch_control_map where PROGRAM_NAME = 'EXP_G_I_02032_MONTH';</t>
  </si>
  <si>
    <t>insert into app.sch_control_map values (2,'G_I_02032_MONTH.tcl' , 'BASS1_G_I_02032_MONTH.tcl') ;</t>
  </si>
  <si>
    <t>delete from  app.sch_control_map where PROGRAM_NAME = 'G_I_02032_MONTH.tcl';</t>
  </si>
  <si>
    <t>ALTER TABLE BASS1.G_I_02032_MONTH  LOCKSIZE ROW APPEND OFF NOT VOLATILE;</t>
  </si>
  <si>
    <t xml:space="preserve"> ) DATA CAPTURE NONE IN TBS_APP_BASS12 INDEX IN TBS_INDEX PARTITIONING KEY( XXXX ) USING HASHING;</t>
  </si>
  <si>
    <t>DROP TABLE BASS1.G_I_02032_MONTH ;</t>
  </si>
  <si>
    <t>BASS1_EXP_G_I_02032_MONTH</t>
  </si>
  <si>
    <t>BASS1_G_I_02032_MONTH.tcl</t>
  </si>
  <si>
    <t>G_I_02032_MONTH.tcl</t>
  </si>
  <si>
    <t>G_I_02032_MONTH</t>
  </si>
  <si>
    <t>根据集团公司推荐的学生用户识别模型或本省特有的学生用户识别方案，识别出的学生用户明细，要求真实反映本省现行实际情况。</t>
  </si>
  <si>
    <t>校园本网学生用户</t>
  </si>
  <si>
    <t>02032</t>
  </si>
  <si>
    <t>i_XXXXX_yyyymm_02032_XX_XXX.dat</t>
  </si>
  <si>
    <t>insert into app.g_unit_info values ('02031' , 1 , '校园区域本网用户' , 'bass1.g_i_02031_month' , 1 , 0 , 'x');</t>
  </si>
  <si>
    <t>delete from  app.g_unit_info where unit_code = '02031';</t>
  </si>
  <si>
    <t>insert into bass1.int_program_data select distinct SEQUENCE_ID,PROGRAM_TYPE , 'G_I_02031_MONTH.tcl' , 'G_I_02031_MONTH.BASS1' , 'G_I_02031_MONTH_e' , 'G_I_02031_MONTH_f' from bass1.int_program_data where PROGRAM_NAME = 'G_S_22204_MONTH.tcl';</t>
  </si>
  <si>
    <t>delete from   bass1.int_program_data where PROGRAM_NAME = 'G_I_02031_MONTH.tcl';</t>
  </si>
  <si>
    <t>insert into app.sch_control_map values (2,'EXP_G_I_02031_MONTH' , 'BASS1_EXP_G_I_02031_MONTH') ;</t>
  </si>
  <si>
    <t>delete from  app.sch_control_map where PROGRAM_NAME = 'EXP_G_I_02031_MONTH';</t>
  </si>
  <si>
    <t>insert into app.sch_control_map values (2,'G_I_02031_MONTH.tcl' , 'BASS1_G_I_02031_MONTH.tcl') ;</t>
  </si>
  <si>
    <t>delete from  app.sch_control_map where PROGRAM_NAME = 'G_I_02031_MONTH.tcl';</t>
  </si>
  <si>
    <t>ALTER TABLE BASS1.G_I_02031_MONTH  LOCKSIZE ROW APPEND OFF NOT VOLATILE;</t>
  </si>
  <si>
    <t xml:space="preserve"> ) DATA CAPTURE NONE IN TBS_APP_BASS11 INDEX IN TBS_INDEX PARTITIONING KEY( XXXX ) USING HASHING;</t>
  </si>
  <si>
    <t>DROP TABLE BASS1.G_I_02031_MONTH ;</t>
  </si>
  <si>
    <t>BASS1_EXP_G_I_02031_MONTH</t>
  </si>
  <si>
    <t>BASS1_G_I_02031_MONTH.tcl</t>
  </si>
  <si>
    <t>G_I_02031_MONTH.tcl</t>
  </si>
  <si>
    <t>G_I_02031_MONTH</t>
  </si>
  <si>
    <t>校园区域本网用户</t>
  </si>
  <si>
    <t>02031</t>
  </si>
  <si>
    <t>i_XXXXX_yyyymm_02031_XX_XXX.dat</t>
  </si>
  <si>
    <t>insert into app.g_unit_info values ('06002' , 0 , 'bass1.g_i_06002_month' , 1 , 0 , 'x');</t>
  </si>
  <si>
    <t>delete from  app.g_unit_info where unit_code = '06002';</t>
  </si>
  <si>
    <t>insert into bass1.int_program_data select distinct SEQUENCE_ID,PROGRAM_TYPE , 'G_I_06002_MONTH.tcl' , 'G_I_06002_MONTH.BASS1' , 'G_I_06002_MONTH_e' , 'G_I_06002_MONTH_f' from bass1.int_program_data where PROGRAM_NAME = 'G_S_22204_MONTH.tcl';</t>
  </si>
  <si>
    <t>delete from   bass1.int_program_data where PROGRAM_NAME = 'G_I_06002_MONTH.tcl';</t>
  </si>
  <si>
    <t>insert into app.sch_control_map values (2,'EXP_G_I_06002_MONTH' , 'BASS1_EXP_G_I_06002_MONTH') ;</t>
  </si>
  <si>
    <t>delete from  app.sch_control_map where PROGRAM_NAME = 'EXP_G_I_06002_MONTH';</t>
  </si>
  <si>
    <t>insert into app.sch_control_map values (2,'G_I_06002_MONTH.tcl' , 'BASS1_G_I_06002_MONTH.tcl') ;</t>
  </si>
  <si>
    <t>delete from  app.sch_control_map where PROGRAM_NAME = 'G_I_06002_MONTH.tcl';</t>
  </si>
  <si>
    <t>ALTER TABLE BASS1.G_I_06002_MONTH  LOCKSIZE ROW APPEND OFF NOT VOLATILE;</t>
  </si>
  <si>
    <t xml:space="preserve"> ) DATA CAPTURE NONE IN TBS_APP_BASS10 INDEX IN TBS_INDEX PARTITIONING KEY( XXXX ) USING HASHING;</t>
  </si>
  <si>
    <t>DROP TABLE BASS1.G_I_06002_MONTH ;</t>
  </si>
  <si>
    <t>BASS1_EXP_G_I_06002_MONTH</t>
  </si>
  <si>
    <t>BASS1_G_I_06002_MONTH.tcl</t>
  </si>
  <si>
    <t>G_I_06002_MONTH.tcl</t>
  </si>
  <si>
    <t>G_I_06002_MONTH</t>
  </si>
  <si>
    <t>06002</t>
  </si>
  <si>
    <t>insert into app.g_unit_info values ('06001' , 1 , '校园基本信息' , 'bass1.g_i_06001_month' , 1 , 0 , 'x');</t>
  </si>
  <si>
    <t>delete from  app.g_unit_info where unit_code = '06001';</t>
  </si>
  <si>
    <t>insert into bass1.int_program_data select distinct SEQUENCE_ID,PROGRAM_TYPE , 'G_I_06001_MONTH.tcl' , 'G_I_06001_MONTH.BASS1' , 'G_I_06001_MONTH_e' , 'G_I_06001_MONTH_f' from bass1.int_program_data where PROGRAM_NAME = 'G_S_22204_MONTH.tcl';</t>
  </si>
  <si>
    <t>delete from   bass1.int_program_data where PROGRAM_NAME = 'G_I_06001_MONTH.tcl';</t>
  </si>
  <si>
    <t>insert into app.sch_control_map values (2,'EXP_G_I_06001_MONTH' , 'BASS1_EXP_G_I_06001_MONTH') ;</t>
  </si>
  <si>
    <t>delete from  app.sch_control_map where PROGRAM_NAME = 'EXP_G_I_06001_MONTH';</t>
  </si>
  <si>
    <t>insert into app.sch_control_map values (2,'G_I_06001_MONTH.tcl' , 'BASS1_G_I_06001_MONTH.tcl') ;</t>
  </si>
  <si>
    <t>delete from  app.sch_control_map where PROGRAM_NAME = 'G_I_06001_MONTH.tcl';</t>
  </si>
  <si>
    <t>ALTER TABLE BASS1.G_I_06001_MONTH  LOCKSIZE ROW APPEND OFF NOT VOLATILE;</t>
  </si>
  <si>
    <t xml:space="preserve"> ) DATA CAPTURE NONE IN TBS_APP_BASS9 INDEX IN TBS_INDEX PARTITIONING KEY( XXXX ) USING HASHING;</t>
  </si>
  <si>
    <t>DROP TABLE BASS1.G_I_06001_MONTH ;</t>
  </si>
  <si>
    <t>BASS1_EXP_G_I_06001_MONTH</t>
  </si>
  <si>
    <t>BASS1_G_I_06001_MONTH.tcl</t>
  </si>
  <si>
    <t>G_I_06001_MONTH.tcl</t>
  </si>
  <si>
    <t>G_I_06001_MONTH</t>
  </si>
  <si>
    <t>校园主要包括大专及以上学校（包括普通高等教育院校、高等职业技术院校等）、中等专业技术学校、职业高中及附属中学等</t>
  </si>
  <si>
    <t>校园基本信息</t>
  </si>
  <si>
    <t>06001</t>
  </si>
  <si>
    <t>i_XXXXX_yyyymm_06001_XX_XXX.dat</t>
  </si>
  <si>
    <t>x</t>
    <phoneticPr fontId="1" type="noConversion"/>
  </si>
  <si>
    <t>insert into app.g_unit_info values ('22060' , 0 , 'bass1.g_s_22060_month' , 1 , 0 , 'x');</t>
  </si>
  <si>
    <t>delete from  app.g_unit_info where unit_code = '22060';</t>
  </si>
  <si>
    <t>insert into bass1.int_program_data select distinct SEQUENCE_ID,PROGRAM_TYPE , 'G_S_22060_MONTH.tcl' , 'G_S_22060_MONTH.BASS1' , 'G_S_22060_MONTH_e' , 'G_S_22060_MONTH_f' from bass1.int_program_data where PROGRAM_NAME = 'G_S_22204_MONTH.tcl';</t>
  </si>
  <si>
    <t>delete from   bass1.int_program_data where PROGRAM_NAME = 'G_S_22060_MONTH.tcl';</t>
  </si>
  <si>
    <t>insert into app.sch_control_map values (2,'EXP_G_S_22060_MONTH' , 'BASS1_EXP_G_S_22060_MONTH') ;</t>
  </si>
  <si>
    <t>delete from  app.sch_control_map where PROGRAM_NAME = 'EXP_G_S_22060_MONTH';</t>
  </si>
  <si>
    <t>insert into app.sch_control_map values (2,'G_S_22060_MONTH.tcl' , 'BASS1_G_S_22060_MONTH.tcl') ;</t>
  </si>
  <si>
    <t>delete from  app.sch_control_map where PROGRAM_NAME = 'G_S_22060_MONTH.tcl';</t>
  </si>
  <si>
    <t>ALTER TABLE BASS1.G_S_22060_MONTH  LOCKSIZE ROW APPEND OFF NOT VOLATILE;</t>
  </si>
  <si>
    <t xml:space="preserve"> ) DATA CAPTURE NONE IN TBS_APP_BASS1 INDEX IN TBS_INDEX PARTITIONING KEY( XXXX ) USING HASHING;</t>
    <phoneticPr fontId="1" type="noConversion"/>
  </si>
  <si>
    <t>DROP TABLE BASS1.G_S_22060_MONTH ;</t>
  </si>
  <si>
    <t>BASS1_EXP_G_S_22060_MONTH</t>
  </si>
  <si>
    <t>BASS1_G_S_22060_MONTH.tcl</t>
  </si>
  <si>
    <t>G_S_22060_MONTH.tcl</t>
  </si>
  <si>
    <t>G_S_22060_MONTH</t>
  </si>
  <si>
    <t>记录上月疑似窜卡渠道名单中的疑似窜卡渠道，本月确认为窜卡的渠道及用户情况。</t>
  </si>
  <si>
    <t>已确认窜卡渠道名单</t>
  </si>
  <si>
    <t>22060</t>
  </si>
  <si>
    <t>insert into app.g_unit_info values ('22059' , 0 , 'bass1.g_s_22059_month' , 1 , 0 , 'x');</t>
  </si>
  <si>
    <t>delete from  app.g_unit_info where unit_code = '22059';</t>
  </si>
  <si>
    <t>insert into bass1.int_program_data select distinct SEQUENCE_ID,PROGRAM_TYPE , 'G_S_22059_MONTH.tcl' , 'G_S_22059_MONTH.BASS1' , 'G_S_22059_MONTH_e' , 'G_S_22059_MONTH_f' from bass1.int_program_data where PROGRAM_NAME = 'G_S_22204_MONTH.tcl';</t>
  </si>
  <si>
    <t>delete from   bass1.int_program_data where PROGRAM_NAME = 'G_S_22059_MONTH.tcl';</t>
  </si>
  <si>
    <t>insert into app.sch_control_map values (2,'EXP_G_S_22059_MONTH' , 'BASS1_EXP_G_S_22059_MONTH') ;</t>
  </si>
  <si>
    <t>delete from  app.sch_control_map where PROGRAM_NAME = 'EXP_G_S_22059_MONTH';</t>
  </si>
  <si>
    <t>insert into app.sch_control_map values (2,'G_S_22059_MONTH.tcl' , 'BASS1_G_S_22059_MONTH.tcl') ;</t>
  </si>
  <si>
    <t>delete from  app.sch_control_map where PROGRAM_NAME = 'G_S_22059_MONTH.tcl';</t>
  </si>
  <si>
    <t>ALTER TABLE BASS1.G_S_22059_MONTH  LOCKSIZE ROW APPEND OFF NOT VOLATILE;</t>
  </si>
  <si>
    <t>DROP TABLE BASS1.G_S_22059_MONTH ;</t>
  </si>
  <si>
    <t>BASS1_EXP_G_S_22059_MONTH</t>
  </si>
  <si>
    <t>BASS1_G_S_22059_MONTH.tcl</t>
  </si>
  <si>
    <t>G_S_22059_MONTH.tcl</t>
  </si>
  <si>
    <t>G_S_22059_MONTH</t>
  </si>
  <si>
    <t>记录疑似窜卡异常情况的渠道及用户情况，参照《渠道管理运营省级经营分析系统二期支撑方案》中窜卡预警模型。</t>
  </si>
  <si>
    <t>疑似窜卡渠道名单</t>
  </si>
  <si>
    <t>22059</t>
  </si>
  <si>
    <t>insert into app.g_unit_info values ('22058' , 0 , 'bass1.g_s_22058_month' , 1 , 0 , 'x');</t>
  </si>
  <si>
    <t>delete from  app.g_unit_info where unit_code = '22058';</t>
  </si>
  <si>
    <t>insert into bass1.int_program_data select distinct SEQUENCE_ID,PROGRAM_TYPE , 'G_S_22058_MONTH.tcl' , 'G_S_22058_MONTH.BASS1' , 'G_S_22058_MONTH_e' , 'G_S_22058_MONTH_f' from bass1.int_program_data where PROGRAM_NAME = 'G_S_22204_MONTH.tcl';</t>
  </si>
  <si>
    <t>delete from   bass1.int_program_data where PROGRAM_NAME = 'G_S_22058_MONTH.tcl';</t>
  </si>
  <si>
    <t>insert into app.sch_control_map values (2,'EXP_G_S_22058_MONTH' , 'BASS1_EXP_G_S_22058_MONTH') ;</t>
  </si>
  <si>
    <t>delete from  app.sch_control_map where PROGRAM_NAME = 'EXP_G_S_22058_MONTH';</t>
  </si>
  <si>
    <t>insert into app.sch_control_map values (2,'G_S_22058_MONTH.tcl' , 'BASS1_G_S_22058_MONTH.tcl') ;</t>
  </si>
  <si>
    <t>delete from  app.sch_control_map where PROGRAM_NAME = 'G_S_22058_MONTH.tcl';</t>
  </si>
  <si>
    <t>ALTER TABLE BASS1.G_S_22058_MONTH  LOCKSIZE ROW APPEND OFF NOT VOLATILE;</t>
  </si>
  <si>
    <t>DROP TABLE BASS1.G_S_22058_MONTH ;</t>
  </si>
  <si>
    <t>BASS1_EXP_G_S_22058_MONTH</t>
  </si>
  <si>
    <t>BASS1_G_S_22058_MONTH.tcl</t>
  </si>
  <si>
    <t>G_S_22058_MONTH.tcl</t>
  </si>
  <si>
    <t>G_S_22058_MONTH</t>
  </si>
  <si>
    <t>记录上月疑似养卡渠道名单中的疑似养卡渠道，本月确认为养卡渠道的相关数据。</t>
  </si>
  <si>
    <t>已确认养卡渠道名单</t>
  </si>
  <si>
    <t>22058</t>
  </si>
  <si>
    <t>insert into app.g_unit_info values ('22057' , 0 , 'bass1.g_s_22057_month' , 1 , 0 , 'x');</t>
  </si>
  <si>
    <t>delete from  app.g_unit_info where unit_code = '22057';</t>
  </si>
  <si>
    <t>insert into bass1.int_program_data select distinct SEQUENCE_ID,PROGRAM_TYPE , 'G_S_22057_MONTH.tcl' , 'G_S_22057_MONTH.BASS1' , 'G_S_22057_MONTH_e' , 'G_S_22057_MONTH_f' from bass1.int_program_data where PROGRAM_NAME = 'G_S_22204_MONTH.tcl';</t>
  </si>
  <si>
    <t>delete from   bass1.int_program_data where PROGRAM_NAME = 'G_S_22057_MONTH.tcl';</t>
  </si>
  <si>
    <t>insert into app.sch_control_map values (2,'EXP_G_S_22057_MONTH' , 'BASS1_EXP_G_S_22057_MONTH') ;</t>
  </si>
  <si>
    <t>delete from  app.sch_control_map where PROGRAM_NAME = 'EXP_G_S_22057_MONTH';</t>
  </si>
  <si>
    <t>insert into app.sch_control_map values (2,'G_S_22057_MONTH.tcl' , 'BASS1_G_S_22057_MONTH.tcl') ;</t>
  </si>
  <si>
    <t>delete from  app.sch_control_map where PROGRAM_NAME = 'G_S_22057_MONTH.tcl';</t>
  </si>
  <si>
    <t>ALTER TABLE BASS1.G_S_22057_MONTH  LOCKSIZE ROW APPEND OFF NOT VOLATILE;</t>
  </si>
  <si>
    <t>DROP TABLE BASS1.G_S_22057_MONTH ;</t>
  </si>
  <si>
    <t>BASS1_EXP_G_S_22057_MONTH</t>
  </si>
  <si>
    <t>BASS1_G_S_22057_MONTH.tcl</t>
  </si>
  <si>
    <t>G_S_22057_MONTH.tcl</t>
  </si>
  <si>
    <t>G_S_22057_MONTH</t>
  </si>
  <si>
    <t>记录疑似养卡异常情况，参照《渠道管理运营省级经营分析系统二期支撑方案》中养卡预警模型</t>
  </si>
  <si>
    <t>疑似养卡渠道名单</t>
  </si>
  <si>
    <t>22057</t>
  </si>
  <si>
    <t>insert into app.g_unit_info values ('22048' , 0 , 'bass1.g_s_22048_day' , 1 , 0 , 'x');</t>
  </si>
  <si>
    <t>delete from  app.g_unit_info where unit_code = '22048';</t>
  </si>
  <si>
    <t>insert into bass1.int_program_data select distinct SEQUENCE_ID,PROGRAM_TYPE , 'G_S_22048_DAY.tcl' , 'G_S_22048_DAY.BASS1' , 'G_S_22048_DAY_e' , 'G_S_22048_DAY_f' from bass1.int_program_data where PROGRAM_NAME = 'G_S_22204_MONTH.tcl';</t>
  </si>
  <si>
    <t>delete from  bass1.int_program_data where PROGRAM_NAME = 'G_S_22048_DAY.tcl';</t>
  </si>
  <si>
    <t>insert into app.sch_control_map values (2,'EXP_G_S_22048_DAY' , 'BASS1_EXP_G_S_22048_DAY') ;</t>
  </si>
  <si>
    <t>delete from  app.sch_control_map where PROGRAM_NAME = 'EXP_G_S_22048_DAY';</t>
    <phoneticPr fontId="1" type="noConversion"/>
  </si>
  <si>
    <t>insert into app.sch_control_map values (2,'G_S_22048_DAY.tcl' , 'BASS1_G_S_22048_DAY.tcl') ;</t>
  </si>
  <si>
    <t>delete from  app.sch_control_map where PROGRAM_NAME = 'G_S_22048_DAY.tcl';</t>
  </si>
  <si>
    <t>ALTER TABLE BASS1.G_S_22048_DAY  LOCKSIZE ROW APPEND OFF NOT VOLATILE;</t>
  </si>
  <si>
    <t>DROP TABLE BASS1.G_S_22048_DAY ;</t>
  </si>
  <si>
    <t>BASS1_EXP_G_S_22048_DAY</t>
  </si>
  <si>
    <t>BASS1_G_S_22048_DAY.tcl</t>
  </si>
  <si>
    <t>G_S_22048_DAY.tcl</t>
  </si>
  <si>
    <t>G_S_22048_DAY</t>
  </si>
  <si>
    <t>统计所有具备空中充值功能的网点情况</t>
  </si>
  <si>
    <t>空中充值点业务日汇总</t>
  </si>
  <si>
    <t>D</t>
  </si>
  <si>
    <t>yyyymmdd</t>
  </si>
  <si>
    <t>22048</t>
  </si>
  <si>
    <t>insert into app.g_unit_info values ('04019' , 0 , 'bass1.g_s_04019_day' , 1 , 0 , 'x');</t>
  </si>
  <si>
    <t>delete from  app.g_unit_info where unit_code = '04019';</t>
  </si>
  <si>
    <t>insert into bass1.int_program_data select distinct SEQUENCE_ID,PROGRAM_TYPE , 'G_S_04019_DAY.tcl' , 'G_S_04019_DAY.BASS1' , 'G_S_04019_DAY_e' , 'G_S_04019_DAY_f' from bass1.int_program_data where PROGRAM_NAME = 'G_S_22204_MONTH.tcl';</t>
  </si>
  <si>
    <t>delete from  bass1.int_program_data where PROGRAM_NAME = 'G_S_04019_DAY.tcl';</t>
  </si>
  <si>
    <t>insert into app.sch_control_map values (2,'EXP_G_S_04019_DAY' , 'BASS1_EXP_G_S_04019_DAY') ;</t>
  </si>
  <si>
    <t>delete from  app.sch_control_map where PROGRAM_NAME = 'EXP_G_S_04019_DAY';</t>
  </si>
  <si>
    <t>insert into app.sch_control_map values (2,'G_S_04019_DAY.tcl' , 'BASS1_G_S_04019_DAY.tcl') ;</t>
  </si>
  <si>
    <t>delete from  app.sch_control_map where PROGRAM_NAME = 'G_S_04019_DAY.tcl';</t>
  </si>
  <si>
    <t>ALTER TABLE BASS1.G_S_04019_DAY  LOCKSIZE ROW APPEND OFF NOT VOLATILE;</t>
  </si>
  <si>
    <t>DROP TABLE BASS1.G_S_04019_DAY ;</t>
  </si>
  <si>
    <t>BASS1_EXP_G_S_04019_DAY</t>
  </si>
  <si>
    <t>BASS1_G_S_04019_DAY.tcl</t>
  </si>
  <si>
    <t>G_S_04019_DAY.tcl</t>
  </si>
  <si>
    <t>G_S_04019_DAY</t>
  </si>
  <si>
    <t>记录批价后的国际长途语音，包括直拨国际长途、国际IP、12593业务话单，不包括国际漫游语音。</t>
    <phoneticPr fontId="1" type="noConversion"/>
  </si>
  <si>
    <r>
      <t>国际长</t>
    </r>
    <r>
      <rPr>
        <sz val="10"/>
        <color theme="1"/>
        <rFont val="宋体"/>
        <family val="3"/>
        <charset val="134"/>
        <scheme val="minor"/>
      </rPr>
      <t>途</t>
    </r>
    <r>
      <rPr>
        <u/>
        <sz val="10"/>
        <color rgb="FF008080"/>
        <rFont val="宋体"/>
        <family val="3"/>
        <charset val="134"/>
        <scheme val="minor"/>
      </rPr>
      <t>语音话单</t>
    </r>
  </si>
  <si>
    <t>04019</t>
  </si>
  <si>
    <t>insert into app.g_unit_info values ('02025' , 0 , 'bass1.g_s_02025_day' , 1 , 0 , 'x');</t>
  </si>
  <si>
    <t>delete from  app.g_unit_info where unit_code = '02025';</t>
  </si>
  <si>
    <t>insert into bass1.int_program_data select distinct SEQUENCE_ID,PROGRAM_TYPE , 'G_S_02025_DAY.tcl' , 'G_S_02025_DAY.BASS1' , 'G_S_02025_DAY_e' , 'G_S_02025_DAY_f' from bass1.int_program_data where PROGRAM_NAME = 'G_S_22204_MONTH.tcl';</t>
  </si>
  <si>
    <t>delete from  bass1.int_program_data where PROGRAM_NAME = 'G_S_02025_DAY.tcl';</t>
  </si>
  <si>
    <t>insert into app.sch_control_map values (2,'EXP_G_S_02025_DAY' , 'BASS1_EXP_G_S_02025_DAY') ;</t>
  </si>
  <si>
    <t>delete from  app.sch_control_map where PROGRAM_NAME = 'EXP_G_S_02025_DAY';</t>
  </si>
  <si>
    <t>insert into app.sch_control_map values (2,'G_S_02025_DAY.tcl' , 'BASS1_G_S_02025_DAY.tcl') ;</t>
  </si>
  <si>
    <t>delete from  app.sch_control_map where PROGRAM_NAME = 'G_S_02025_DAY.tcl';</t>
  </si>
  <si>
    <t>ALTER TABLE BASS1.G_S_02025_DAY  LOCKSIZE ROW APPEND OFF NOT VOLATILE;</t>
  </si>
  <si>
    <t>DROP TABLE BASS1.G_S_02025_DAY ;</t>
  </si>
  <si>
    <t>BASS1_EXP_G_S_02025_DAY</t>
  </si>
  <si>
    <t>BASS1_G_S_02025_DAY.tcl</t>
  </si>
  <si>
    <t>G_S_02025_DAY.tcl</t>
  </si>
  <si>
    <t>G_S_02025_DAY</t>
  </si>
  <si>
    <t>上报当日所有成功办理的全球通全网统一专属叠加资费套餐的订购关系</t>
  </si>
  <si>
    <t>全球通专属叠加资费套餐用户成功办理量</t>
  </si>
  <si>
    <t>02025</t>
  </si>
  <si>
    <t>D:\pzw\prj\wcwp\sh\bass1\reuse_shell_awk_sql.sh line 368</t>
    <phoneticPr fontId="1" type="noConversion"/>
  </si>
  <si>
    <t>D:\pzw\prj\wcwp\sh\bass1\reuse_shell_awk_sql.sh line 360</t>
    <phoneticPr fontId="1" type="noConversion"/>
  </si>
  <si>
    <t>insert into app.g_unit_info values ('02024' , 0 , 'bass1.g_s_02024_day' , 1 , 0 , 'x');</t>
  </si>
  <si>
    <t>delete from  app.g_unit_info where unit_code = '02024';</t>
  </si>
  <si>
    <t>insert into bass1.int_program_data select distinct SEQUENCE_ID,PROGRAM_TYPE , 'G_S_02024_DAY.tcl' , 'G_S_02024_DAY.BASS1' , 'G_S_02024_DAY_e' , 'G_S_02024_DAY_f' from bass1.int_program_data where PROGRAM_NAME = 'G_S_22204_MONTH.tcl';</t>
  </si>
  <si>
    <t>delete from  bass1.int_program_data where PROGRAM_NAME = 'G_S_02024_DAY.tcl';</t>
  </si>
  <si>
    <t>insert into app.sch_control_map values (2,'EXP_G_S_02024_DAY' , 'BASS1_EXP_G_S_02024_DAY') ;</t>
  </si>
  <si>
    <t>delete from  app.sch_control_map where PROGRAM_NAME = 'EXP_G_S_02024_DAY';</t>
  </si>
  <si>
    <t>insert into app.sch_control_map values (2,'G_S_02024_DAY.tcl' , 'BASS1_G_S_02024_DAY.tcl') ;</t>
  </si>
  <si>
    <t>delete from  app.sch_control_map where PROGRAM_NAME = 'G_S_02024_DAY.tcl';</t>
  </si>
  <si>
    <t>ALTER TABLE BASS1.G_S_02024_DAY  LOCKSIZE ROW APPEND OFF NOT VOLATILE;</t>
  </si>
  <si>
    <t>DROP TABLE BASS1.G_S_02024_DAY ;</t>
  </si>
  <si>
    <t>BASS1_EXP_G_S_02024_DAY</t>
  </si>
  <si>
    <t>BASS1_G_S_02024_DAY.tcl</t>
  </si>
  <si>
    <t>G_S_02024_DAY.tcl</t>
  </si>
  <si>
    <t>G_S_02024_DAY</t>
  </si>
  <si>
    <t>上报当前日所有成功办理的全球通基础资费套餐的订购关系</t>
  </si>
  <si>
    <t>全球通基础资费套餐用户成功办理量</t>
  </si>
  <si>
    <t>02024</t>
  </si>
  <si>
    <t>ins_before2</t>
    <phoneticPr fontId="1" type="noConversion"/>
  </si>
  <si>
    <t>ins_before1</t>
    <phoneticPr fontId="1" type="noConversion"/>
  </si>
  <si>
    <t>ins_g_unit_info</t>
    <phoneticPr fontId="1" type="noConversion"/>
  </si>
  <si>
    <t>del_g_unit_info</t>
    <phoneticPr fontId="1" type="noConversion"/>
  </si>
  <si>
    <t>ins_int_program_data</t>
    <phoneticPr fontId="1" type="noConversion"/>
  </si>
  <si>
    <t>del_int_program_data</t>
    <phoneticPr fontId="1" type="noConversion"/>
  </si>
  <si>
    <t>ins_map_exp</t>
    <phoneticPr fontId="1" type="noConversion"/>
  </si>
  <si>
    <t>del_map_exp</t>
    <phoneticPr fontId="1" type="noConversion"/>
  </si>
  <si>
    <t>ins_map</t>
    <phoneticPr fontId="1" type="noConversion"/>
  </si>
  <si>
    <t>del_map</t>
    <phoneticPr fontId="1" type="noConversion"/>
  </si>
  <si>
    <t>alter_stmt</t>
    <phoneticPr fontId="1" type="noConversion"/>
  </si>
  <si>
    <t>drop_stmt</t>
    <phoneticPr fontId="1" type="noConversion"/>
  </si>
  <si>
    <t>exp_control_code</t>
    <phoneticPr fontId="1" type="noConversion"/>
  </si>
  <si>
    <t>control_code</t>
    <phoneticPr fontId="1" type="noConversion"/>
  </si>
  <si>
    <t>tcl_name</t>
    <phoneticPr fontId="1" type="noConversion"/>
  </si>
  <si>
    <t>table_name</t>
    <phoneticPr fontId="1" type="noConversion"/>
  </si>
  <si>
    <t>memo</t>
    <phoneticPr fontId="1" type="noConversion"/>
  </si>
  <si>
    <t>name</t>
    <phoneticPr fontId="1" type="noConversion"/>
  </si>
  <si>
    <t>coarse</t>
    <phoneticPr fontId="1" type="noConversion"/>
  </si>
  <si>
    <t>dt</t>
    <phoneticPr fontId="1" type="noConversion"/>
  </si>
  <si>
    <t>type</t>
    <phoneticPr fontId="1" type="noConversion"/>
  </si>
  <si>
    <t>unit_name</t>
    <phoneticPr fontId="1" type="noConversion"/>
  </si>
  <si>
    <t>unit_code</t>
    <phoneticPr fontId="1" type="noConversion"/>
  </si>
  <si>
    <t>9.用25.fmt.sh 处理</t>
    <phoneticPr fontId="1" type="noConversion"/>
  </si>
  <si>
    <t>8.列间只用一个\t分隔</t>
    <phoneticPr fontId="1" type="noConversion"/>
  </si>
  <si>
    <t>7.将：：替换成\t</t>
    <phoneticPr fontId="1" type="noConversion"/>
  </si>
  <si>
    <t>6.将\t替换成：</t>
    <phoneticPr fontId="1" type="noConversion"/>
  </si>
  <si>
    <t>5.取不同的\t间隔</t>
    <phoneticPr fontId="1" type="noConversion"/>
  </si>
  <si>
    <t>4.贴回到excel</t>
    <phoneticPr fontId="1" type="noConversion"/>
  </si>
  <si>
    <t>3.删除空行</t>
    <phoneticPr fontId="1" type="noConversion"/>
  </si>
  <si>
    <t>2.拷到ue</t>
    <phoneticPr fontId="1" type="noConversion"/>
  </si>
  <si>
    <t>1.对于跨多行的字段，字段名&amp;类型都写在第一行。</t>
    <phoneticPr fontId="1" type="noConversion"/>
  </si>
  <si>
    <t>排版技巧：</t>
    <phoneticPr fontId="1" type="noConversion"/>
  </si>
  <si>
    <t>--</t>
    <phoneticPr fontId="1" type="noConversion"/>
  </si>
  <si>
    <t>,</t>
    <phoneticPr fontId="1" type="noConversion"/>
  </si>
  <si>
    <t>回车换行符</t>
  </si>
  <si>
    <t>0x0D0A</t>
  </si>
  <si>
    <t>char(10)</t>
    <phoneticPr fontId="1" type="noConversion"/>
  </si>
  <si>
    <t>reward_fee</t>
    <phoneticPr fontId="1" type="noConversion"/>
  </si>
  <si>
    <t>number(10)</t>
  </si>
  <si>
    <t>单位：元</t>
  </si>
  <si>
    <t>代收话费实付酬金</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</si>
  <si>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</si>
  <si>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oth_rec_fee</t>
    <phoneticPr fontId="1" type="noConversion"/>
  </si>
  <si>
    <t>其他代收代缴金额</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</si>
  <si>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</si>
  <si>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ebank_rec_fee</t>
    <phoneticPr fontId="1" type="noConversion"/>
  </si>
  <si>
    <t>网银代收代缴金额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</si>
  <si>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</si>
  <si>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counter_rec_fee</t>
    <phoneticPr fontId="1" type="noConversion"/>
  </si>
  <si>
    <t>柜台代收代缴金额</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</si>
  <si>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</si>
  <si>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char(8)</t>
    <phoneticPr fontId="1" type="noConversion"/>
  </si>
  <si>
    <t>oth_rec_cnt</t>
    <phoneticPr fontId="1" type="noConversion"/>
  </si>
  <si>
    <t>number(8)</t>
  </si>
  <si>
    <t>单位：笔</t>
  </si>
  <si>
    <t>其他代收代缴笔数</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</si>
  <si>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</si>
  <si>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ebank_rec_cnt</t>
    <phoneticPr fontId="1" type="noConversion"/>
  </si>
  <si>
    <t>网银代收代缴笔数</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</si>
  <si>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</si>
  <si>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counter_rec_cnt</t>
    <phoneticPr fontId="1" type="noConversion"/>
  </si>
  <si>
    <t>柜台代收代缴笔数</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</si>
  <si>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</si>
  <si>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char(6)</t>
    <phoneticPr fontId="1" type="noConversion"/>
  </si>
  <si>
    <t>op_month</t>
    <phoneticPr fontId="1" type="noConversion"/>
  </si>
  <si>
    <r>
      <t xml:space="preserve">    </t>
    </r>
    <r>
      <rPr>
        <b/>
        <sz val="10.5"/>
        <color theme="1"/>
        <rFont val="宋体"/>
        <family val="3"/>
        <charset val="134"/>
      </rPr>
      <t>主键</t>
    </r>
  </si>
  <si>
    <t>char(6)</t>
  </si>
  <si>
    <t>格式：YYYYMM</t>
  </si>
  <si>
    <t>月份</t>
  </si>
  <si>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</si>
  <si>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t>integer</t>
    <phoneticPr fontId="1" type="noConversion"/>
  </si>
  <si>
    <t>time_id</t>
    <phoneticPr fontId="1" type="noConversion"/>
  </si>
  <si>
    <t>唯一标识记录在接口数据文件中的行号。</t>
  </si>
  <si>
    <t>记录行号</t>
  </si>
  <si>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</si>
  <si>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备注</t>
  </si>
  <si>
    <t>属性类型</t>
  </si>
  <si>
    <t>属性描述</t>
  </si>
  <si>
    <t>属性名称</t>
  </si>
  <si>
    <t>属性编码</t>
  </si>
  <si>
    <t>单位：户</t>
  </si>
  <si>
    <t>login_cust_cnt</t>
    <phoneticPr fontId="1" type="noConversion"/>
  </si>
  <si>
    <r>
      <t>登录客户数指主动发起上行访问操作的可识别的手机号码数量（统计周期内同一手机号码多次登录仅统计为一个登录客户），不包括代理商代理上行访问的客户数；各类型电子渠道的登录统计口径如下：网上营业厅客户数指登录网上营业厅</t>
    </r>
    <r>
      <rPr>
        <sz val="10.5"/>
        <color theme="1"/>
        <rFont val="Times New Roman"/>
        <family val="1"/>
      </rPr>
      <t>(</t>
    </r>
    <r>
      <rPr>
        <sz val="10.5"/>
        <color theme="1"/>
        <rFont val="宋体"/>
        <family val="3"/>
        <charset val="134"/>
      </rPr>
      <t>包括</t>
    </r>
    <r>
      <rPr>
        <sz val="10.5"/>
        <color theme="1"/>
        <rFont val="Times New Roman"/>
        <family val="1"/>
      </rPr>
      <t>www.10086.cn</t>
    </r>
    <r>
      <rPr>
        <sz val="10.5"/>
        <color theme="1"/>
        <rFont val="宋体"/>
        <family val="3"/>
        <charset val="134"/>
      </rPr>
      <t>域名下的各类各级网站以及用于服务营销的</t>
    </r>
    <r>
      <rPr>
        <sz val="10.5"/>
        <color theme="1"/>
        <rFont val="Times New Roman"/>
        <family val="1"/>
      </rPr>
      <t>E-mail</t>
    </r>
    <r>
      <rPr>
        <sz val="10.5"/>
        <color theme="1"/>
        <rFont val="宋体"/>
        <family val="3"/>
        <charset val="134"/>
      </rPr>
      <t>渠道</t>
    </r>
    <r>
      <rPr>
        <sz val="10.5"/>
        <color theme="1"/>
        <rFont val="Times New Roman"/>
        <family val="1"/>
      </rPr>
      <t>)</t>
    </r>
    <r>
      <rPr>
        <sz val="10.5"/>
        <color theme="1"/>
        <rFont val="宋体"/>
        <family val="3"/>
        <charset val="134"/>
      </rPr>
      <t>的客户数剔重；短信营业厅客户数指发送短信到短信营业厅的客户数剔重；</t>
    </r>
    <r>
      <rPr>
        <sz val="10.5"/>
        <color theme="1"/>
        <rFont val="Times New Roman"/>
        <family val="1"/>
      </rPr>
      <t>Wap</t>
    </r>
    <r>
      <rPr>
        <sz val="10.5"/>
        <color theme="1"/>
        <rFont val="宋体"/>
        <family val="3"/>
        <charset val="134"/>
      </rPr>
      <t>营业厅登录客户数指</t>
    </r>
    <r>
      <rPr>
        <sz val="10.5"/>
        <color theme="1"/>
        <rFont val="Times New Roman"/>
        <family val="1"/>
      </rPr>
      <t>Wap</t>
    </r>
    <r>
      <rPr>
        <sz val="10.5"/>
        <color theme="1"/>
        <rFont val="宋体"/>
        <family val="3"/>
        <charset val="134"/>
      </rPr>
      <t>网站使用客户数剔重，包括</t>
    </r>
    <r>
      <rPr>
        <sz val="10.5"/>
        <color theme="1"/>
        <rFont val="Times New Roman"/>
        <family val="1"/>
      </rPr>
      <t>wap.10086.cn</t>
    </r>
    <r>
      <rPr>
        <sz val="10.5"/>
        <color theme="1"/>
        <rFont val="宋体"/>
        <family val="3"/>
        <charset val="134"/>
      </rPr>
      <t>域名下的各类各级网站；</t>
    </r>
    <r>
      <rPr>
        <sz val="10.5"/>
        <color theme="1"/>
        <rFont val="Times New Roman"/>
        <family val="1"/>
      </rPr>
      <t>10086</t>
    </r>
    <r>
      <rPr>
        <sz val="10.5"/>
        <color theme="1"/>
        <rFont val="宋体"/>
        <family val="3"/>
        <charset val="134"/>
      </rPr>
      <t>电话营业厅登录客户数指使用过</t>
    </r>
    <r>
      <rPr>
        <sz val="10.5"/>
        <color theme="1"/>
        <rFont val="Times New Roman"/>
        <family val="1"/>
      </rPr>
      <t>10086</t>
    </r>
    <r>
      <rPr>
        <sz val="10.5"/>
        <color theme="1"/>
        <rFont val="宋体"/>
        <family val="3"/>
        <charset val="134"/>
      </rPr>
      <t>热线的客户总数剔重；自助终端登录客户数指使用自助终端的客户数剔重。</t>
    </r>
  </si>
  <si>
    <t>登录客户数</t>
  </si>
  <si>
    <t>05:自助终端（包括所有的自助终端，即包括实体渠道和24小时营业厅内布放的自助终端，还包括商场等场所独立摆放的自助终端。）</t>
  </si>
  <si>
    <t>04:WAP网站</t>
  </si>
  <si>
    <r>
      <t>03:</t>
    </r>
    <r>
      <rPr>
        <sz val="10.5"/>
        <color theme="1"/>
        <rFont val="Times New Roman"/>
        <family val="1"/>
      </rPr>
      <t xml:space="preserve"> </t>
    </r>
    <r>
      <rPr>
        <sz val="10.5"/>
        <color theme="1"/>
        <rFont val="宋体"/>
        <family val="3"/>
        <charset val="134"/>
      </rPr>
      <t>短信营业厅</t>
    </r>
  </si>
  <si>
    <t>02:10086电话营业厅</t>
  </si>
  <si>
    <t>01:门户网站</t>
  </si>
  <si>
    <t>char(2)</t>
    <phoneticPr fontId="1" type="noConversion"/>
  </si>
  <si>
    <t>e_channel_type</t>
    <phoneticPr fontId="1" type="noConversion"/>
  </si>
  <si>
    <r>
      <t xml:space="preserve">     </t>
    </r>
    <r>
      <rPr>
        <b/>
        <sz val="10.5"/>
        <color theme="1"/>
        <rFont val="宋体"/>
        <family val="3"/>
        <charset val="134"/>
      </rPr>
      <t>主键</t>
    </r>
  </si>
  <si>
    <t>char(2)</t>
  </si>
  <si>
    <t>此字段仅取以下分类：</t>
  </si>
  <si>
    <t>电子渠道类型</t>
  </si>
  <si>
    <t>qry_rec_cnt</t>
    <phoneticPr fontId="1" type="noConversion"/>
  </si>
  <si>
    <t>NUMBER(10)</t>
  </si>
  <si>
    <r>
      <t>业务查询是指由客户主动发起，经</t>
    </r>
    <r>
      <rPr>
        <sz val="10.5"/>
        <color theme="1"/>
        <rFont val="Times New Roman"/>
        <family val="1"/>
      </rPr>
      <t>BOSS</t>
    </r>
    <r>
      <rPr>
        <sz val="10.5"/>
        <color theme="1"/>
        <rFont val="宋体"/>
        <family val="3"/>
        <charset val="134"/>
      </rPr>
      <t>系统确认个人信息后返回与客户相关的业务现状信息的请求，如话费查询、积分查询、个人信息查询、套餐状态查询等。</t>
    </r>
  </si>
  <si>
    <t>业务查询量</t>
  </si>
  <si>
    <t>char(12)</t>
    <phoneticPr fontId="1" type="noConversion"/>
  </si>
  <si>
    <t>chrg_rec_cnt</t>
    <phoneticPr fontId="1" type="noConversion"/>
  </si>
  <si>
    <t>NUMBER(12)</t>
  </si>
  <si>
    <r>
      <t>电子充值缴费金额是指客户使用门户网站、短信营业厅、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电话营业厅、自助终端进行现金、银行卡、手机支付账户交话费的金额，外加银行代扣话费（不含银行柜台代收），不包括手机充值卡</t>
    </r>
    <r>
      <rPr>
        <sz val="10.5"/>
        <color theme="1"/>
        <rFont val="Times New Roman"/>
        <family val="1"/>
      </rPr>
      <t>(</t>
    </r>
    <r>
      <rPr>
        <sz val="10.5"/>
        <color theme="1"/>
        <rFont val="宋体"/>
        <family val="3"/>
        <charset val="134"/>
      </rPr>
      <t>含充值券</t>
    </r>
    <r>
      <rPr>
        <sz val="10.5"/>
        <color theme="1"/>
        <rFont val="Times New Roman"/>
        <family val="1"/>
      </rPr>
      <t>)</t>
    </r>
    <r>
      <rPr>
        <sz val="10.5"/>
        <color theme="1"/>
        <rFont val="宋体"/>
        <family val="3"/>
        <charset val="134"/>
      </rPr>
      <t>充值和空中充值。</t>
    </r>
  </si>
  <si>
    <t>充值缴费金额</t>
  </si>
  <si>
    <t>val_busi_rec_cnt</t>
    <phoneticPr fontId="1" type="noConversion"/>
  </si>
  <si>
    <r>
      <t>电子渠道增值业务开通量是指客户使用门户网站、短信营业厅、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电话营业厅、自助终端开通增值业务的数量，包括全网一类和二类业务以及省公司三类业务，不统计移动梦网类业务。其中全网一类和二类业务必须包含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</si>
  <si>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t>增值业务开通量</t>
  </si>
  <si>
    <t>单位：台</t>
  </si>
  <si>
    <t>term_sale_cnt</t>
    <phoneticPr fontId="1" type="noConversion"/>
  </si>
  <si>
    <t>NUMBER(8)</t>
  </si>
  <si>
    <r>
      <t>电子渠道终端销售量指客户使用门户网站、短信营业厅、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电话营业厅、自助终端订购（包括预约）并最终完成交易的终端销售数量。</t>
    </r>
  </si>
  <si>
    <t>终端销售量</t>
  </si>
  <si>
    <t>单位：张</t>
  </si>
  <si>
    <t>activate_cnt</t>
    <phoneticPr fontId="1" type="noConversion"/>
  </si>
  <si>
    <r>
      <t>电子渠道放号量是指客户使用门户网站、短信营业厅、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电话营业厅、自助终端订购（包括预约）并最终完成交易和激活的卡号销售数量，不包括空中选号等代理放号方式。</t>
    </r>
  </si>
  <si>
    <t>放号量</t>
  </si>
  <si>
    <t>busi_rec_cnt</t>
    <phoneticPr fontId="1" type="noConversion"/>
  </si>
  <si>
    <t>业务办理是指由客户主动发起、并经在BOSS系统中对客户的业务状态进行变更的操作，包括开户入网、增值业务开关、服务办理（停复机、补卡、过户、销号、服务密码设置或修改等）、资费套餐和营销案办理、积分兑换等，终端实物销售也计入业务办理统计；不统计各种查询、咨询、投诉、打印、充值卡销售、充值或缴费以及后台批量开关操作。对于多种增值业务捆绑在一起办理的，可按照捆绑的增值业务种类统计为多笔增值业务办理量。</t>
  </si>
  <si>
    <t>业务办理量(不含充值交费、查询类)</t>
  </si>
  <si>
    <t>主键</t>
  </si>
  <si>
    <t>deal_date</t>
    <phoneticPr fontId="1" type="noConversion"/>
  </si>
  <si>
    <t>date</t>
  </si>
  <si>
    <t>格式：YYYYMMDD</t>
  </si>
  <si>
    <t>办理日期</t>
  </si>
  <si>
    <t>imp_val_open_cnt</t>
    <phoneticPr fontId="1" type="noConversion"/>
  </si>
  <si>
    <r>
      <t>各</t>
    </r>
    <r>
      <rPr>
        <sz val="10.5"/>
        <color rgb="FF000000"/>
        <rFont val="宋体"/>
        <family val="3"/>
        <charset val="134"/>
      </rPr>
      <t>重点增值业务类型的业务开通量，</t>
    </r>
    <r>
      <rPr>
        <sz val="10.5"/>
        <color theme="1"/>
        <rFont val="宋体"/>
        <family val="3"/>
        <charset val="134"/>
      </rPr>
      <t>对套餐中多种增值业务捆绑在一起的，可按照捆绑增值业务种类统计为多笔增值业务。</t>
    </r>
  </si>
  <si>
    <t>业务开通量</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</si>
  <si>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</si>
  <si>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29:12580生活播报</t>
  </si>
  <si>
    <t>28:移动应用商城</t>
  </si>
  <si>
    <t>27:彩像</t>
  </si>
  <si>
    <t>26:手机游戏</t>
  </si>
  <si>
    <t>25:手机视频</t>
  </si>
  <si>
    <t>24:无线体育俱乐部</t>
  </si>
  <si>
    <t>23:手机报</t>
  </si>
  <si>
    <t>22:手机阅读</t>
  </si>
  <si>
    <t>21:快讯</t>
  </si>
  <si>
    <t>20:手机导航</t>
  </si>
  <si>
    <t>19:手机地图</t>
  </si>
  <si>
    <t>18:手机医疗</t>
  </si>
  <si>
    <r>
      <t>17:手机电视</t>
    </r>
    <r>
      <rPr>
        <sz val="10.5"/>
        <color theme="1"/>
        <rFont val="Times New Roman"/>
        <family val="1"/>
      </rPr>
      <t>(</t>
    </r>
    <r>
      <rPr>
        <sz val="10.5"/>
        <color theme="1"/>
        <rFont val="宋体"/>
        <family val="3"/>
        <charset val="134"/>
      </rPr>
      <t>数字广播方式</t>
    </r>
    <r>
      <rPr>
        <sz val="10.5"/>
        <color theme="1"/>
        <rFont val="Times New Roman"/>
        <family val="1"/>
      </rPr>
      <t>)</t>
    </r>
  </si>
  <si>
    <t>16:歌曲下载</t>
  </si>
  <si>
    <t>15:音乐随身听</t>
  </si>
  <si>
    <t>14:多媒体彩铃</t>
  </si>
  <si>
    <t>13:彩铃</t>
  </si>
  <si>
    <t>12:手机动漫</t>
  </si>
  <si>
    <t>11:无线音乐俱乐部</t>
  </si>
  <si>
    <t>10:blackberry</t>
  </si>
  <si>
    <t>09:手机商界</t>
  </si>
  <si>
    <t>08:手机证券</t>
  </si>
  <si>
    <t>07:139邮箱收费版</t>
  </si>
  <si>
    <t>06:飞信会员</t>
  </si>
  <si>
    <t>05:信息管家</t>
  </si>
  <si>
    <t>04:短信回执</t>
  </si>
  <si>
    <t>03:号簿管家</t>
  </si>
  <si>
    <t>02:语音信箱</t>
  </si>
  <si>
    <t>01:来电提醒</t>
  </si>
  <si>
    <t>imp_val_type</t>
    <phoneticPr fontId="1" type="noConversion"/>
  </si>
  <si>
    <t>Char(2)</t>
  </si>
  <si>
    <t>重点增值业务类型</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</si>
  <si>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</si>
  <si>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2：自助终端（即归属该实体渠道的自助设备）</t>
  </si>
  <si>
    <t>char(1)</t>
    <phoneticPr fontId="1" type="noConversion"/>
  </si>
  <si>
    <t>deal_type</t>
    <phoneticPr fontId="1" type="noConversion"/>
  </si>
  <si>
    <t xml:space="preserve">   主键</t>
  </si>
  <si>
    <t>CHAR(1)</t>
  </si>
  <si>
    <t>1：人工前台</t>
  </si>
  <si>
    <t>办理类型</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</si>
  <si>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</si>
  <si>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char(40)</t>
    <phoneticPr fontId="1" type="noConversion"/>
  </si>
  <si>
    <t>channel_id</t>
    <phoneticPr fontId="1" type="noConversion"/>
  </si>
  <si>
    <t>CHAR(40)</t>
  </si>
  <si>
    <t>参见【实体渠道基础信息】接口中的“实体渠道标识”属性。</t>
  </si>
  <si>
    <t>实体渠道标识</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</si>
  <si>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</si>
  <si>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</si>
  <si>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</si>
  <si>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指咨询、查询等服务。</t>
  </si>
  <si>
    <t>查询类基础服务笔数</t>
  </si>
  <si>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</si>
  <si>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base_rec_cnt</t>
    <phoneticPr fontId="1" type="noConversion"/>
  </si>
  <si>
    <r>
      <t>在统计周期内，客户通过该渠道办理的销户、过户、补换卡、品牌转换、套餐变更（非品牌转换的套餐变更）、停机、复机、客户资料变更、备卡激活、智能网神州行挂失</t>
    </r>
    <r>
      <rPr>
        <sz val="10.5"/>
        <color theme="1"/>
        <rFont val="Arial"/>
        <family val="2"/>
      </rPr>
      <t>/</t>
    </r>
    <r>
      <rPr>
        <sz val="10.5"/>
        <color theme="1"/>
        <rFont val="宋体"/>
        <family val="3"/>
        <charset val="134"/>
      </rPr>
      <t>补卡、租机</t>
    </r>
    <r>
      <rPr>
        <sz val="10.5"/>
        <color theme="1"/>
        <rFont val="Arial"/>
        <family val="2"/>
      </rPr>
      <t>/</t>
    </r>
    <r>
      <rPr>
        <sz val="10.5"/>
        <color theme="1"/>
        <rFont val="宋体"/>
        <family val="3"/>
        <charset val="134"/>
      </rPr>
      <t>退机、服务密码管理、帐户余额提醒服务定制、账务变更、账单寄送、</t>
    </r>
    <r>
      <rPr>
        <sz val="10.5"/>
        <color theme="1"/>
        <rFont val="Arial"/>
        <family val="2"/>
      </rPr>
      <t>EMAIL</t>
    </r>
    <r>
      <rPr>
        <sz val="10.5"/>
        <color theme="1"/>
        <rFont val="宋体"/>
        <family val="3"/>
        <charset val="134"/>
      </rPr>
      <t>详单寄送、高尔夫俱乐部、</t>
    </r>
    <r>
      <rPr>
        <sz val="10.5"/>
        <color theme="1"/>
        <rFont val="Arial"/>
        <family val="2"/>
      </rPr>
      <t>VIP</t>
    </r>
    <r>
      <rPr>
        <sz val="10.5"/>
        <color theme="1"/>
        <rFont val="宋体"/>
        <family val="3"/>
        <charset val="134"/>
      </rPr>
      <t>服务</t>
    </r>
    <r>
      <rPr>
        <sz val="10.5"/>
        <color theme="1"/>
        <rFont val="Arial"/>
        <family val="2"/>
      </rPr>
      <t>(</t>
    </r>
    <r>
      <rPr>
        <sz val="10.5"/>
        <color theme="1"/>
        <rFont val="宋体"/>
        <family val="3"/>
        <charset val="134"/>
      </rPr>
      <t>名家讲堂、健康服务等</t>
    </r>
    <r>
      <rPr>
        <sz val="10.5"/>
        <color theme="1"/>
        <rFont val="Arial"/>
        <family val="2"/>
      </rPr>
      <t>)</t>
    </r>
    <r>
      <rPr>
        <sz val="10.5"/>
        <color theme="1"/>
        <rFont val="宋体"/>
        <family val="3"/>
        <charset val="134"/>
      </rPr>
      <t>、跨区服务、积分兑换、其他等，不含咨询、查询等服务，不含新增客户、缴费、增值业务办理、定制终端销售、有价卡销售等业务。</t>
    </r>
  </si>
  <si>
    <t>办理类基础服务笔数</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</si>
  <si>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</si>
  <si>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mobile_sale_cnt</t>
    <phoneticPr fontId="1" type="noConversion"/>
  </si>
  <si>
    <t>其中定制手机销售量</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</si>
  <si>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</si>
  <si>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定制终端销售量</t>
  </si>
  <si>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</si>
  <si>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r>
      <t>取“增值业务开通量”属性中的</t>
    </r>
    <r>
      <rPr>
        <sz val="10.5"/>
        <color theme="1"/>
        <rFont val="Times New Roman"/>
        <family val="1"/>
      </rPr>
      <t>29</t>
    </r>
    <r>
      <rPr>
        <sz val="10.5"/>
        <color theme="1"/>
        <rFont val="宋体"/>
        <family val="3"/>
        <charset val="134"/>
      </rPr>
      <t>项重点增值业务的开通量。</t>
    </r>
    <r>
      <rPr>
        <sz val="10.5"/>
        <color theme="1"/>
        <rFont val="Times New Roman"/>
        <family val="1"/>
      </rPr>
      <t>29</t>
    </r>
    <r>
      <rPr>
        <sz val="10.5"/>
        <color theme="1"/>
        <rFont val="宋体"/>
        <family val="3"/>
        <charset val="134"/>
      </rPr>
      <t>项重点增值业务为：来电提醒、语音信箱、号簿管家、短信回执、信息管家、飞信会员、</t>
    </r>
    <r>
      <rPr>
        <sz val="10.5"/>
        <color theme="1"/>
        <rFont val="Times New Roman"/>
        <family val="1"/>
      </rPr>
      <t>139</t>
    </r>
    <r>
      <rPr>
        <sz val="10.5"/>
        <color theme="1"/>
        <rFont val="宋体"/>
        <family val="3"/>
        <charset val="134"/>
      </rPr>
      <t>邮箱收费版、手机证券、手机商界、</t>
    </r>
    <r>
      <rPr>
        <sz val="10.5"/>
        <color theme="1"/>
        <rFont val="Times New Roman"/>
        <family val="1"/>
      </rPr>
      <t>blackberry</t>
    </r>
    <r>
      <rPr>
        <sz val="10.5"/>
        <color theme="1"/>
        <rFont val="宋体"/>
        <family val="3"/>
        <charset val="134"/>
      </rPr>
      <t>、无线音乐俱乐部、手机动漫、彩铃、多媒体彩铃、音乐随身听、歌曲下载、手机电视</t>
    </r>
    <r>
      <rPr>
        <sz val="10.5"/>
        <color theme="1"/>
        <rFont val="Times New Roman"/>
        <family val="1"/>
      </rPr>
      <t>(</t>
    </r>
    <r>
      <rPr>
        <sz val="10.5"/>
        <color theme="1"/>
        <rFont val="宋体"/>
        <family val="3"/>
        <charset val="134"/>
      </rPr>
      <t>数字广播方式</t>
    </r>
    <r>
      <rPr>
        <sz val="10.5"/>
        <color theme="1"/>
        <rFont val="Times New Roman"/>
        <family val="1"/>
      </rPr>
      <t>)</t>
    </r>
    <r>
      <rPr>
        <sz val="10.5"/>
        <color theme="1"/>
        <rFont val="宋体"/>
        <family val="3"/>
        <charset val="134"/>
      </rPr>
      <t>、手机医疗、手机地图、手机导航、快讯、手机阅读、手机报、无线体育俱乐部、手机视频、手机游戏、彩像、移动应用商城、</t>
    </r>
    <r>
      <rPr>
        <sz val="10.5"/>
        <color theme="1"/>
        <rFont val="Times New Roman"/>
        <family val="1"/>
      </rPr>
      <t>12580</t>
    </r>
    <r>
      <rPr>
        <sz val="10.5"/>
        <color theme="1"/>
        <rFont val="宋体"/>
        <family val="3"/>
        <charset val="134"/>
      </rPr>
      <t>生活播报。</t>
    </r>
  </si>
  <si>
    <t>重点增值业务开通量</t>
  </si>
  <si>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</si>
  <si>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t>val_busi_open_cnt</t>
    <phoneticPr fontId="1" type="noConversion"/>
  </si>
  <si>
    <r>
      <t>增值业务开通量是指客户通过该渠道开通的增值业务数量，包括全网一类和二类业务以及省公司三类业务，不统计移动梦网类业务。其中全网一类和二类业务必须包含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</si>
  <si>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</si>
  <si>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统计周期内，客户通过该渠道单独办理的套餐外的增值业务笔数。其中套餐包括综合套餐及增值业务套餐，增值业务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t>
    </r>
  </si>
  <si>
    <t>增值业务办理笔数</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</si>
  <si>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</si>
  <si>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r>
      <t>单位：</t>
    </r>
    <r>
      <rPr>
        <sz val="10.5"/>
        <color rgb="FF000000"/>
        <rFont val="宋体"/>
        <family val="3"/>
        <charset val="134"/>
      </rPr>
      <t>笔</t>
    </r>
  </si>
  <si>
    <t>card_sale_cnt</t>
    <phoneticPr fontId="1" type="noConversion"/>
  </si>
  <si>
    <r>
      <t>统计周期内，</t>
    </r>
    <r>
      <rPr>
        <sz val="10.5"/>
        <color theme="1"/>
        <rFont val="Times New Roman"/>
        <family val="1"/>
      </rPr>
      <t xml:space="preserve"> </t>
    </r>
    <r>
      <rPr>
        <sz val="10.5"/>
        <color theme="1"/>
        <rFont val="宋体"/>
        <family val="3"/>
        <charset val="134"/>
      </rPr>
      <t>该渠道销售的充值卡</t>
    </r>
    <r>
      <rPr>
        <sz val="10.5"/>
        <color rgb="FF000000"/>
        <rFont val="宋体"/>
        <family val="3"/>
        <charset val="134"/>
      </rPr>
      <t>笔</t>
    </r>
    <r>
      <rPr>
        <sz val="10.5"/>
        <color theme="1"/>
        <rFont val="宋体"/>
        <family val="3"/>
        <charset val="134"/>
      </rPr>
      <t>数，包括手机充值卡和手机充值券。</t>
    </r>
  </si>
  <si>
    <t>充值卡销售笔数</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</si>
  <si>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</si>
  <si>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payment_rec_fee</t>
    <phoneticPr fontId="1" type="noConversion"/>
  </si>
  <si>
    <r>
      <t>统计周期内，</t>
    </r>
    <r>
      <rPr>
        <sz val="10.5"/>
        <color theme="1"/>
        <rFont val="Times New Roman"/>
        <family val="1"/>
      </rPr>
      <t xml:space="preserve"> </t>
    </r>
    <r>
      <rPr>
        <sz val="10.5"/>
        <color theme="1"/>
        <rFont val="宋体"/>
        <family val="3"/>
        <charset val="134"/>
      </rPr>
      <t>通过该渠道缴费金额。</t>
    </r>
  </si>
  <si>
    <t>缴费金额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</si>
  <si>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</si>
  <si>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payment_rec_cnt</t>
    <phoneticPr fontId="1" type="noConversion"/>
  </si>
  <si>
    <r>
      <t>统计周期内，</t>
    </r>
    <r>
      <rPr>
        <sz val="10.5"/>
        <color theme="1"/>
        <rFont val="Times New Roman"/>
        <family val="1"/>
      </rPr>
      <t xml:space="preserve"> </t>
    </r>
    <r>
      <rPr>
        <sz val="10.5"/>
        <color theme="1"/>
        <rFont val="宋体"/>
        <family val="3"/>
        <charset val="134"/>
      </rPr>
      <t>通过该渠道缴费笔数。</t>
    </r>
  </si>
  <si>
    <t>缴费笔数</t>
  </si>
  <si>
    <t>new_user_cnt</t>
    <phoneticPr fontId="1" type="noConversion"/>
  </si>
  <si>
    <t>统计周期内，该渠道发展的新客户数量</t>
  </si>
  <si>
    <t>新增客户数</t>
  </si>
  <si>
    <t>点播类业务:指的是当月点播业务条数</t>
  </si>
  <si>
    <t>order_user_cnt</t>
    <phoneticPr fontId="1" type="noConversion"/>
  </si>
  <si>
    <r>
      <t>包月类业务:</t>
    </r>
    <r>
      <rPr>
        <sz val="10.5"/>
        <color theme="1"/>
        <rFont val="Times New Roman"/>
        <family val="1"/>
      </rPr>
      <t xml:space="preserve"> </t>
    </r>
    <r>
      <rPr>
        <sz val="10.5"/>
        <color theme="1"/>
        <rFont val="宋体"/>
        <family val="3"/>
        <charset val="134"/>
      </rPr>
      <t>指月末（截止当月月末24:00）某包月业务的正常订购关系数，包含当月业务暂停客户。</t>
    </r>
  </si>
  <si>
    <t>订购用户数</t>
  </si>
  <si>
    <t>点播类业务：业务退费笔数。</t>
  </si>
  <si>
    <t>back_user_cnt</t>
    <phoneticPr fontId="1" type="noConversion"/>
  </si>
  <si>
    <t>包月类业务：同一业务的退费客户数。如一个客户当月对同一业务有多次退费，则按一个客户计算。</t>
  </si>
  <si>
    <t>业务退费客户数</t>
  </si>
  <si>
    <t>20：点播类</t>
  </si>
  <si>
    <t>billing_type</t>
    <phoneticPr fontId="1" type="noConversion"/>
  </si>
  <si>
    <t>char (2)</t>
  </si>
  <si>
    <t>10：包月类</t>
  </si>
  <si>
    <t>业务计费类型</t>
  </si>
  <si>
    <t>char(50)</t>
  </si>
  <si>
    <t>back_sp_name</t>
    <phoneticPr fontId="1" type="noConversion"/>
  </si>
  <si>
    <t>有退费的SP的名称，对于全网SP务必使用全网统一标准的名称</t>
  </si>
  <si>
    <t>退费SP企业名称</t>
  </si>
  <si>
    <t>char(12)</t>
  </si>
  <si>
    <t>sp_code</t>
    <phoneticPr fontId="1" type="noConversion"/>
  </si>
  <si>
    <t>有退费的SP的代码，对于全网SP务必使用全网统一标准的代码</t>
  </si>
  <si>
    <t>SP企业代码</t>
  </si>
  <si>
    <t>char(60)</t>
  </si>
  <si>
    <t>busi_name</t>
    <phoneticPr fontId="1" type="noConversion"/>
  </si>
  <si>
    <t>主健</t>
  </si>
  <si>
    <t>业务全称，区分包月业务和点播业务</t>
  </si>
  <si>
    <t>业务名称</t>
  </si>
  <si>
    <t>char(20)</t>
  </si>
  <si>
    <t>busi_code</t>
    <phoneticPr fontId="1" type="noConversion"/>
  </si>
  <si>
    <t>指系统内标识业务的代码，对于全网业务务必使用全网统一标准的代码</t>
  </si>
  <si>
    <t>业务代码</t>
  </si>
  <si>
    <t>--</t>
    <phoneticPr fontId="1" type="noConversion"/>
  </si>
  <si>
    <t>确认窜卡数量</t>
  </si>
  <si>
    <t>char(8)</t>
    <phoneticPr fontId="1" type="noConversion"/>
  </si>
  <si>
    <t>ck_cnt</t>
    <phoneticPr fontId="1" type="noConversion"/>
  </si>
  <si>
    <t>疑似窜卡监控情况中上月判定为疑似窜卡用户中本月确认为窜卡的用户数量</t>
  </si>
  <si>
    <t>窜卡客户品牌</t>
  </si>
  <si>
    <t>char(1)</t>
    <phoneticPr fontId="1" type="noConversion"/>
  </si>
  <si>
    <t>brand</t>
    <phoneticPr fontId="1" type="noConversion"/>
  </si>
  <si>
    <t>Char（1）</t>
  </si>
  <si>
    <t>参见BASS_STD1_0055客户品牌</t>
  </si>
  <si>
    <t>char(40)</t>
  </si>
  <si>
    <t>channel_id</t>
    <phoneticPr fontId="1" type="noConversion"/>
  </si>
  <si>
    <t>op_time</t>
    <phoneticPr fontId="1" type="noConversion"/>
  </si>
  <si>
    <t>integer</t>
    <phoneticPr fontId="1" type="noConversion"/>
  </si>
  <si>
    <t>time_id</t>
    <phoneticPr fontId="1" type="noConversion"/>
  </si>
  <si>
    <t>疑似窜卡数量</t>
  </si>
  <si>
    <t>统计月依据窜卡模型判定为窜卡用户数量。</t>
  </si>
  <si>
    <t>疑似窜卡客户品牌</t>
  </si>
  <si>
    <t>确认套利金额</t>
  </si>
  <si>
    <t>char(12)</t>
    <phoneticPr fontId="1" type="noConversion"/>
  </si>
  <si>
    <t>yk_amt</t>
    <phoneticPr fontId="1" type="noConversion"/>
  </si>
  <si>
    <t>Number(12)</t>
  </si>
  <si>
    <t>社会渠道从确认养卡号码中获取的销售酬金(不含激励酬金)。</t>
  </si>
  <si>
    <t>确认养卡用户数</t>
  </si>
  <si>
    <t>yk_cnt</t>
    <phoneticPr fontId="1" type="noConversion"/>
  </si>
  <si>
    <t>社会渠道发展的确认养卡用户数量。</t>
  </si>
  <si>
    <t>疑似套利金额</t>
  </si>
  <si>
    <t>社会渠道从疑似养卡号码中获取的销售酬金(不含激励酬金)。</t>
  </si>
  <si>
    <t>疑似养卡用户数</t>
  </si>
  <si>
    <t>社会渠道发展的疑似养卡用户数量。</t>
  </si>
  <si>
    <t>03：黄色预警</t>
  </si>
  <si>
    <t>02：橙色预警</t>
  </si>
  <si>
    <t>01：红色预警</t>
  </si>
  <si>
    <t>预警级别</t>
  </si>
  <si>
    <t>char(2)</t>
    <phoneticPr fontId="1" type="noConversion"/>
  </si>
  <si>
    <t>alarm_lvl</t>
    <phoneticPr fontId="1" type="noConversion"/>
  </si>
  <si>
    <t>此字段近取以下分类：</t>
  </si>
  <si>
    <t>02：综合评分预警</t>
  </si>
  <si>
    <t>01：关键指标预警</t>
  </si>
  <si>
    <t>预警方式</t>
  </si>
  <si>
    <t>alarm_type</t>
    <phoneticPr fontId="1" type="noConversion"/>
  </si>
  <si>
    <t>日冲正金额</t>
  </si>
  <si>
    <t>char(14)</t>
    <phoneticPr fontId="1" type="noConversion"/>
  </si>
  <si>
    <t>cz_amt</t>
    <phoneticPr fontId="1" type="noConversion"/>
  </si>
  <si>
    <t>number(14)</t>
  </si>
  <si>
    <t>日冲正笔数</t>
  </si>
  <si>
    <t>cz_cnt</t>
    <phoneticPr fontId="1" type="noConversion"/>
  </si>
  <si>
    <t>充值金额</t>
  </si>
  <si>
    <t>chrg_amt</t>
    <phoneticPr fontId="1" type="noConversion"/>
  </si>
  <si>
    <t>充值笔数</t>
  </si>
  <si>
    <t>chrg_cnt</t>
    <phoneticPr fontId="1" type="noConversion"/>
  </si>
  <si>
    <r>
      <t>2</t>
    </r>
    <r>
      <rPr>
        <u/>
        <sz val="10.5"/>
        <color rgb="FFFF0000"/>
        <rFont val="宋体"/>
        <family val="3"/>
        <charset val="134"/>
      </rPr>
      <t>：代理商网点：代理商网点指与一级代理商签约、由一级代理商进行直接管理的空中充值网点。</t>
    </r>
  </si>
  <si>
    <t>1：自发展网点：自发展网点指自有渠道（含自营厅和客户经理等）、地县市公司直接签约管理的社会空中充值网点；</t>
  </si>
  <si>
    <t>空中充值点类型</t>
  </si>
  <si>
    <t>chrg_way_type</t>
    <phoneticPr fontId="1" type="noConversion"/>
  </si>
  <si>
    <t>Char(1)</t>
  </si>
  <si>
    <t>Char(40)</t>
  </si>
  <si>
    <t>若空中充值点与社会渠道存在归属关系，则填写其所属社会渠道的标识，否则为空。</t>
  </si>
  <si>
    <t>参见接口单元“地市公司运营机构”的地市公司运营机构代码。</t>
  </si>
  <si>
    <t>所属CMCC运营公司标识</t>
  </si>
  <si>
    <t>char(5)</t>
    <phoneticPr fontId="1" type="noConversion"/>
  </si>
  <si>
    <t>cmcc_branch_id</t>
    <phoneticPr fontId="1" type="noConversion"/>
  </si>
  <si>
    <t>char(5)</t>
  </si>
  <si>
    <t>空中充值专用手机号所属的CMCC地市公司标识。</t>
  </si>
  <si>
    <t>空中充值专用手机号</t>
  </si>
  <si>
    <t>Char(11)</t>
  </si>
  <si>
    <t>chrg_nbr</t>
    <phoneticPr fontId="1" type="noConversion"/>
  </si>
  <si>
    <t>--</t>
    <phoneticPr fontId="1" type="noConversion"/>
  </si>
  <si>
    <t>CHAR(8)</t>
  </si>
  <si>
    <t>op_time</t>
    <phoneticPr fontId="1" type="noConversion"/>
  </si>
  <si>
    <t>integer</t>
    <phoneticPr fontId="1" type="noConversion"/>
  </si>
  <si>
    <t>time_id</t>
    <phoneticPr fontId="1" type="noConversion"/>
  </si>
  <si>
    <t>长途通话费</t>
  </si>
  <si>
    <t>char(8)</t>
  </si>
  <si>
    <t>toll_fee</t>
    <phoneticPr fontId="1" type="noConversion"/>
  </si>
  <si>
    <t>单位：分</t>
  </si>
  <si>
    <t>基本通话费</t>
  </si>
  <si>
    <t>base_call_fee</t>
    <phoneticPr fontId="1" type="noConversion"/>
  </si>
  <si>
    <t>通话时长</t>
  </si>
  <si>
    <t>call_dur</t>
    <phoneticPr fontId="1" type="noConversion"/>
  </si>
  <si>
    <t>number(6)</t>
  </si>
  <si>
    <t>详单的通话时长，单位：秒</t>
  </si>
  <si>
    <t>计费时长</t>
  </si>
  <si>
    <t>bill_dur</t>
    <phoneticPr fontId="1" type="noConversion"/>
  </si>
  <si>
    <t>详单的计费时长，单位：分钟</t>
  </si>
  <si>
    <t>通话开始时间</t>
  </si>
  <si>
    <t>begin_time</t>
    <phoneticPr fontId="1" type="noConversion"/>
  </si>
  <si>
    <t>通话开始时间，HHMMSS(24小时）</t>
  </si>
  <si>
    <t>通话开始日期</t>
  </si>
  <si>
    <t>begin_dt</t>
    <phoneticPr fontId="1" type="noConversion"/>
  </si>
  <si>
    <t>通话开始日期，YYYYMMDD</t>
  </si>
  <si>
    <t>呼叫类型编码</t>
  </si>
  <si>
    <t>call_type_cd</t>
    <phoneticPr fontId="1" type="noConversion"/>
  </si>
  <si>
    <t>参见维度指标说明中的BASS_STD2_0011</t>
  </si>
  <si>
    <t>对方国际长途区号</t>
  </si>
  <si>
    <t>Char（6）</t>
  </si>
  <si>
    <t>b_area_cd</t>
    <phoneticPr fontId="1" type="noConversion"/>
  </si>
  <si>
    <t>参见维度指标说明中的BASS_STD1_0007</t>
  </si>
  <si>
    <t>拨打IP业务类型</t>
  </si>
  <si>
    <t>char(4)</t>
  </si>
  <si>
    <t>ip_type</t>
    <phoneticPr fontId="1" type="noConversion"/>
  </si>
  <si>
    <t>参见话单分类规范中的BASS_STD2_0016</t>
  </si>
  <si>
    <t>052 其它国家</t>
  </si>
  <si>
    <t>051 美加日韩澳</t>
  </si>
  <si>
    <t>050 国际</t>
  </si>
  <si>
    <t>040 港澳台</t>
  </si>
  <si>
    <t>仅报维表中的</t>
  </si>
  <si>
    <t>长途类型编码</t>
  </si>
  <si>
    <t>char(3)</t>
  </si>
  <si>
    <t>toll_type</t>
    <phoneticPr fontId="1" type="noConversion"/>
  </si>
  <si>
    <t>参见话单分类规范中的BASS_STD2_0001</t>
  </si>
  <si>
    <t>IMEI号</t>
  </si>
  <si>
    <t>char(17)</t>
  </si>
  <si>
    <t>imei</t>
    <phoneticPr fontId="1" type="noConversion"/>
  </si>
  <si>
    <r>
      <t>业务使用者手机号码</t>
    </r>
    <r>
      <rPr>
        <sz val="10.5"/>
        <color theme="1"/>
        <rFont val="宋体"/>
        <family val="3"/>
        <charset val="134"/>
      </rPr>
      <t>的移动终端设备号</t>
    </r>
  </si>
  <si>
    <t>MSISDN</t>
  </si>
  <si>
    <t>char(15)</t>
  </si>
  <si>
    <r>
      <t>业务使用者手机号码</t>
    </r>
    <r>
      <rPr>
        <sz val="10.5"/>
        <color theme="1"/>
        <rFont val="宋体"/>
        <family val="3"/>
        <charset val="134"/>
      </rPr>
      <t>。</t>
    </r>
  </si>
  <si>
    <t>04019</t>
    <phoneticPr fontId="1" type="noConversion"/>
  </si>
  <si>
    <t>套餐生效日期</t>
  </si>
  <si>
    <t>char(8)</t>
    <phoneticPr fontId="1" type="noConversion"/>
  </si>
  <si>
    <t>valid_dt</t>
    <phoneticPr fontId="1" type="noConversion"/>
  </si>
  <si>
    <t>晚于或等于套餐办理日期</t>
  </si>
  <si>
    <t>套餐办理日期</t>
  </si>
  <si>
    <t>rec_dt</t>
    <phoneticPr fontId="1" type="noConversion"/>
  </si>
  <si>
    <t>除非因系统割接等原因导致数据延迟，否则套餐办理日期应等于数据日期。</t>
  </si>
  <si>
    <r>
      <t>若办理渠道为电子渠道或直销渠道，按如下规则填写：网站、热线、短信、wap、自助终端电子渠道和直销渠道分别对应填写'BASS1_WB',</t>
    </r>
    <r>
      <rPr>
        <sz val="10.5"/>
        <color theme="1"/>
        <rFont val="Times New Roman"/>
        <family val="1"/>
      </rPr>
      <t xml:space="preserve"> </t>
    </r>
    <r>
      <rPr>
        <sz val="10.5"/>
        <color theme="1"/>
        <rFont val="宋体"/>
        <family val="3"/>
        <charset val="134"/>
      </rPr>
      <t>'BASS1_HL',</t>
    </r>
    <r>
      <rPr>
        <sz val="10.5"/>
        <color theme="1"/>
        <rFont val="Times New Roman"/>
        <family val="1"/>
      </rPr>
      <t xml:space="preserve"> </t>
    </r>
    <r>
      <rPr>
        <sz val="10.5"/>
        <color theme="1"/>
        <rFont val="宋体"/>
        <family val="3"/>
        <charset val="134"/>
      </rPr>
      <t>'BASS1_SM',</t>
    </r>
    <r>
      <rPr>
        <sz val="10.5"/>
        <color theme="1"/>
        <rFont val="Times New Roman"/>
        <family val="1"/>
      </rPr>
      <t xml:space="preserve"> </t>
    </r>
    <r>
      <rPr>
        <sz val="10.5"/>
        <color theme="1"/>
        <rFont val="宋体"/>
        <family val="3"/>
        <charset val="134"/>
      </rPr>
      <t>'BASS1_WP',</t>
    </r>
    <r>
      <rPr>
        <sz val="10.5"/>
        <color theme="1"/>
        <rFont val="Times New Roman"/>
        <family val="1"/>
      </rPr>
      <t xml:space="preserve"> </t>
    </r>
    <r>
      <rPr>
        <sz val="10.5"/>
        <color theme="1"/>
        <rFont val="宋体"/>
        <family val="3"/>
        <charset val="134"/>
      </rPr>
      <t>'BASS1_ST',</t>
    </r>
    <r>
      <rPr>
        <sz val="10.5"/>
        <color theme="1"/>
        <rFont val="Times New Roman"/>
        <family val="1"/>
      </rPr>
      <t xml:space="preserve"> </t>
    </r>
    <r>
      <rPr>
        <sz val="10.5"/>
        <color theme="1"/>
        <rFont val="宋体"/>
        <family val="3"/>
        <charset val="134"/>
      </rPr>
      <t>'BASS1_DS' (字符区分大小写)</t>
    </r>
  </si>
  <si>
    <t>办理渠道标识</t>
  </si>
  <si>
    <t>char(40)</t>
    <phoneticPr fontId="1" type="noConversion"/>
  </si>
  <si>
    <t>channel_id</t>
    <phoneticPr fontId="1" type="noConversion"/>
  </si>
  <si>
    <t>若办理渠道为实体渠道，参见【实体渠道基础信息】接口中的“实体渠道标识”属性</t>
  </si>
  <si>
    <t>叠加套餐标识</t>
  </si>
  <si>
    <t>char(30)</t>
  </si>
  <si>
    <t>add_pkg_id</t>
    <phoneticPr fontId="1" type="noConversion"/>
  </si>
  <si>
    <t>全球通用户专属叠加资费套餐的“叠加套餐标识”必须按附件一中BASS_STD1_0115【全球通全网统一资费专属叠加资费套餐标识】规定的填报。</t>
  </si>
  <si>
    <t>用户标识</t>
  </si>
  <si>
    <t>user_id</t>
    <phoneticPr fontId="1" type="noConversion"/>
  </si>
  <si>
    <t>参见接口单元【用户】的用户标识。</t>
  </si>
  <si>
    <t>基础套餐标识</t>
  </si>
  <si>
    <t>base_pkg_id</t>
    <phoneticPr fontId="1" type="noConversion"/>
  </si>
  <si>
    <t>参见接口单元【基础资费套餐】的基础套餐标识。</t>
  </si>
  <si>
    <t>char(20)</t>
    <phoneticPr fontId="1" type="noConversion"/>
  </si>
  <si>
    <t>b</t>
    <phoneticPr fontId="1" type="noConversion"/>
  </si>
  <si>
    <t>a</t>
    <phoneticPr fontId="1" type="noConversion"/>
  </si>
  <si>
    <t xml:space="preserve"> </t>
  </si>
  <si>
    <t>0x0D0A 0</t>
  </si>
  <si>
    <t>--</t>
  </si>
  <si>
    <t>代收话费实付酬金 0</t>
  </si>
  <si>
    <t>char(10)</t>
  </si>
  <si>
    <t>reward_fee</t>
  </si>
  <si>
    <t>其他代收代缴金额 0</t>
  </si>
  <si>
    <t>oth_rec_fee</t>
  </si>
  <si>
    <t>网银代收代缴金额 0</t>
  </si>
  <si>
    <t>ebank_rec_fee</t>
  </si>
  <si>
    <t>柜台代收代缴金额 0</t>
  </si>
  <si>
    <t>counter_rec_fee</t>
  </si>
  <si>
    <t>其他代收代缴笔数 0</t>
  </si>
  <si>
    <t>oth_rec_cnt</t>
  </si>
  <si>
    <t>网银代收代缴笔数 0</t>
  </si>
  <si>
    <t>ebank_rec_cnt</t>
  </si>
  <si>
    <t>柜台代收代缴笔数 0</t>
  </si>
  <si>
    <t>counter_rec_cnt</t>
  </si>
  <si>
    <t xml:space="preserve">    主键</t>
  </si>
  <si>
    <t>月份     主键</t>
  </si>
  <si>
    <t>op_month</t>
  </si>
  <si>
    <t>记录行号 0</t>
  </si>
  <si>
    <t>integer</t>
  </si>
  <si>
    <t>time_id</t>
  </si>
  <si>
    <t>登录客户数 0</t>
  </si>
  <si>
    <t>login_cust_cnt</t>
  </si>
  <si>
    <t xml:space="preserve">     主键</t>
  </si>
  <si>
    <t>电子渠道类型      主键</t>
  </si>
  <si>
    <t>e_channel_type</t>
  </si>
  <si>
    <t>月份      主键</t>
  </si>
  <si>
    <t>业务查询量 0</t>
  </si>
  <si>
    <t>qry_rec_cnt</t>
  </si>
  <si>
    <t>充值缴费金额 0</t>
  </si>
  <si>
    <t>chrg_rec_cnt</t>
  </si>
  <si>
    <t>增值业务开通量 0</t>
  </si>
  <si>
    <t>val_busi_rec_cnt</t>
  </si>
  <si>
    <t>终端销售量 0</t>
  </si>
  <si>
    <t>term_sale_cnt</t>
  </si>
  <si>
    <t>放号量 0</t>
  </si>
  <si>
    <t>activate_cnt</t>
  </si>
  <si>
    <t>业务办理量(不含充值交费、查询类) 0</t>
  </si>
  <si>
    <t>busi_rec_cnt</t>
  </si>
  <si>
    <t>电子渠道类型 主键</t>
  </si>
  <si>
    <t>办理日期 主键</t>
  </si>
  <si>
    <t>deal_date</t>
  </si>
  <si>
    <t>业务开通量 0</t>
  </si>
  <si>
    <t>imp_val_open_cnt</t>
  </si>
  <si>
    <t>重点增值业务类型 主键</t>
  </si>
  <si>
    <t>imp_val_type</t>
  </si>
  <si>
    <t>办理类型    主键</t>
  </si>
  <si>
    <t>char(1)</t>
  </si>
  <si>
    <t>deal_type</t>
  </si>
  <si>
    <t>实体渠道标识    主键</t>
  </si>
  <si>
    <t>channel_id</t>
  </si>
  <si>
    <t>查询类基础服务笔数 0</t>
  </si>
  <si>
    <t>办理类基础服务笔数 0</t>
  </si>
  <si>
    <t>base_rec_cnt</t>
  </si>
  <si>
    <t>其中定制手机销售量 0</t>
  </si>
  <si>
    <t>mobile_sale_cnt</t>
  </si>
  <si>
    <t>定制终端销售量 0</t>
  </si>
  <si>
    <t>重点增值业务开通量 0</t>
  </si>
  <si>
    <t>val_busi_open_cnt</t>
  </si>
  <si>
    <t>增值业务办理笔数 0</t>
  </si>
  <si>
    <t>充值卡销售笔数 0</t>
  </si>
  <si>
    <t>card_sale_cnt</t>
  </si>
  <si>
    <t>缴费金额 0</t>
  </si>
  <si>
    <t>payment_rec_fee</t>
  </si>
  <si>
    <t>缴费笔数 0</t>
  </si>
  <si>
    <t>payment_rec_cnt</t>
  </si>
  <si>
    <t>新增客户数 0</t>
  </si>
  <si>
    <t>new_user_cnt</t>
  </si>
  <si>
    <t>办理类型 主键</t>
  </si>
  <si>
    <t>实体渠道标识 主键</t>
  </si>
  <si>
    <t>订购用户数 0</t>
  </si>
  <si>
    <t>order_user_cnt</t>
  </si>
  <si>
    <t>业务退费客户数 0</t>
  </si>
  <si>
    <t>back_user_cnt</t>
  </si>
  <si>
    <t>业务计费类型 0</t>
  </si>
  <si>
    <t>billing_type</t>
  </si>
  <si>
    <t>退费SP企业名称 0</t>
  </si>
  <si>
    <t>back_sp_name</t>
  </si>
  <si>
    <t>SP企业代码 0</t>
  </si>
  <si>
    <t>sp_code</t>
  </si>
  <si>
    <t>业务名称 主键</t>
  </si>
  <si>
    <t>busi_name</t>
  </si>
  <si>
    <t>业务代码 主键</t>
  </si>
  <si>
    <t>busi_code</t>
  </si>
  <si>
    <t>月份 主键</t>
  </si>
  <si>
    <t>ck_cnt</t>
  </si>
  <si>
    <t>brand</t>
  </si>
  <si>
    <t>op_time</t>
  </si>
  <si>
    <t>##</t>
  </si>
  <si>
    <t>yk_amt</t>
  </si>
  <si>
    <t>yk_cnt</t>
  </si>
  <si>
    <t>alarm_lvl</t>
  </si>
  <si>
    <t>alarm_type</t>
  </si>
  <si>
    <t>char(14)</t>
  </si>
  <si>
    <t>cz_amt</t>
  </si>
  <si>
    <t>cz_cnt</t>
  </si>
  <si>
    <t>chrg_amt</t>
  </si>
  <si>
    <t>chrg_cnt</t>
  </si>
  <si>
    <t>chrg_way_type</t>
  </si>
  <si>
    <t>cmcc_branch_id</t>
  </si>
  <si>
    <t>chrg_nbr</t>
  </si>
  <si>
    <t>toll_fee</t>
  </si>
  <si>
    <t>base_call_fee</t>
  </si>
  <si>
    <t>call_dur</t>
  </si>
  <si>
    <t>bill_dur</t>
  </si>
  <si>
    <t>begin_time</t>
  </si>
  <si>
    <t>begin_dt</t>
  </si>
  <si>
    <t>call_type_cd</t>
  </si>
  <si>
    <t>b_area_cd</t>
  </si>
  <si>
    <t>ip_type</t>
  </si>
  <si>
    <t>toll_type</t>
  </si>
  <si>
    <t>imei</t>
  </si>
  <si>
    <t>valid_dt</t>
  </si>
  <si>
    <t>rec_dt</t>
  </si>
  <si>
    <t>add_pkg_id</t>
  </si>
  <si>
    <t>user_id</t>
  </si>
  <si>
    <t>base_pkg_id</t>
  </si>
  <si>
    <t>投放月份</t>
  </si>
  <si>
    <t>run_month</t>
    <phoneticPr fontId="1" type="noConversion"/>
  </si>
  <si>
    <t>Number(6)</t>
  </si>
  <si>
    <r>
      <t xml:space="preserve">     </t>
    </r>
    <r>
      <rPr>
        <sz val="10.5"/>
        <color theme="1"/>
        <rFont val="宋体"/>
        <family val="3"/>
        <charset val="134"/>
      </rPr>
      <t>03</t>
    </r>
    <r>
      <rPr>
        <sz val="7"/>
        <color theme="1"/>
        <rFont val="Times New Roman"/>
        <family val="1"/>
      </rPr>
      <t xml:space="preserve">     </t>
    </r>
    <r>
      <rPr>
        <b/>
        <sz val="10.5"/>
        <color theme="1"/>
        <rFont val="宋体"/>
        <family val="3"/>
        <charset val="134"/>
      </rPr>
      <t> </t>
    </r>
  </si>
  <si>
    <t>所属学校标识</t>
  </si>
  <si>
    <t>SCHOOL_ID</t>
  </si>
  <si>
    <t>参见【学校基本信息表】接口中的“学校标识”属性。</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</si>
  <si>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</si>
  <si>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USER_ID</t>
    <phoneticPr fontId="1" type="noConversion"/>
  </si>
  <si>
    <t>为用户分配的唯一标识。</t>
  </si>
  <si>
    <r>
      <t xml:space="preserve">     </t>
    </r>
    <r>
      <rPr>
        <sz val="10.5"/>
        <color theme="1"/>
        <rFont val="宋体"/>
        <family val="3"/>
        <charset val="134"/>
      </rPr>
      <t>01</t>
    </r>
    <r>
      <rPr>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</si>
  <si>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</si>
  <si>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夹寄卡投放的目标学校。</t>
  </si>
  <si>
    <r>
      <t xml:space="preserve">     </t>
    </r>
    <r>
      <rPr>
        <sz val="10.5"/>
        <color theme="1"/>
        <rFont val="宋体"/>
        <family val="3"/>
        <charset val="134"/>
      </rPr>
      <t>02</t>
    </r>
    <r>
      <rPr>
        <sz val="7"/>
        <color theme="1"/>
        <rFont val="Times New Roman"/>
        <family val="1"/>
      </rPr>
      <t xml:space="preserve">     </t>
    </r>
    <r>
      <rPr>
        <b/>
        <sz val="10.5"/>
        <color theme="1"/>
        <rFont val="宋体"/>
        <family val="3"/>
        <charset val="134"/>
      </rPr>
      <t> </t>
    </r>
  </si>
  <si>
    <t>短信次数</t>
  </si>
  <si>
    <t>call_cnt</t>
    <phoneticPr fontId="1" type="noConversion"/>
  </si>
  <si>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</si>
  <si>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联合主键</t>
  </si>
  <si>
    <t>对端号码</t>
  </si>
  <si>
    <t>opp_nbr</t>
    <phoneticPr fontId="1" type="noConversion"/>
  </si>
  <si>
    <r>
      <t xml:space="preserve">    </t>
    </r>
    <r>
      <rPr>
        <b/>
        <sz val="10.5"/>
        <color theme="1"/>
        <rFont val="宋体"/>
        <family val="3"/>
        <charset val="134"/>
      </rPr>
      <t>02</t>
    </r>
    <r>
      <rPr>
        <b/>
        <sz val="7"/>
        <color theme="1"/>
        <rFont val="Times New Roman"/>
        <family val="1"/>
      </rPr>
      <t xml:space="preserve">    </t>
    </r>
    <r>
      <rPr>
        <b/>
        <sz val="10.5"/>
        <color theme="1"/>
        <rFont val="宋体"/>
        <family val="3"/>
        <charset val="134"/>
      </rPr>
      <t> </t>
    </r>
  </si>
  <si>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</si>
  <si>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t>call_dur</t>
    <phoneticPr fontId="1" type="noConversion"/>
  </si>
  <si>
    <t>单位：秒</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</si>
  <si>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</si>
  <si>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通话次数</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</si>
  <si>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</si>
  <si>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LAC区编码</t>
  </si>
  <si>
    <t>LAC_ID</t>
  </si>
  <si>
    <t>lac_id</t>
  </si>
  <si>
    <r>
      <t xml:space="preserve">    </t>
    </r>
    <r>
      <rPr>
        <b/>
        <sz val="10.5"/>
        <color theme="1"/>
        <rFont val="宋体"/>
        <family val="3"/>
        <charset val="134"/>
      </rPr>
      <t>03</t>
    </r>
    <r>
      <rPr>
        <b/>
        <sz val="7"/>
        <color theme="1"/>
        <rFont val="Times New Roman"/>
        <family val="1"/>
      </rPr>
      <t xml:space="preserve">    </t>
    </r>
    <r>
      <rPr>
        <b/>
        <sz val="10.5"/>
        <color theme="1"/>
        <rFont val="宋体"/>
        <family val="3"/>
        <charset val="134"/>
      </rPr>
      <t> </t>
    </r>
  </si>
  <si>
    <t>小区编码</t>
  </si>
  <si>
    <t>CELL_ID</t>
  </si>
  <si>
    <t>cell_id</t>
  </si>
  <si>
    <t>通信次数</t>
  </si>
  <si>
    <t>030000 中国电信</t>
  </si>
  <si>
    <t>020000 中国联通</t>
  </si>
  <si>
    <t>只填报：</t>
  </si>
  <si>
    <t>运营商类型</t>
  </si>
  <si>
    <t>CMCC_BRANCH_ID</t>
  </si>
  <si>
    <t>参见维度BASS_STD1_0069（国内运营商）</t>
  </si>
  <si>
    <t>竞争对手号码。</t>
  </si>
  <si>
    <t>0：否</t>
  </si>
  <si>
    <t>1：是</t>
  </si>
  <si>
    <t>是否种子用户</t>
  </si>
  <si>
    <t>ifseed</t>
    <phoneticPr fontId="1" type="noConversion"/>
  </si>
  <si>
    <t>标识该学生是否是种子用户</t>
  </si>
  <si>
    <t>2：手工收集</t>
  </si>
  <si>
    <t>1：模型计算</t>
  </si>
  <si>
    <t>学生用户识别方法</t>
  </si>
  <si>
    <t>MARK_TYPE</t>
  </si>
  <si>
    <t>竞争对手手机号码。</t>
  </si>
  <si>
    <t>3：本地方案</t>
  </si>
  <si>
    <t>2：方案二</t>
  </si>
  <si>
    <t>1: 方案一</t>
  </si>
  <si>
    <t>区域用户识别模型</t>
  </si>
  <si>
    <r>
      <t>校园区域本网用户识别模型方案标识</t>
    </r>
    <r>
      <rPr>
        <sz val="10.5"/>
        <color theme="1"/>
        <rFont val="Times New Roman"/>
        <family val="1"/>
      </rPr>
      <t>:</t>
    </r>
  </si>
  <si>
    <t>学校标识</t>
  </si>
  <si>
    <t>基站小区必须对应唯一的一所学校</t>
  </si>
  <si>
    <t>集团客户标识</t>
  </si>
  <si>
    <t>ENTERPRISE_ID</t>
    <phoneticPr fontId="1" type="noConversion"/>
  </si>
  <si>
    <r>
      <t>与</t>
    </r>
    <r>
      <rPr>
        <sz val="10.5"/>
        <color theme="1"/>
        <rFont val="Arial"/>
        <family val="2"/>
      </rPr>
      <t>01004</t>
    </r>
    <r>
      <rPr>
        <sz val="10.5"/>
        <color theme="1"/>
        <rFont val="宋体"/>
        <family val="3"/>
        <charset val="134"/>
      </rPr>
      <t>（集团客户）接口中“集团客户标识”保持一致</t>
    </r>
  </si>
  <si>
    <r>
      <t xml:space="preserve">   </t>
    </r>
    <r>
      <rPr>
        <sz val="10.5"/>
        <color theme="1"/>
        <rFont val="宋体"/>
        <family val="3"/>
        <charset val="134"/>
      </rPr>
      <t>19</t>
    </r>
    <r>
      <rPr>
        <sz val="7"/>
        <color theme="1"/>
        <rFont val="Times New Roman"/>
        <family val="1"/>
      </rPr>
      <t xml:space="preserve">     </t>
    </r>
    <r>
      <rPr>
        <sz val="10.5"/>
        <color theme="1"/>
        <rFont val="宋体"/>
        <family val="3"/>
        <charset val="134"/>
      </rPr>
      <t> </t>
    </r>
  </si>
  <si>
    <t>按照集团公司集团客户部认定的覆盖标准，确定是否覆盖。校园信息化范围包括：校园PBX直联、WLAN网、校园V网、移动代理服务器（MAS）、彩信校刊、高校官方专属邮箱、一卡通应用。</t>
  </si>
  <si>
    <t>移动校园信息化是否覆盖</t>
  </si>
  <si>
    <t>CHAR(1)</t>
    <phoneticPr fontId="1" type="noConversion"/>
  </si>
  <si>
    <t>IF_INFONIZE</t>
    <phoneticPr fontId="1" type="noConversion"/>
  </si>
  <si>
    <r>
      <t xml:space="preserve">   </t>
    </r>
    <r>
      <rPr>
        <sz val="10.5"/>
        <color theme="1"/>
        <rFont val="宋体"/>
        <family val="3"/>
        <charset val="134"/>
      </rPr>
      <t>18</t>
    </r>
    <r>
      <rPr>
        <sz val="7"/>
        <color theme="1"/>
        <rFont val="Times New Roman"/>
        <family val="1"/>
      </rPr>
      <t xml:space="preserve">     </t>
    </r>
    <r>
      <rPr>
        <sz val="10.5"/>
        <color theme="1"/>
        <rFont val="宋体"/>
        <family val="3"/>
        <charset val="134"/>
      </rPr>
      <t> </t>
    </r>
  </si>
  <si>
    <t>按照集团公司市场部认定的覆盖标准，确定是否覆盖。渠道类型包括：自营厅（含品牌店）、指定专营店、特约代理店、校园直销队、自助终端等（详见《关于加强校园渠道建设并下发《校园渠道建设运营指导意见》的通知》市通 [2010] 140 号）</t>
  </si>
  <si>
    <t>移动渠道是否覆盖</t>
  </si>
  <si>
    <t>IF_CHNL_COVER</t>
    <phoneticPr fontId="1" type="noConversion"/>
  </si>
  <si>
    <r>
      <t xml:space="preserve">   </t>
    </r>
    <r>
      <rPr>
        <sz val="10.5"/>
        <color theme="1"/>
        <rFont val="宋体"/>
        <family val="3"/>
        <charset val="134"/>
      </rPr>
      <t>17</t>
    </r>
    <r>
      <rPr>
        <sz val="7"/>
        <color theme="1"/>
        <rFont val="Times New Roman"/>
        <family val="1"/>
      </rPr>
      <t xml:space="preserve">     </t>
    </r>
    <r>
      <rPr>
        <sz val="10.5"/>
        <color theme="1"/>
        <rFont val="宋体"/>
        <family val="3"/>
        <charset val="134"/>
      </rPr>
      <t> </t>
    </r>
  </si>
  <si>
    <t>按照集团公司计划部认定的覆盖标准，确定是否覆盖。覆盖范围是指如宿舍、教学楼、食堂、图书馆等。</t>
  </si>
  <si>
    <t>移动WLAN是否覆盖</t>
  </si>
  <si>
    <t xml:space="preserve"> CHAR(1)</t>
    <phoneticPr fontId="1" type="noConversion"/>
  </si>
  <si>
    <t>IF_WLAN</t>
    <phoneticPr fontId="1" type="noConversion"/>
  </si>
  <si>
    <r>
      <t xml:space="preserve">   </t>
    </r>
    <r>
      <rPr>
        <sz val="10.5"/>
        <color theme="1"/>
        <rFont val="宋体"/>
        <family val="3"/>
        <charset val="134"/>
      </rPr>
      <t>16</t>
    </r>
    <r>
      <rPr>
        <sz val="7"/>
        <color theme="1"/>
        <rFont val="Times New Roman"/>
        <family val="1"/>
      </rPr>
      <t xml:space="preserve">     </t>
    </r>
    <r>
      <rPr>
        <sz val="10.5"/>
        <color theme="1"/>
        <rFont val="宋体"/>
        <family val="3"/>
        <charset val="134"/>
      </rPr>
      <t> </t>
    </r>
  </si>
  <si>
    <t>0~100百分数，右对齐，左填0。</t>
  </si>
  <si>
    <t>移动市场占有率</t>
  </si>
  <si>
    <t xml:space="preserve"> CHAR(3)</t>
    <phoneticPr fontId="1" type="noConversion"/>
  </si>
  <si>
    <t>CMCC_RATE</t>
    <phoneticPr fontId="1" type="noConversion"/>
  </si>
  <si>
    <t>number(3)</t>
  </si>
  <si>
    <r>
      <t xml:space="preserve">   </t>
    </r>
    <r>
      <rPr>
        <sz val="10.5"/>
        <color theme="1"/>
        <rFont val="宋体"/>
        <family val="3"/>
        <charset val="134"/>
      </rPr>
      <t>15</t>
    </r>
    <r>
      <rPr>
        <sz val="7"/>
        <color theme="1"/>
        <rFont val="Times New Roman"/>
        <family val="1"/>
      </rPr>
      <t xml:space="preserve">     </t>
    </r>
    <r>
      <rPr>
        <sz val="10.5"/>
        <color theme="1"/>
        <rFont val="宋体"/>
        <family val="3"/>
        <charset val="134"/>
      </rPr>
      <t> </t>
    </r>
  </si>
  <si>
    <t>教职工人数</t>
  </si>
  <si>
    <t xml:space="preserve"> CHAR(6)</t>
  </si>
  <si>
    <t>STAFF_CNT</t>
    <phoneticPr fontId="1" type="noConversion"/>
  </si>
  <si>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</si>
  <si>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新生人数</t>
  </si>
  <si>
    <t>NEWSTUD_CNT</t>
  </si>
  <si>
    <t>一线渠道人员收集到的该学校新生总人数，包含本、硕、博新生。</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</si>
  <si>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</si>
  <si>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学生人数</t>
  </si>
  <si>
    <t>STUD_CNT</t>
  </si>
  <si>
    <t>一线渠道人员收集到的该学校学生总人数，包含本、硕、博学生。</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</si>
  <si>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</si>
  <si>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3：其他</t>
  </si>
  <si>
    <t>2：民办高校</t>
  </si>
  <si>
    <t>1：普通高校</t>
  </si>
  <si>
    <t>办校属性</t>
  </si>
  <si>
    <t>school_oper_type</t>
    <phoneticPr fontId="1" type="noConversion"/>
  </si>
  <si>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</si>
  <si>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t>4：其他</t>
  </si>
  <si>
    <t>3：省教育厅或教委</t>
  </si>
  <si>
    <t>2：省属院校</t>
  </si>
  <si>
    <t>1：部属院校</t>
  </si>
  <si>
    <t>主管单位</t>
  </si>
  <si>
    <t>admin_type</t>
    <phoneticPr fontId="1" type="noConversion"/>
  </si>
  <si>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</si>
  <si>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r>
      <t>4</t>
    </r>
    <r>
      <rPr>
        <sz val="10.5"/>
        <color theme="1"/>
        <rFont val="宋体"/>
        <family val="3"/>
        <charset val="134"/>
      </rPr>
      <t>：成人高校</t>
    </r>
    <phoneticPr fontId="1" type="noConversion"/>
  </si>
  <si>
    <r>
      <t>3</t>
    </r>
    <r>
      <rPr>
        <sz val="10.5"/>
        <color theme="1"/>
        <rFont val="宋体"/>
        <family val="3"/>
        <charset val="134"/>
      </rPr>
      <t>：分校办学点</t>
    </r>
  </si>
  <si>
    <r>
      <t>2</t>
    </r>
    <r>
      <rPr>
        <sz val="10.5"/>
        <color theme="1"/>
        <rFont val="宋体"/>
        <family val="3"/>
        <charset val="134"/>
      </rPr>
      <t>：独立学院</t>
    </r>
  </si>
  <si>
    <r>
      <t>1</t>
    </r>
    <r>
      <rPr>
        <sz val="10.5"/>
        <color theme="1"/>
        <rFont val="宋体"/>
        <family val="3"/>
        <charset val="134"/>
      </rPr>
      <t>：普通高等学校（含本科、高职院校）</t>
    </r>
  </si>
  <si>
    <t>学校类型</t>
  </si>
  <si>
    <t>school_type</t>
    <phoneticPr fontId="1" type="noConversion"/>
  </si>
  <si>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</si>
  <si>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3</t>
    </r>
    <r>
      <rPr>
        <sz val="10.5"/>
        <color theme="1"/>
        <rFont val="宋体"/>
        <family val="3"/>
        <charset val="134"/>
      </rPr>
      <t>：其他</t>
    </r>
  </si>
  <si>
    <r>
      <t>2</t>
    </r>
    <r>
      <rPr>
        <sz val="10.5"/>
        <color theme="1"/>
        <rFont val="宋体"/>
        <family val="3"/>
        <charset val="134"/>
      </rPr>
      <t>：专科</t>
    </r>
  </si>
  <si>
    <r>
      <t>1</t>
    </r>
    <r>
      <rPr>
        <sz val="10.5"/>
        <color theme="1"/>
        <rFont val="宋体"/>
        <family val="3"/>
        <charset val="134"/>
      </rPr>
      <t>：本科</t>
    </r>
  </si>
  <si>
    <t>办学层次</t>
  </si>
  <si>
    <t>school_lvl</t>
    <phoneticPr fontId="1" type="noConversion"/>
  </si>
  <si>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</si>
  <si>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学校主页</t>
    <phoneticPr fontId="1" type="noConversion"/>
  </si>
  <si>
    <t>char(100)</t>
  </si>
  <si>
    <t>website</t>
    <phoneticPr fontId="1" type="noConversion"/>
  </si>
  <si>
    <r>
      <t>学校网址首页，例如：</t>
    </r>
    <r>
      <rPr>
        <sz val="10.5"/>
        <color theme="1"/>
        <rFont val="Arial"/>
        <family val="2"/>
      </rPr>
      <t>http://www.pku.edu.cn/</t>
    </r>
    <phoneticPr fontId="1" type="noConversion"/>
  </si>
  <si>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</si>
  <si>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考虑到小数点位，接口中该字段长度为10；</t>
  </si>
  <si>
    <t>纬度</t>
  </si>
  <si>
    <t>LATITUDE</t>
  </si>
  <si>
    <t>NUMBER(9,5)</t>
  </si>
  <si>
    <t>单位：度</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</si>
  <si>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</si>
  <si>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经度</t>
  </si>
  <si>
    <t>LONGITUDE</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</si>
  <si>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</si>
  <si>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学校地址</t>
  </si>
  <si>
    <t>SCHOOL_ADDR</t>
    <phoneticPr fontId="1" type="noConversion"/>
  </si>
  <si>
    <t>学校的具体通信地址。</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</si>
  <si>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</si>
  <si>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校园所在CMCC运营公司标识</t>
  </si>
  <si>
    <t>CMCC_BRANCH_ID</t>
    <phoneticPr fontId="1" type="noConversion"/>
  </si>
  <si>
    <t>学校所属的CMCC地市公司标识。</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</si>
  <si>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</si>
  <si>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r>
      <t>学校名称</t>
    </r>
    <r>
      <rPr>
        <sz val="10.5"/>
        <color theme="1"/>
        <rFont val="Times New Roman"/>
        <family val="1"/>
      </rPr>
      <t xml:space="preserve"> </t>
    </r>
  </si>
  <si>
    <t>SCHOOL_NAME</t>
  </si>
  <si>
    <t>对外宣传的全称（分校视为单独一所学校）。</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</si>
  <si>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</si>
  <si>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该字段具有唯一性，最细粒的学校标识，命名规则参见校园客户应用规范。</t>
  </si>
  <si>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</si>
  <si>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</si>
  <si>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b</t>
    <phoneticPr fontId="1" type="noConversion"/>
  </si>
  <si>
    <t>a</t>
    <phoneticPr fontId="1" type="noConversion"/>
  </si>
  <si>
    <t>run_month</t>
  </si>
  <si>
    <t>USER_ID</t>
  </si>
  <si>
    <t>call_cnt</t>
  </si>
  <si>
    <t>opp_nbr</t>
  </si>
  <si>
    <t>ifseed</t>
  </si>
  <si>
    <t>ENTERPRISE_ID</t>
  </si>
  <si>
    <t>IF_INFONIZE</t>
  </si>
  <si>
    <t>IF_CHNL_COVER</t>
  </si>
  <si>
    <t xml:space="preserve"> CHAR(1)</t>
  </si>
  <si>
    <t>IF_WLAN</t>
  </si>
  <si>
    <t xml:space="preserve"> CHAR(3)</t>
  </si>
  <si>
    <t>CMCC_RATE</t>
  </si>
  <si>
    <t>STAFF_CNT</t>
  </si>
  <si>
    <t>school_oper_type</t>
  </si>
  <si>
    <t>admin_type</t>
  </si>
  <si>
    <t>school_type</t>
  </si>
  <si>
    <t>school_lvl</t>
  </si>
  <si>
    <t>学校主页</t>
  </si>
  <si>
    <t>website</t>
  </si>
  <si>
    <t>SCHOOL_ADDR</t>
  </si>
  <si>
    <t xml:space="preserve">学校名称 </t>
  </si>
  <si>
    <r>
      <t>00</t>
    </r>
    <r>
      <rPr>
        <sz val="7"/>
        <color theme="1"/>
        <rFont val="Times New Roman"/>
        <family val="1"/>
      </rPr>
      <t xml:space="preserve">     </t>
    </r>
    <r>
      <rPr>
        <sz val="10.5"/>
        <color theme="1"/>
        <rFont val="宋体"/>
        <family val="3"/>
        <charset val="134"/>
      </rPr>
      <t> </t>
    </r>
  </si>
  <si>
    <r>
      <t>01</t>
    </r>
    <r>
      <rPr>
        <sz val="7"/>
        <color theme="1"/>
        <rFont val="Times New Roman"/>
        <family val="1"/>
      </rPr>
      <t xml:space="preserve">     </t>
    </r>
    <r>
      <rPr>
        <sz val="10.5"/>
        <color theme="1"/>
        <rFont val="宋体"/>
        <family val="3"/>
        <charset val="134"/>
      </rPr>
      <t> </t>
    </r>
  </si>
  <si>
    <t>黑名单号码</t>
  </si>
  <si>
    <r>
      <t>02</t>
    </r>
    <r>
      <rPr>
        <sz val="7"/>
        <color theme="1"/>
        <rFont val="Times New Roman"/>
        <family val="1"/>
      </rPr>
      <t xml:space="preserve">     </t>
    </r>
    <r>
      <rPr>
        <sz val="10.5"/>
        <color theme="1"/>
        <rFont val="宋体"/>
        <family val="3"/>
        <charset val="134"/>
      </rPr>
      <t> </t>
    </r>
  </si>
  <si>
    <r>
      <t>03</t>
    </r>
    <r>
      <rPr>
        <sz val="7"/>
        <color theme="1"/>
        <rFont val="Times New Roman"/>
        <family val="1"/>
      </rPr>
      <t xml:space="preserve">     </t>
    </r>
    <r>
      <rPr>
        <sz val="10.5"/>
        <color theme="1"/>
        <rFont val="宋体"/>
        <family val="3"/>
        <charset val="134"/>
      </rPr>
      <t> </t>
    </r>
  </si>
  <si>
    <t>加入黑名单日期</t>
  </si>
  <si>
    <t>YYYYMMDD</t>
  </si>
  <si>
    <r>
      <t>04</t>
    </r>
    <r>
      <rPr>
        <sz val="7"/>
        <color theme="1"/>
        <rFont val="Times New Roman"/>
        <family val="1"/>
      </rPr>
      <t xml:space="preserve">     </t>
    </r>
    <r>
      <rPr>
        <sz val="10.5"/>
        <color theme="1"/>
        <rFont val="宋体"/>
        <family val="3"/>
        <charset val="134"/>
      </rPr>
      <t> </t>
    </r>
  </si>
  <si>
    <t>加入黑名单时间</t>
  </si>
  <si>
    <t>HHMMSS</t>
  </si>
  <si>
    <t>监控起始日期</t>
  </si>
  <si>
    <t>监控起始时间</t>
  </si>
  <si>
    <t>监控结束日期</t>
  </si>
  <si>
    <t>监控结束时间</t>
  </si>
  <si>
    <r>
      <t>05</t>
    </r>
    <r>
      <rPr>
        <sz val="7"/>
        <color theme="1"/>
        <rFont val="Times New Roman"/>
        <family val="1"/>
      </rPr>
      <t xml:space="preserve">     </t>
    </r>
    <r>
      <rPr>
        <sz val="10.5"/>
        <color theme="1"/>
        <rFont val="宋体"/>
        <family val="3"/>
        <charset val="134"/>
      </rPr>
      <t> </t>
    </r>
  </si>
  <si>
    <t>主叫号码</t>
  </si>
  <si>
    <r>
      <t>06</t>
    </r>
    <r>
      <rPr>
        <sz val="7"/>
        <color theme="1"/>
        <rFont val="Times New Roman"/>
        <family val="1"/>
      </rPr>
      <t xml:space="preserve">     </t>
    </r>
    <r>
      <rPr>
        <sz val="10.5"/>
        <color theme="1"/>
        <rFont val="宋体"/>
        <family val="3"/>
        <charset val="134"/>
      </rPr>
      <t> </t>
    </r>
  </si>
  <si>
    <t>被叫号码</t>
  </si>
  <si>
    <r>
      <t>07</t>
    </r>
    <r>
      <rPr>
        <sz val="7"/>
        <color theme="1"/>
        <rFont val="Times New Roman"/>
        <family val="1"/>
      </rPr>
      <t xml:space="preserve">     </t>
    </r>
    <r>
      <rPr>
        <sz val="10.5"/>
        <color theme="1"/>
        <rFont val="宋体"/>
        <family val="3"/>
        <charset val="134"/>
      </rPr>
      <t> </t>
    </r>
  </si>
  <si>
    <t>违规原因</t>
  </si>
  <si>
    <t>1 -“关键字违规”</t>
  </si>
  <si>
    <t>2 -“流量超标违规”</t>
  </si>
  <si>
    <t>3 -“发送号码为连续号段”</t>
  </si>
  <si>
    <t>4 – “被叫均为外省用户”</t>
  </si>
  <si>
    <t>5~50 –保留</t>
  </si>
  <si>
    <t>51~99 –各省自用</t>
  </si>
  <si>
    <r>
      <t>08</t>
    </r>
    <r>
      <rPr>
        <sz val="7"/>
        <color theme="1"/>
        <rFont val="Times New Roman"/>
        <family val="1"/>
      </rPr>
      <t xml:space="preserve">     </t>
    </r>
    <r>
      <rPr>
        <sz val="10.5"/>
        <color theme="1"/>
        <rFont val="宋体"/>
        <family val="3"/>
        <charset val="134"/>
      </rPr>
      <t> </t>
    </r>
  </si>
  <si>
    <t>超标数目</t>
  </si>
  <si>
    <r>
      <t>09</t>
    </r>
    <r>
      <rPr>
        <sz val="7"/>
        <color theme="1"/>
        <rFont val="Times New Roman"/>
        <family val="1"/>
      </rPr>
      <t xml:space="preserve">     </t>
    </r>
    <r>
      <rPr>
        <sz val="10.5"/>
        <color theme="1"/>
        <rFont val="宋体"/>
        <family val="3"/>
        <charset val="134"/>
      </rPr>
      <t> </t>
    </r>
  </si>
  <si>
    <t>处理状态</t>
  </si>
  <si>
    <r>
      <t xml:space="preserve">0 </t>
    </r>
    <r>
      <rPr>
        <sz val="10.5"/>
        <color theme="1"/>
        <rFont val="宋体"/>
        <family val="3"/>
        <charset val="134"/>
      </rPr>
      <t>未处理</t>
    </r>
  </si>
  <si>
    <r>
      <t xml:space="preserve">1 </t>
    </r>
    <r>
      <rPr>
        <sz val="10.5"/>
        <color theme="1"/>
        <rFont val="宋体"/>
        <family val="3"/>
        <charset val="134"/>
      </rPr>
      <t>已处理</t>
    </r>
  </si>
  <si>
    <r>
      <t>10</t>
    </r>
    <r>
      <rPr>
        <sz val="7"/>
        <color theme="1"/>
        <rFont val="Times New Roman"/>
        <family val="1"/>
      </rPr>
      <t xml:space="preserve">     </t>
    </r>
    <r>
      <rPr>
        <sz val="10.5"/>
        <color theme="1"/>
        <rFont val="宋体"/>
        <family val="3"/>
        <charset val="134"/>
      </rPr>
      <t> </t>
    </r>
  </si>
  <si>
    <t>处理结果</t>
  </si>
  <si>
    <r>
      <t>1-</t>
    </r>
    <r>
      <rPr>
        <sz val="10.5"/>
        <color theme="1"/>
        <rFont val="宋体"/>
        <family val="3"/>
        <charset val="134"/>
      </rPr>
      <t>“停短信功能”</t>
    </r>
  </si>
  <si>
    <r>
      <t>2-</t>
    </r>
    <r>
      <rPr>
        <sz val="10.5"/>
        <color theme="1"/>
        <rFont val="宋体"/>
        <family val="3"/>
        <charset val="134"/>
      </rPr>
      <t>“停机”</t>
    </r>
  </si>
  <si>
    <r>
      <t>3-</t>
    </r>
    <r>
      <rPr>
        <sz val="10.5"/>
        <color theme="1"/>
        <rFont val="宋体"/>
        <family val="3"/>
        <charset val="134"/>
      </rPr>
      <t>“转其他部门”</t>
    </r>
  </si>
  <si>
    <r>
      <t>4-</t>
    </r>
    <r>
      <rPr>
        <sz val="10.5"/>
        <color theme="1"/>
        <rFont val="宋体"/>
        <family val="3"/>
        <charset val="134"/>
      </rPr>
      <t>“不处理”</t>
    </r>
  </si>
  <si>
    <r>
      <t>5-</t>
    </r>
    <r>
      <rPr>
        <sz val="10.5"/>
        <color theme="1"/>
        <rFont val="宋体"/>
        <family val="3"/>
        <charset val="134"/>
      </rPr>
      <t>“其他”</t>
    </r>
  </si>
  <si>
    <r>
      <t>11</t>
    </r>
    <r>
      <rPr>
        <sz val="7"/>
        <color theme="1"/>
        <rFont val="Times New Roman"/>
        <family val="1"/>
      </rPr>
      <t xml:space="preserve">     </t>
    </r>
    <r>
      <rPr>
        <sz val="10.5"/>
        <color theme="1"/>
        <rFont val="宋体"/>
        <family val="3"/>
        <charset val="134"/>
      </rPr>
      <t> </t>
    </r>
  </si>
  <si>
    <t>处理日期</t>
  </si>
  <si>
    <r>
      <t>12</t>
    </r>
    <r>
      <rPr>
        <sz val="7"/>
        <color theme="1"/>
        <rFont val="Times New Roman"/>
        <family val="1"/>
      </rPr>
      <t xml:space="preserve">     </t>
    </r>
    <r>
      <rPr>
        <sz val="10.5"/>
        <color theme="1"/>
        <rFont val="宋体"/>
        <family val="3"/>
        <charset val="134"/>
      </rPr>
      <t> </t>
    </r>
  </si>
  <si>
    <t>处理时间</t>
  </si>
  <si>
    <t>高风险名单号码</t>
  </si>
  <si>
    <t>加入高风险名单日期</t>
  </si>
  <si>
    <t>加入高风险名单时间</t>
  </si>
  <si>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</si>
  <si>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t>number(5)</t>
  </si>
  <si>
    <t>MSGID</t>
  </si>
  <si>
    <t>短信内容</t>
  </si>
  <si>
    <t>char(170)</t>
  </si>
  <si>
    <t>解码后的短信内容</t>
  </si>
  <si>
    <t>备用字段</t>
  </si>
  <si>
    <t>自有业务端口号码</t>
  </si>
  <si>
    <t>拦截日期</t>
  </si>
  <si>
    <t>拦截时间</t>
  </si>
  <si>
    <t>举报日期</t>
  </si>
  <si>
    <t>举报时间</t>
  </si>
  <si>
    <t>被举报号码</t>
  </si>
  <si>
    <t>举报人手机号码</t>
  </si>
  <si>
    <t>举报短信内容</t>
  </si>
  <si>
    <t>举报途径</t>
  </si>
  <si>
    <t>00 代表10086999短信营业厅受理方式</t>
  </si>
  <si>
    <t>01 代表10086营业厅人工受理方式</t>
  </si>
  <si>
    <t>被举报号码是否黑名单客户</t>
  </si>
  <si>
    <t>0 非黑名单客户</t>
  </si>
  <si>
    <t>1 黑名单客户</t>
  </si>
  <si>
    <t>black_nbr</t>
  </si>
  <si>
    <t>black_nbr</t>
    <phoneticPr fontId="1" type="noConversion"/>
  </si>
  <si>
    <t>char(20)</t>
    <phoneticPr fontId="1" type="noConversion"/>
  </si>
  <si>
    <t>user_id</t>
    <phoneticPr fontId="1" type="noConversion"/>
  </si>
  <si>
    <t>add_dt</t>
  </si>
  <si>
    <t>add_dt</t>
    <phoneticPr fontId="1" type="noConversion"/>
  </si>
  <si>
    <t>add_time</t>
  </si>
  <si>
    <t>add_time</t>
    <phoneticPr fontId="1" type="noConversion"/>
  </si>
  <si>
    <t>mon_begin_dt</t>
  </si>
  <si>
    <t>mon_begin_dt</t>
    <phoneticPr fontId="1" type="noConversion"/>
  </si>
  <si>
    <t>mon_begin_time</t>
  </si>
  <si>
    <t>mon_begin_time</t>
    <phoneticPr fontId="1" type="noConversion"/>
  </si>
  <si>
    <t>mon_end_dt</t>
  </si>
  <si>
    <t>mon_end_dt</t>
    <phoneticPr fontId="1" type="noConversion"/>
  </si>
  <si>
    <t>mon_end_time</t>
  </si>
  <si>
    <t>mon_end_time</t>
    <phoneticPr fontId="1" type="noConversion"/>
  </si>
  <si>
    <t>product_no</t>
  </si>
  <si>
    <t>product_no</t>
    <phoneticPr fontId="1" type="noConversion"/>
  </si>
  <si>
    <t>b_nbr</t>
  </si>
  <si>
    <t>b_nbr</t>
    <phoneticPr fontId="1" type="noConversion"/>
  </si>
  <si>
    <t>illegal_reason</t>
  </si>
  <si>
    <t>illegal_reason</t>
    <phoneticPr fontId="1" type="noConversion"/>
  </si>
  <si>
    <t>char(2)</t>
    <phoneticPr fontId="1" type="noConversion"/>
  </si>
  <si>
    <t>over_cnt</t>
  </si>
  <si>
    <t>over_cnt</t>
    <phoneticPr fontId="1" type="noConversion"/>
  </si>
  <si>
    <t>deal_sts</t>
  </si>
  <si>
    <t>deal_sts</t>
    <phoneticPr fontId="1" type="noConversion"/>
  </si>
  <si>
    <t>char(1)</t>
    <phoneticPr fontId="1" type="noConversion"/>
  </si>
  <si>
    <t>deal_result</t>
  </si>
  <si>
    <t>deal_result</t>
    <phoneticPr fontId="1" type="noConversion"/>
  </si>
  <si>
    <t>deal_dt</t>
  </si>
  <si>
    <t>deal_dt</t>
    <phoneticPr fontId="1" type="noConversion"/>
  </si>
  <si>
    <t>deal_time</t>
  </si>
  <si>
    <t>deal_time</t>
    <phoneticPr fontId="1" type="noConversion"/>
  </si>
  <si>
    <t>hrisk_nbr</t>
  </si>
  <si>
    <t>hrisk_nbr</t>
    <phoneticPr fontId="1" type="noConversion"/>
  </si>
  <si>
    <t>sms_content</t>
  </si>
  <si>
    <t>sms_content</t>
    <phoneticPr fontId="1" type="noConversion"/>
  </si>
  <si>
    <t>reserve1</t>
  </si>
  <si>
    <t>reserve1</t>
    <phoneticPr fontId="1" type="noConversion"/>
  </si>
  <si>
    <t>stop_dt</t>
  </si>
  <si>
    <t>stop_dt</t>
    <phoneticPr fontId="1" type="noConversion"/>
  </si>
  <si>
    <t>stop_time</t>
  </si>
  <si>
    <t>stop_time</t>
    <phoneticPr fontId="1" type="noConversion"/>
  </si>
  <si>
    <t>char(6)</t>
    <phoneticPr fontId="1" type="noConversion"/>
  </si>
  <si>
    <t>report_dt</t>
  </si>
  <si>
    <t>report_dt</t>
    <phoneticPr fontId="1" type="noConversion"/>
  </si>
  <si>
    <t>report_time</t>
  </si>
  <si>
    <t>report_time</t>
    <phoneticPr fontId="1" type="noConversion"/>
  </si>
  <si>
    <t>reported_nbr</t>
  </si>
  <si>
    <t>reported_nbr</t>
    <phoneticPr fontId="1" type="noConversion"/>
  </si>
  <si>
    <t>reporter_nbr</t>
  </si>
  <si>
    <t>reporter_nbr</t>
    <phoneticPr fontId="1" type="noConversion"/>
  </si>
  <si>
    <t>report_content</t>
  </si>
  <si>
    <t>report_content</t>
    <phoneticPr fontId="1" type="noConversion"/>
  </si>
  <si>
    <t>report_way</t>
  </si>
  <si>
    <t>report_way</t>
    <phoneticPr fontId="1" type="noConversion"/>
  </si>
  <si>
    <t>ifblack</t>
  </si>
  <si>
    <t>ifblack</t>
    <phoneticPr fontId="1" type="noConversion"/>
  </si>
  <si>
    <t>notes</t>
  </si>
  <si>
    <t>notes</t>
    <phoneticPr fontId="1" type="noConversion"/>
  </si>
  <si>
    <t>--</t>
    <phoneticPr fontId="1" type="noConversion"/>
  </si>
  <si>
    <t>0 未处理</t>
  </si>
  <si>
    <t>1-“停短信功能”</t>
  </si>
  <si>
    <t>22420</t>
  </si>
  <si>
    <t>22421</t>
  </si>
  <si>
    <t>22422</t>
  </si>
  <si>
    <t>22423</t>
  </si>
  <si>
    <t>22424</t>
  </si>
  <si>
    <t>22425</t>
  </si>
  <si>
    <t>22426</t>
  </si>
  <si>
    <t>22427</t>
  </si>
  <si>
    <t>22428</t>
  </si>
  <si>
    <t>G_I_22420_DAY</t>
  </si>
  <si>
    <t>G_S_22421_DAY</t>
  </si>
  <si>
    <t>G_I_22422_DAY</t>
  </si>
  <si>
    <t>G_S_22423_DAY</t>
  </si>
  <si>
    <t>G_S_22424_DAY</t>
  </si>
  <si>
    <t>G_S_22425_DAY</t>
  </si>
  <si>
    <t>G_S_22426_DAY</t>
  </si>
  <si>
    <t>G_S_22427_DAY</t>
  </si>
  <si>
    <t>G_S_22428_DAY</t>
  </si>
  <si>
    <t>G_I_22420_DAY.tcl</t>
  </si>
  <si>
    <t>G_S_22421_DAY.tcl</t>
  </si>
  <si>
    <t>G_I_22422_DAY.tcl</t>
  </si>
  <si>
    <t>G_S_22423_DAY.tcl</t>
  </si>
  <si>
    <t>G_S_22424_DAY.tcl</t>
  </si>
  <si>
    <t>G_S_22425_DAY.tcl</t>
  </si>
  <si>
    <t>G_S_22426_DAY.tcl</t>
  </si>
  <si>
    <t>G_S_22427_DAY.tcl</t>
  </si>
  <si>
    <t>G_S_22428_DAY.tcl</t>
  </si>
  <si>
    <t>BASS1_G_I_22420_DAY.tcl</t>
  </si>
  <si>
    <t>BASS1_G_S_22421_DAY.tcl</t>
  </si>
  <si>
    <t>BASS1_G_I_22422_DAY.tcl</t>
  </si>
  <si>
    <t>BASS1_G_S_22423_DAY.tcl</t>
  </si>
  <si>
    <t>BASS1_G_S_22424_DAY.tcl</t>
  </si>
  <si>
    <t>BASS1_G_S_22425_DAY.tcl</t>
  </si>
  <si>
    <t>BASS1_G_S_22426_DAY.tcl</t>
  </si>
  <si>
    <t>BASS1_G_S_22427_DAY.tcl</t>
  </si>
  <si>
    <t>BASS1_G_S_22428_DAY.tcl</t>
  </si>
  <si>
    <t>BASS1_EXP_G_I_22420_DAY</t>
  </si>
  <si>
    <t>BASS1_EXP_G_S_22421_DAY</t>
  </si>
  <si>
    <t>BASS1_EXP_G_I_22422_DAY</t>
  </si>
  <si>
    <t>BASS1_EXP_G_S_22423_DAY</t>
  </si>
  <si>
    <t>BASS1_EXP_G_S_22424_DAY</t>
  </si>
  <si>
    <t>BASS1_EXP_G_S_22425_DAY</t>
  </si>
  <si>
    <t>BASS1_EXP_G_S_22426_DAY</t>
  </si>
  <si>
    <t>BASS1_EXP_G_S_22427_DAY</t>
  </si>
  <si>
    <t>BASS1_EXP_G_S_22428_DAY</t>
  </si>
  <si>
    <t>DROP TABLE BASS1.G_I_22420_DAY ;</t>
  </si>
  <si>
    <t>DROP TABLE BASS1.G_S_22421_DAY ;</t>
  </si>
  <si>
    <t>DROP TABLE BASS1.G_I_22422_DAY ;</t>
  </si>
  <si>
    <t>DROP TABLE BASS1.G_S_22423_DAY ;</t>
  </si>
  <si>
    <t>DROP TABLE BASS1.G_S_22424_DAY ;</t>
  </si>
  <si>
    <t>DROP TABLE BASS1.G_S_22425_DAY ;</t>
  </si>
  <si>
    <t>DROP TABLE BASS1.G_S_22426_DAY ;</t>
  </si>
  <si>
    <t>DROP TABLE BASS1.G_S_22427_DAY ;</t>
  </si>
  <si>
    <t>DROP TABLE BASS1.G_S_22428_DAY ;</t>
  </si>
  <si>
    <t xml:space="preserve"> ) DATA CAPTURE NONE IN TBS_APP_BASS1 INDEX IN TBS_INDEX PARTITIONING KEY( XXXX ) USING HASHING;</t>
    <phoneticPr fontId="1" type="noConversion"/>
  </si>
  <si>
    <t>ALTER TABLE BASS1.G_I_22420_DAY  LOCKSIZE ROW APPEND OFF NOT VOLATILE;</t>
  </si>
  <si>
    <t>ALTER TABLE BASS1.G_S_22421_DAY  LOCKSIZE ROW APPEND OFF NOT VOLATILE;</t>
  </si>
  <si>
    <t>ALTER TABLE BASS1.G_I_22422_DAY  LOCKSIZE ROW APPEND OFF NOT VOLATILE;</t>
  </si>
  <si>
    <t>ALTER TABLE BASS1.G_S_22423_DAY  LOCKSIZE ROW APPEND OFF NOT VOLATILE;</t>
  </si>
  <si>
    <t>ALTER TABLE BASS1.G_S_22424_DAY  LOCKSIZE ROW APPEND OFF NOT VOLATILE;</t>
  </si>
  <si>
    <t>ALTER TABLE BASS1.G_S_22425_DAY  LOCKSIZE ROW APPEND OFF NOT VOLATILE;</t>
  </si>
  <si>
    <t>ALTER TABLE BASS1.G_S_22426_DAY  LOCKSIZE ROW APPEND OFF NOT VOLATILE;</t>
  </si>
  <si>
    <t>ALTER TABLE BASS1.G_S_22427_DAY  LOCKSIZE ROW APPEND OFF NOT VOLATILE;</t>
  </si>
  <si>
    <t>ALTER TABLE BASS1.G_S_22428_DAY  LOCKSIZE ROW APPEND OFF NOT VOLATILE;</t>
  </si>
  <si>
    <t>a_XXXXX_yyyymmdd_02028_XX_XXX.dat</t>
  </si>
  <si>
    <t>用户选择BlackBerry（BIS）资费套餐</t>
    <phoneticPr fontId="1" type="noConversion"/>
  </si>
  <si>
    <t>本接口为日增量接口，首次上报订购状态为正常的全量订购关系。</t>
    <phoneticPr fontId="1" type="noConversion"/>
  </si>
  <si>
    <t>此接口上报农信通个人业务用户订购、收入及业务量情况。</t>
    <phoneticPr fontId="1" type="noConversion"/>
  </si>
  <si>
    <t>农信通个人业务发展情况月汇总</t>
    <phoneticPr fontId="1" type="noConversion"/>
  </si>
  <si>
    <t>s_XXXXX_yyyymm_22074_XX_XXX.dat</t>
    <phoneticPr fontId="1" type="noConversion"/>
  </si>
  <si>
    <t>重点自有业务收入</t>
    <phoneticPr fontId="1" type="noConversion"/>
  </si>
  <si>
    <t>重点自有业务收入是中国移动“用户”使用中国移动自有业务服务后，在指定“帐务周期”产生的费用细项信息，且经过了帐务级优惠处理。</t>
    <phoneticPr fontId="1" type="noConversion"/>
  </si>
  <si>
    <t>s_XXXXX_yyyymm_03019_XX_XXX.dat</t>
    <phoneticPr fontId="1" type="noConversion"/>
  </si>
  <si>
    <t>商户管家业务订购关系</t>
    <phoneticPr fontId="1" type="noConversion"/>
  </si>
  <si>
    <t>本接口为日增量接口，首次上报订购状态为正常的全量订购关系</t>
    <phoneticPr fontId="1" type="noConversion"/>
  </si>
  <si>
    <t>a_XXXXX_yyyymmdd_02065_XX_XXX.dat</t>
    <phoneticPr fontId="1" type="noConversion"/>
  </si>
  <si>
    <t>i_XXXXX_yyyymm_22403_XX_XXX.dat</t>
    <phoneticPr fontId="1" type="noConversion"/>
  </si>
  <si>
    <t>校园区域本网用户语音交往圈</t>
    <phoneticPr fontId="1" type="noConversion"/>
  </si>
  <si>
    <t>与校园区域本网用户发生语音通话行为的所有的对端号码集合。</t>
    <phoneticPr fontId="1" type="noConversion"/>
  </si>
  <si>
    <t>校园区域本网用户短信交往圈</t>
    <phoneticPr fontId="1" type="noConversion"/>
  </si>
  <si>
    <t>校园区域本网用户发送点对点短信的所有对端号码集合。</t>
    <phoneticPr fontId="1" type="noConversion"/>
  </si>
  <si>
    <t>i_XXXXX_yyyymm_22404_XX_XXX.dat</t>
    <phoneticPr fontId="1" type="noConversion"/>
  </si>
  <si>
    <t>描述移动公司自营厅内部承担业务办理的营业员员工（营销人员/客服人员）相关信息</t>
    <phoneticPr fontId="1" type="noConversion"/>
  </si>
  <si>
    <t>i_XXXXX_yyyymm_06034_XX_XXX.dat</t>
    <phoneticPr fontId="1" type="noConversion"/>
  </si>
  <si>
    <t>自营厅营业员信息</t>
    <phoneticPr fontId="1" type="noConversion"/>
  </si>
  <si>
    <t>自营厅营业员业务办理信息</t>
    <phoneticPr fontId="1" type="noConversion"/>
  </si>
  <si>
    <t>记录自营厅营业员业务办理情况；</t>
    <phoneticPr fontId="1" type="noConversion"/>
  </si>
  <si>
    <t>s_XXXXX_yyyymm_22069_XX_XXX.dat</t>
    <phoneticPr fontId="1" type="noConversion"/>
  </si>
  <si>
    <t>实体渠道基础信息（日增量）</t>
    <phoneticPr fontId="1" type="noConversion"/>
  </si>
  <si>
    <t>记录自营厅、委托经营厅、社会代理网点和24小时自助营业厅等实体渠道的基础信息</t>
    <phoneticPr fontId="1" type="noConversion"/>
  </si>
  <si>
    <t>a_XXXXX_yyyymmdd_06035_XX_XXX.dat</t>
    <phoneticPr fontId="1" type="noConversion"/>
  </si>
  <si>
    <t>实体渠道购建或租赁信息(日增量)</t>
    <phoneticPr fontId="1" type="noConversion"/>
  </si>
  <si>
    <t>记录实体渠道物业来源信息，涉及自营厅、委托经营厅、24小时自助营业厅或社会代理网点（自建他营类）</t>
    <phoneticPr fontId="1" type="noConversion"/>
  </si>
  <si>
    <t>a_XXXXX_yyyymmdd_06036_XX_XXX.dat</t>
    <phoneticPr fontId="1" type="noConversion"/>
  </si>
  <si>
    <t>实体渠道资源配置信息(日增量)</t>
    <phoneticPr fontId="1" type="noConversion"/>
  </si>
  <si>
    <t>记录实体渠道资源配置信息, 涉及自营厅、委托经营厅、24小时自助营业厅或社会代理网点</t>
    <phoneticPr fontId="1" type="noConversion"/>
  </si>
  <si>
    <t>a_XXXXX_yyyymmdd_06037_XX_XXX.dat</t>
    <phoneticPr fontId="1" type="noConversion"/>
  </si>
  <si>
    <t>代理商信息</t>
    <phoneticPr fontId="1" type="noConversion"/>
  </si>
  <si>
    <t>记录代理商相关信息，代理商和其下属渠道是一对一或一对多的关系。</t>
    <phoneticPr fontId="1" type="noConversion"/>
  </si>
  <si>
    <t>i_XXXXX_yyyymmdd_06038_XX_XXX.dat</t>
    <phoneticPr fontId="1" type="noConversion"/>
  </si>
  <si>
    <t>代理商下属社会渠道</t>
    <phoneticPr fontId="1" type="noConversion"/>
  </si>
  <si>
    <t>记录代销商与其下属社会实体渠道关联信息，以便按代理商统计业务量和酬金支付情况。</t>
    <phoneticPr fontId="1" type="noConversion"/>
  </si>
  <si>
    <t>i_XXXXX_yyyymmdd_06039_XX_XXX.dat</t>
    <phoneticPr fontId="1" type="noConversion"/>
  </si>
  <si>
    <t>用户在电子渠道预约入网情况</t>
    <phoneticPr fontId="1" type="noConversion"/>
  </si>
  <si>
    <t>记录用户通过电子渠道预约进行入网情况，主要包括以下两种情况</t>
    <phoneticPr fontId="1" type="noConversion"/>
  </si>
  <si>
    <t>s_XXXXX_yyyymmdd_02066_XX_XXX.dat</t>
    <phoneticPr fontId="1" type="noConversion"/>
  </si>
  <si>
    <t>语音业务KPI</t>
    <phoneticPr fontId="1" type="noConversion"/>
  </si>
  <si>
    <t>记录语音业务月KPI信息。</t>
    <phoneticPr fontId="1" type="noConversion"/>
  </si>
  <si>
    <t>s_XXXXX_yyyymm_22075_XX_XXX.dat</t>
    <phoneticPr fontId="1" type="noConversion"/>
  </si>
  <si>
    <t>增值业务KPI</t>
    <phoneticPr fontId="1" type="noConversion"/>
  </si>
  <si>
    <t>记录增值业务月KPI信息。</t>
    <phoneticPr fontId="1" type="noConversion"/>
  </si>
  <si>
    <t>s_XXXXX_yyyymm_22076_XX_XXX.dat</t>
    <phoneticPr fontId="1" type="noConversion"/>
  </si>
  <si>
    <t>计费收入KPI</t>
    <phoneticPr fontId="1" type="noConversion"/>
  </si>
  <si>
    <t>记录计费收入月KPI信息。</t>
    <phoneticPr fontId="1" type="noConversion"/>
  </si>
  <si>
    <t>s_XXXXX_yyyymm_22077_XX_XXX.dat</t>
    <phoneticPr fontId="1" type="noConversion"/>
  </si>
  <si>
    <t>全网统一资费套餐编码</t>
  </si>
  <si>
    <t>Char（22）</t>
  </si>
  <si>
    <t>全网统一资费套餐编码：</t>
  </si>
  <si>
    <t>9999121202900981011001 -98元套餐</t>
  </si>
  <si>
    <t>9999121202901081011001 -108元套餐</t>
  </si>
  <si>
    <t>订购日期</t>
  </si>
  <si>
    <r>
      <t>Char</t>
    </r>
    <r>
      <rPr>
        <sz val="10.5"/>
        <color theme="1"/>
        <rFont val="宋体"/>
        <family val="3"/>
        <charset val="134"/>
      </rPr>
      <t>（</t>
    </r>
    <r>
      <rPr>
        <sz val="10.5"/>
        <color theme="1"/>
        <rFont val="Arial"/>
        <family val="2"/>
      </rPr>
      <t>8</t>
    </r>
    <r>
      <rPr>
        <sz val="10.5"/>
        <color theme="1"/>
        <rFont val="宋体"/>
        <family val="3"/>
        <charset val="134"/>
      </rPr>
      <t>）</t>
    </r>
  </si>
  <si>
    <t>订购状态类型编码</t>
  </si>
  <si>
    <t>订购状态类型编码：</t>
  </si>
  <si>
    <r>
      <t>1-</t>
    </r>
    <r>
      <rPr>
        <sz val="10.5"/>
        <color theme="1"/>
        <rFont val="宋体"/>
        <family val="3"/>
        <charset val="134"/>
      </rPr>
      <t>正常</t>
    </r>
  </si>
  <si>
    <r>
      <t>2-</t>
    </r>
    <r>
      <rPr>
        <sz val="10.5"/>
        <color theme="1"/>
        <rFont val="宋体"/>
        <family val="3"/>
        <charset val="134"/>
      </rPr>
      <t>退订</t>
    </r>
  </si>
  <si>
    <t>农信通业务分类</t>
  </si>
  <si>
    <r>
      <t>number</t>
    </r>
    <r>
      <rPr>
        <sz val="10.5"/>
        <color theme="1"/>
        <rFont val="宋体"/>
        <family val="3"/>
        <charset val="134"/>
      </rPr>
      <t>（</t>
    </r>
    <r>
      <rPr>
        <sz val="10.5"/>
        <color theme="1"/>
        <rFont val="Arial"/>
        <family val="2"/>
      </rPr>
      <t>2</t>
    </r>
    <r>
      <rPr>
        <sz val="10.5"/>
        <color theme="1"/>
        <rFont val="宋体"/>
        <family val="3"/>
        <charset val="134"/>
      </rPr>
      <t>）</t>
    </r>
  </si>
  <si>
    <t>农信通业务分类：</t>
  </si>
  <si>
    <r>
      <t>1-</t>
    </r>
    <r>
      <rPr>
        <sz val="10.5"/>
        <color theme="1"/>
        <rFont val="宋体"/>
        <family val="3"/>
        <charset val="134"/>
      </rPr>
      <t>百事易</t>
    </r>
  </si>
  <si>
    <r>
      <t>2-</t>
    </r>
    <r>
      <rPr>
        <sz val="10.5"/>
        <color theme="1"/>
        <rFont val="宋体"/>
        <family val="3"/>
        <charset val="134"/>
      </rPr>
      <t>百事易体验版</t>
    </r>
  </si>
  <si>
    <r>
      <t>3-</t>
    </r>
    <r>
      <rPr>
        <sz val="10.5"/>
        <color theme="1"/>
        <rFont val="宋体"/>
        <family val="3"/>
        <charset val="134"/>
      </rPr>
      <t>务工易</t>
    </r>
  </si>
  <si>
    <r>
      <t>4-</t>
    </r>
    <r>
      <rPr>
        <sz val="10.5"/>
        <color theme="1"/>
        <rFont val="宋体"/>
        <family val="3"/>
        <charset val="134"/>
      </rPr>
      <t>务工易体验版</t>
    </r>
  </si>
  <si>
    <r>
      <t>5-</t>
    </r>
    <r>
      <rPr>
        <sz val="10.5"/>
        <color theme="1"/>
        <rFont val="宋体"/>
        <family val="3"/>
        <charset val="134"/>
      </rPr>
      <t>务工易点播</t>
    </r>
  </si>
  <si>
    <r>
      <t>6-</t>
    </r>
    <r>
      <rPr>
        <sz val="10.5"/>
        <color theme="1"/>
        <rFont val="宋体"/>
        <family val="3"/>
        <charset val="134"/>
      </rPr>
      <t>农情气象</t>
    </r>
  </si>
  <si>
    <r>
      <t>7-</t>
    </r>
    <r>
      <rPr>
        <sz val="10.5"/>
        <color theme="1"/>
        <rFont val="宋体"/>
        <family val="3"/>
        <charset val="134"/>
      </rPr>
      <t>农情气象体验版</t>
    </r>
  </si>
  <si>
    <r>
      <t>8-</t>
    </r>
    <r>
      <rPr>
        <sz val="10.5"/>
        <color theme="1"/>
        <rFont val="宋体"/>
        <family val="3"/>
        <charset val="134"/>
      </rPr>
      <t>农信宝种植版</t>
    </r>
  </si>
  <si>
    <r>
      <t>9-</t>
    </r>
    <r>
      <rPr>
        <sz val="10.5"/>
        <color theme="1"/>
        <rFont val="宋体"/>
        <family val="3"/>
        <charset val="134"/>
      </rPr>
      <t>农信宝养殖版</t>
    </r>
  </si>
  <si>
    <r>
      <t>10-</t>
    </r>
    <r>
      <rPr>
        <sz val="10.5"/>
        <color theme="1"/>
        <rFont val="宋体"/>
        <family val="3"/>
        <charset val="134"/>
      </rPr>
      <t>农信宝综合版</t>
    </r>
  </si>
  <si>
    <r>
      <t>11-</t>
    </r>
    <r>
      <rPr>
        <sz val="10.5"/>
        <color theme="1"/>
        <rFont val="宋体"/>
        <family val="3"/>
        <charset val="134"/>
      </rPr>
      <t>其他</t>
    </r>
  </si>
  <si>
    <t>订购客户数</t>
  </si>
  <si>
    <r>
      <t>number</t>
    </r>
    <r>
      <rPr>
        <sz val="10.5"/>
        <color theme="1"/>
        <rFont val="宋体"/>
        <family val="3"/>
        <charset val="134"/>
      </rPr>
      <t>（</t>
    </r>
    <r>
      <rPr>
        <sz val="10.5"/>
        <color theme="1"/>
        <rFont val="Arial"/>
        <family val="2"/>
      </rPr>
      <t>10</t>
    </r>
    <r>
      <rPr>
        <sz val="10.5"/>
        <color theme="1"/>
        <rFont val="宋体"/>
        <family val="3"/>
        <charset val="134"/>
      </rPr>
      <t>）</t>
    </r>
  </si>
  <si>
    <r>
      <t>农信通业务分类为“务工易点播”</t>
    </r>
    <r>
      <rPr>
        <sz val="10.5"/>
        <color rgb="FF000000"/>
        <rFont val="宋体"/>
        <family val="3"/>
        <charset val="134"/>
      </rPr>
      <t>可填空</t>
    </r>
  </si>
  <si>
    <t>当月新增订购客户数</t>
  </si>
  <si>
    <t>当月使用客户数</t>
  </si>
  <si>
    <t>仅农信通业务分类为“务工易点播”填写</t>
  </si>
  <si>
    <t>下行短信业务量</t>
  </si>
  <si>
    <t>单位：条</t>
  </si>
  <si>
    <r>
      <t>number</t>
    </r>
    <r>
      <rPr>
        <sz val="10.5"/>
        <color theme="1"/>
        <rFont val="宋体"/>
        <family val="3"/>
        <charset val="134"/>
      </rPr>
      <t>（</t>
    </r>
    <r>
      <rPr>
        <sz val="10.5"/>
        <color theme="1"/>
        <rFont val="Arial"/>
        <family val="2"/>
      </rPr>
      <t>12</t>
    </r>
    <r>
      <rPr>
        <sz val="10.5"/>
        <color theme="1"/>
        <rFont val="宋体"/>
        <family val="3"/>
        <charset val="134"/>
      </rPr>
      <t>）</t>
    </r>
  </si>
  <si>
    <t>下行彩信业务量</t>
  </si>
  <si>
    <t>当月收入</t>
  </si>
  <si>
    <r>
      <t>number</t>
    </r>
    <r>
      <rPr>
        <sz val="10.5"/>
        <color theme="1"/>
        <rFont val="宋体"/>
        <family val="3"/>
        <charset val="134"/>
      </rPr>
      <t>（</t>
    </r>
    <r>
      <rPr>
        <sz val="10.5"/>
        <color theme="1"/>
        <rFont val="Arial"/>
        <family val="2"/>
      </rPr>
      <t>13</t>
    </r>
    <r>
      <rPr>
        <sz val="10.5"/>
        <color theme="1"/>
        <rFont val="宋体"/>
        <family val="3"/>
        <charset val="134"/>
      </rPr>
      <t>）</t>
    </r>
  </si>
  <si>
    <t>02028</t>
  </si>
  <si>
    <t>02028</t>
    <phoneticPr fontId="1" type="noConversion"/>
  </si>
  <si>
    <t>A</t>
  </si>
  <si>
    <t>22074</t>
  </si>
  <si>
    <t>03019</t>
  </si>
  <si>
    <t>02065</t>
  </si>
  <si>
    <t>06034</t>
  </si>
  <si>
    <t>22069</t>
  </si>
  <si>
    <t>06035</t>
  </si>
  <si>
    <t>06036</t>
  </si>
  <si>
    <t>06037</t>
  </si>
  <si>
    <t>06038</t>
  </si>
  <si>
    <t>06039</t>
  </si>
  <si>
    <t>02066</t>
  </si>
  <si>
    <t>22075</t>
  </si>
  <si>
    <t>22076</t>
  </si>
  <si>
    <t>22077</t>
  </si>
  <si>
    <t>G_A_02028_DAY</t>
  </si>
  <si>
    <t>G_S_22074_MONTH</t>
  </si>
  <si>
    <t>G_S_03019_MONTH</t>
  </si>
  <si>
    <t>G_A_02065_DAY</t>
  </si>
  <si>
    <t>G_I_22403_MONTH</t>
  </si>
  <si>
    <t>G_I_22404_MONTH</t>
  </si>
  <si>
    <t>G_I_06034_MONTH</t>
  </si>
  <si>
    <t>G_S_22069_MONTH</t>
  </si>
  <si>
    <t>G_A_06035_DAY</t>
  </si>
  <si>
    <t>G_A_06036_DAY</t>
  </si>
  <si>
    <t>G_A_06037_DAY</t>
  </si>
  <si>
    <t>G_I_06038_DAY</t>
  </si>
  <si>
    <t>G_I_06039_DAY</t>
  </si>
  <si>
    <t>G_S_02066_DAY</t>
  </si>
  <si>
    <t>G_S_22075_MONTH</t>
  </si>
  <si>
    <t>G_S_22076_MONTH</t>
  </si>
  <si>
    <t>G_S_22077_MONTH</t>
  </si>
  <si>
    <t>G_A_02028_DAY.tcl</t>
  </si>
  <si>
    <t>G_S_22074_MONTH.tcl</t>
  </si>
  <si>
    <t>G_S_03019_MONTH.tcl</t>
  </si>
  <si>
    <t>G_A_02065_DAY.tcl</t>
  </si>
  <si>
    <t>G_I_22403_MONTH.tcl</t>
  </si>
  <si>
    <t>G_I_22404_MONTH.tcl</t>
  </si>
  <si>
    <t>G_I_06034_MONTH.tcl</t>
  </si>
  <si>
    <t>G_S_22069_MONTH.tcl</t>
  </si>
  <si>
    <t>G_A_06035_DAY.tcl</t>
  </si>
  <si>
    <t>G_A_06036_DAY.tcl</t>
  </si>
  <si>
    <t>G_A_06037_DAY.tcl</t>
  </si>
  <si>
    <t>G_I_06038_DAY.tcl</t>
  </si>
  <si>
    <t>G_I_06039_DAY.tcl</t>
  </si>
  <si>
    <t>G_S_02066_DAY.tcl</t>
  </si>
  <si>
    <t>G_S_22075_MONTH.tcl</t>
  </si>
  <si>
    <t>G_S_22076_MONTH.tcl</t>
  </si>
  <si>
    <t>G_S_22077_MONTH.tcl</t>
  </si>
  <si>
    <t>BASS1_G_A_02028_DAY.tcl</t>
  </si>
  <si>
    <t>BASS1_G_S_22074_MONTH.tcl</t>
  </si>
  <si>
    <t>BASS1_G_S_03019_MONTH.tcl</t>
  </si>
  <si>
    <t>BASS1_G_A_02065_DAY.tcl</t>
  </si>
  <si>
    <t>BASS1_G_I_22403_MONTH.tcl</t>
  </si>
  <si>
    <t>BASS1_G_I_22404_MONTH.tcl</t>
  </si>
  <si>
    <t>BASS1_G_I_06034_MONTH.tcl</t>
  </si>
  <si>
    <t>BASS1_G_S_22069_MONTH.tcl</t>
  </si>
  <si>
    <t>BASS1_G_A_06035_DAY.tcl</t>
  </si>
  <si>
    <t>BASS1_G_A_06036_DAY.tcl</t>
  </si>
  <si>
    <t>BASS1_G_A_06037_DAY.tcl</t>
  </si>
  <si>
    <t>BASS1_G_I_06038_DAY.tcl</t>
  </si>
  <si>
    <t>BASS1_G_I_06039_DAY.tcl</t>
  </si>
  <si>
    <t>BASS1_G_S_02066_DAY.tcl</t>
  </si>
  <si>
    <t>BASS1_G_S_22075_MONTH.tcl</t>
  </si>
  <si>
    <t>BASS1_G_S_22076_MONTH.tcl</t>
  </si>
  <si>
    <t>BASS1_G_S_22077_MONTH.tcl</t>
  </si>
  <si>
    <t>BASS1_EXP_G_A_02028_DAY</t>
  </si>
  <si>
    <t>BASS1_EXP_G_S_22074_MONTH</t>
  </si>
  <si>
    <t>BASS1_EXP_G_S_03019_MONTH</t>
  </si>
  <si>
    <t>BASS1_EXP_G_A_02065_DAY</t>
  </si>
  <si>
    <t>BASS1_EXP_G_I_22403_MONTH</t>
  </si>
  <si>
    <t>BASS1_EXP_G_I_22404_MONTH</t>
  </si>
  <si>
    <t>BASS1_EXP_G_I_06034_MONTH</t>
  </si>
  <si>
    <t>BASS1_EXP_G_S_22069_MONTH</t>
  </si>
  <si>
    <t>BASS1_EXP_G_A_06035_DAY</t>
  </si>
  <si>
    <t>BASS1_EXP_G_A_06036_DAY</t>
  </si>
  <si>
    <t>BASS1_EXP_G_A_06037_DAY</t>
  </si>
  <si>
    <t>BASS1_EXP_G_I_06038_DAY</t>
  </si>
  <si>
    <t>BASS1_EXP_G_I_06039_DAY</t>
  </si>
  <si>
    <t>BASS1_EXP_G_S_02066_DAY</t>
  </si>
  <si>
    <t>BASS1_EXP_G_S_22075_MONTH</t>
  </si>
  <si>
    <t>BASS1_EXP_G_S_22076_MONTH</t>
  </si>
  <si>
    <t>BASS1_EXP_G_S_22077_MONTH</t>
  </si>
  <si>
    <t>DROP TABLE BASS1.G_A_02028_DAY ;</t>
  </si>
  <si>
    <t>DROP TABLE BASS1.G_S_22074_MONTH ;</t>
  </si>
  <si>
    <t>DROP TABLE BASS1.G_S_03019_MONTH ;</t>
  </si>
  <si>
    <t>DROP TABLE BASS1.G_A_02065_DAY ;</t>
  </si>
  <si>
    <t>DROP TABLE BASS1.G_I_22403_MONTH ;</t>
  </si>
  <si>
    <t>DROP TABLE BASS1.G_I_22404_MONTH ;</t>
  </si>
  <si>
    <t>DROP TABLE BASS1.G_I_06034_MONTH ;</t>
  </si>
  <si>
    <t>DROP TABLE BASS1.G_S_22069_MONTH ;</t>
  </si>
  <si>
    <t>DROP TABLE BASS1.G_A_06035_DAY ;</t>
  </si>
  <si>
    <t>DROP TABLE BASS1.G_A_06036_DAY ;</t>
  </si>
  <si>
    <t>DROP TABLE BASS1.G_A_06037_DAY ;</t>
  </si>
  <si>
    <t>DROP TABLE BASS1.G_I_06038_DAY ;</t>
  </si>
  <si>
    <t>DROP TABLE BASS1.G_I_06039_DAY ;</t>
  </si>
  <si>
    <t>DROP TABLE BASS1.G_S_02066_DAY ;</t>
  </si>
  <si>
    <t>DROP TABLE BASS1.G_S_22075_MONTH ;</t>
  </si>
  <si>
    <t>DROP TABLE BASS1.G_S_22076_MONTH ;</t>
  </si>
  <si>
    <t>DROP TABLE BASS1.G_S_22077_MONTH ;</t>
  </si>
  <si>
    <t>参见接口单元【用户】用户标识。</t>
  </si>
  <si>
    <t>明细帐目科目编码</t>
  </si>
  <si>
    <t>参见维度指标说明中的BASS_STD1_0117。</t>
  </si>
  <si>
    <t>帐务周期年月</t>
  </si>
  <si>
    <t>出帐的年月。</t>
  </si>
  <si>
    <t>格式：YYYYMM。</t>
  </si>
  <si>
    <t>应收金额</t>
  </si>
  <si>
    <t xml:space="preserve">优惠后的应收金额，单位:分 </t>
  </si>
  <si>
    <t>优惠金额</t>
  </si>
  <si>
    <t>所有的金额填负值, 单位:分</t>
  </si>
  <si>
    <t>集团业务类型</t>
  </si>
  <si>
    <t>参见维度指标说明中的BASS_STD1_0108。</t>
  </si>
  <si>
    <t>此字段仅报“商户管家”业务</t>
  </si>
  <si>
    <t>应用管理模式</t>
  </si>
  <si>
    <r>
      <t>业务方式为“网络版”</t>
    </r>
    <r>
      <rPr>
        <sz val="10.5"/>
        <color rgb="FFFF0000"/>
        <rFont val="宋体"/>
        <family val="3"/>
        <charset val="134"/>
      </rPr>
      <t>填：2-纳入adc管理；</t>
    </r>
  </si>
  <si>
    <t>业务方式为“单机版”填：3-其他</t>
  </si>
  <si>
    <t>业务方式</t>
  </si>
  <si>
    <t>业务方式：</t>
  </si>
  <si>
    <t>1-单机版</t>
  </si>
  <si>
    <t>2-网络版</t>
  </si>
  <si>
    <t>唯一标示记录在接口数据文件中的行号</t>
  </si>
  <si>
    <r>
      <t xml:space="preserve">              </t>
    </r>
    <r>
      <rPr>
        <sz val="10.5"/>
        <color theme="1"/>
        <rFont val="Times New Roman"/>
        <family val="1"/>
      </rPr>
      <t>01</t>
    </r>
    <r>
      <rPr>
        <sz val="7"/>
        <color theme="1"/>
        <rFont val="Times New Roman"/>
        <family val="1"/>
      </rPr>
      <t xml:space="preserve"> </t>
    </r>
    <r>
      <rPr>
        <sz val="10.5"/>
        <color theme="1"/>
        <rFont val="Times New Roman"/>
        <family val="1"/>
      </rPr>
      <t> </t>
    </r>
  </si>
  <si>
    <t>员工标识</t>
  </si>
  <si>
    <r>
      <t xml:space="preserve">              </t>
    </r>
    <r>
      <rPr>
        <sz val="10.5"/>
        <color theme="1"/>
        <rFont val="Times New Roman"/>
        <family val="1"/>
      </rPr>
      <t>02</t>
    </r>
    <r>
      <rPr>
        <sz val="7"/>
        <color theme="1"/>
        <rFont val="Times New Roman"/>
        <family val="1"/>
      </rPr>
      <t xml:space="preserve"> </t>
    </r>
    <r>
      <rPr>
        <sz val="10.5"/>
        <color theme="1"/>
        <rFont val="Times New Roman"/>
        <family val="1"/>
      </rPr>
      <t> </t>
    </r>
  </si>
  <si>
    <t>归属渠道标识</t>
  </si>
  <si>
    <r>
      <t xml:space="preserve">              </t>
    </r>
    <r>
      <rPr>
        <sz val="10.5"/>
        <color theme="1"/>
        <rFont val="Times New Roman"/>
        <family val="1"/>
      </rPr>
      <t>03</t>
    </r>
    <r>
      <rPr>
        <sz val="7"/>
        <color theme="1"/>
        <rFont val="Times New Roman"/>
        <family val="1"/>
      </rPr>
      <t xml:space="preserve"> </t>
    </r>
    <r>
      <rPr>
        <sz val="10.5"/>
        <color theme="1"/>
        <rFont val="Times New Roman"/>
        <family val="1"/>
      </rPr>
      <t> </t>
    </r>
  </si>
  <si>
    <t>姓名</t>
  </si>
  <si>
    <t>char((40)</t>
  </si>
  <si>
    <r>
      <t xml:space="preserve">              </t>
    </r>
    <r>
      <rPr>
        <sz val="10.5"/>
        <color theme="1"/>
        <rFont val="Times New Roman"/>
        <family val="1"/>
      </rPr>
      <t>04</t>
    </r>
    <r>
      <rPr>
        <sz val="7"/>
        <color theme="1"/>
        <rFont val="Times New Roman"/>
        <family val="1"/>
      </rPr>
      <t xml:space="preserve"> </t>
    </r>
    <r>
      <rPr>
        <sz val="10.5"/>
        <color theme="1"/>
        <rFont val="Times New Roman"/>
        <family val="1"/>
      </rPr>
      <t> </t>
    </r>
  </si>
  <si>
    <t>状态</t>
  </si>
  <si>
    <r>
      <t>1-</t>
    </r>
    <r>
      <rPr>
        <sz val="7"/>
        <color theme="1"/>
        <rFont val="Times New Roman"/>
        <family val="1"/>
      </rPr>
      <t xml:space="preserve">      </t>
    </r>
    <r>
      <rPr>
        <sz val="10.5"/>
        <color theme="1"/>
        <rFont val="宋体"/>
        <family val="3"/>
        <charset val="134"/>
      </rPr>
      <t>在职</t>
    </r>
  </si>
  <si>
    <r>
      <t>2-</t>
    </r>
    <r>
      <rPr>
        <sz val="7"/>
        <color theme="1"/>
        <rFont val="Times New Roman"/>
        <family val="1"/>
      </rPr>
      <t xml:space="preserve">      </t>
    </r>
    <r>
      <rPr>
        <sz val="10.5"/>
        <color theme="1"/>
        <rFont val="宋体"/>
        <family val="3"/>
        <charset val="134"/>
      </rPr>
      <t>离职</t>
    </r>
  </si>
  <si>
    <t>CHAR(6)</t>
  </si>
  <si>
    <t>参见【自营厅营业员信息】接口中的“员工标识”属性</t>
  </si>
  <si>
    <t>统计周期内，该员工所发展的新客户数量</t>
  </si>
  <si>
    <t>统计周期内， 通过该员工所办理的所缴费笔数。</t>
  </si>
  <si>
    <t>统计周期内， 通过该员工所办理的缴费金额。</t>
  </si>
  <si>
    <r>
      <t>统计周期内，客户通过该员工所单独办理的套餐外的增值业务笔数。其中套餐包括综合套餐及增值业务套餐，增值业务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t>
    </r>
  </si>
  <si>
    <r>
      <t>增值业务开通量是指客户通过该员工所开通的增值业务数量，包括全网一类和二类业务以及省公司三类业务，不统计移动梦网类业务。其中全网一类和二类业务必须包含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</si>
  <si>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t>该员工销售定制终端的数量，单位：台</t>
  </si>
  <si>
    <t>该员工销售定制手机的数量，单位：台</t>
  </si>
  <si>
    <t>为本省实体渠道分配的统一标识</t>
  </si>
  <si>
    <t>实体渠道类型</t>
  </si>
  <si>
    <t>1：自营厅</t>
  </si>
  <si>
    <t>2：委托经营厅</t>
  </si>
  <si>
    <t>3：社会代理网点</t>
  </si>
  <si>
    <t>4：24小时自助营业厅</t>
  </si>
  <si>
    <t>不允许为空</t>
  </si>
  <si>
    <r>
      <t>24</t>
    </r>
    <r>
      <rPr>
        <sz val="10.5"/>
        <color rgb="FF000000"/>
        <rFont val="宋体"/>
        <family val="3"/>
        <charset val="134"/>
      </rPr>
      <t>小时自助营业厅</t>
    </r>
    <r>
      <rPr>
        <sz val="10.5"/>
        <color theme="1"/>
        <rFont val="宋体"/>
        <family val="3"/>
        <charset val="134"/>
      </rPr>
      <t>合建营业厅渠道标识</t>
    </r>
  </si>
  <si>
    <t>合建营业厅的概念：24小时自助营业厅与其他实体渠道（可以为自营厅、委托经营厅、社会渠道的任一种）共用物业场地建设而成的。</t>
  </si>
  <si>
    <t>CHAR(25)</t>
  </si>
  <si>
    <t>对于实体渠道类型为1、2、3的记录该字段填空，对于4，如是独立设置，该项填空，否则填合建营业厅的渠道标识。</t>
  </si>
  <si>
    <r>
      <t>所属</t>
    </r>
    <r>
      <rPr>
        <sz val="10.5"/>
        <color rgb="FF000000"/>
        <rFont val="Calibri"/>
        <family val="2"/>
      </rPr>
      <t>CMCC</t>
    </r>
    <r>
      <rPr>
        <sz val="10.5"/>
        <color rgb="FF000000"/>
        <rFont val="宋体"/>
        <family val="3"/>
        <charset val="134"/>
      </rPr>
      <t>运营公司标识</t>
    </r>
  </si>
  <si>
    <t>用户所属的CMCC地市公司标识。</t>
  </si>
  <si>
    <t>CHAR(5)</t>
  </si>
  <si>
    <t>区县名称</t>
  </si>
  <si>
    <t>CHAR(30)</t>
  </si>
  <si>
    <r>
      <t>乡镇</t>
    </r>
    <r>
      <rPr>
        <sz val="10.5"/>
        <color rgb="FF000000"/>
        <rFont val="Calibri"/>
        <family val="2"/>
      </rPr>
      <t>/</t>
    </r>
    <r>
      <rPr>
        <sz val="10.5"/>
        <color rgb="FF000000"/>
        <rFont val="宋体"/>
        <family val="3"/>
        <charset val="134"/>
      </rPr>
      <t>片区名称</t>
    </r>
  </si>
  <si>
    <t>CHAR(50)</t>
  </si>
  <si>
    <t>渠道名称</t>
  </si>
  <si>
    <t>CHAR(100)</t>
  </si>
  <si>
    <t>渠道地址</t>
  </si>
  <si>
    <t>渠道经理姓名</t>
  </si>
  <si>
    <t>对渠道网点进行直接管理的移动公司工作人员</t>
  </si>
  <si>
    <t>渠道经理联系电话</t>
  </si>
  <si>
    <t>地理位置类型</t>
  </si>
  <si>
    <t>1：市区</t>
  </si>
  <si>
    <t>2：县城</t>
  </si>
  <si>
    <t>3：乡镇</t>
  </si>
  <si>
    <t>4：行政村</t>
  </si>
  <si>
    <t>区域形态</t>
  </si>
  <si>
    <t>1：商业区</t>
  </si>
  <si>
    <t>2：交通枢纽</t>
  </si>
  <si>
    <t>3：居民住宅区</t>
  </si>
  <si>
    <t>4：商务办公区</t>
  </si>
  <si>
    <t>5：学校区域</t>
  </si>
  <si>
    <t>6：工矿厂区和工业园区</t>
  </si>
  <si>
    <t>7：旅游景区</t>
  </si>
  <si>
    <t>渠道基础类型</t>
  </si>
  <si>
    <t>1：普通自营厅（自营厅、委托经营厅填写）</t>
  </si>
  <si>
    <t>2：品牌店（自营厅、委托经营厅填写）</t>
  </si>
  <si>
    <t>3：旗舰店（自营厅、委托经营厅填写）</t>
  </si>
  <si>
    <t>5：指定专营店（社会代理网点填写）</t>
  </si>
  <si>
    <t>6：特约代理点（社会代理网点填写）</t>
  </si>
  <si>
    <t>是否排他</t>
  </si>
  <si>
    <t>排他即指不能办理其他运营商业务。</t>
  </si>
  <si>
    <t>0：非排他</t>
  </si>
  <si>
    <t>1：排他</t>
  </si>
  <si>
    <r>
      <t xml:space="preserve">    </t>
    </r>
    <r>
      <rPr>
        <sz val="10.5"/>
        <color theme="1"/>
        <rFont val="宋体"/>
        <family val="3"/>
        <charset val="134"/>
      </rPr>
      <t>15</t>
    </r>
    <r>
      <rPr>
        <sz val="7"/>
        <color theme="1"/>
        <rFont val="Times New Roman"/>
        <family val="1"/>
      </rPr>
      <t xml:space="preserve">     </t>
    </r>
    <r>
      <rPr>
        <sz val="10.5"/>
        <color theme="1"/>
        <rFont val="宋体"/>
        <family val="3"/>
        <charset val="134"/>
      </rPr>
      <t> </t>
    </r>
  </si>
  <si>
    <t>是否为手机卖场</t>
  </si>
  <si>
    <t>是否以终端销售为主并具备一定规模的网点，此字段仅取以下分类：</t>
  </si>
  <si>
    <r>
      <t xml:space="preserve">    </t>
    </r>
    <r>
      <rPr>
        <sz val="10.5"/>
        <color theme="1"/>
        <rFont val="宋体"/>
        <family val="3"/>
        <charset val="134"/>
      </rPr>
      <t>16</t>
    </r>
    <r>
      <rPr>
        <sz val="7"/>
        <color theme="1"/>
        <rFont val="Times New Roman"/>
        <family val="1"/>
      </rPr>
      <t xml:space="preserve">     </t>
    </r>
    <r>
      <rPr>
        <sz val="10.5"/>
        <color theme="1"/>
        <rFont val="宋体"/>
        <family val="3"/>
        <charset val="134"/>
      </rPr>
      <t> </t>
    </r>
  </si>
  <si>
    <t>渠道星级</t>
  </si>
  <si>
    <t>1: 一星级</t>
  </si>
  <si>
    <t>2：二星级</t>
  </si>
  <si>
    <t>3：三星级</t>
  </si>
  <si>
    <t>4：四星级</t>
  </si>
  <si>
    <t>5：五星级</t>
  </si>
  <si>
    <t>6：六星级</t>
  </si>
  <si>
    <t>(仅社会代理网点填写，不允许为空，自营厅、委托经营厅和24小时自助营业厅填空)</t>
  </si>
  <si>
    <r>
      <t xml:space="preserve">    </t>
    </r>
    <r>
      <rPr>
        <sz val="10.5"/>
        <color theme="1"/>
        <rFont val="宋体"/>
        <family val="3"/>
        <charset val="134"/>
      </rPr>
      <t>17</t>
    </r>
    <r>
      <rPr>
        <sz val="7"/>
        <color theme="1"/>
        <rFont val="Times New Roman"/>
        <family val="1"/>
      </rPr>
      <t xml:space="preserve">     </t>
    </r>
    <r>
      <rPr>
        <sz val="10.5"/>
        <color theme="1"/>
        <rFont val="宋体"/>
        <family val="3"/>
        <charset val="134"/>
      </rPr>
      <t> </t>
    </r>
  </si>
  <si>
    <t>渠道状态</t>
  </si>
  <si>
    <t>1：正常运营</t>
  </si>
  <si>
    <t>2：暂停营业/预注销（自营厅、委托经营厅和24小时自助营业厅为暂停营业，社会代理网点为预注销）</t>
  </si>
  <si>
    <t>3：已关店/注销（自营厅、委托经营厅和24小时自助营业厅为已关店，社会代理网点为注销）</t>
  </si>
  <si>
    <r>
      <t xml:space="preserve">    </t>
    </r>
    <r>
      <rPr>
        <sz val="10.5"/>
        <color theme="1"/>
        <rFont val="宋体"/>
        <family val="3"/>
        <charset val="134"/>
      </rPr>
      <t>18</t>
    </r>
    <r>
      <rPr>
        <sz val="7"/>
        <color theme="1"/>
        <rFont val="Times New Roman"/>
        <family val="1"/>
      </rPr>
      <t xml:space="preserve">     </t>
    </r>
    <r>
      <rPr>
        <sz val="10.5"/>
        <color theme="1"/>
        <rFont val="宋体"/>
        <family val="3"/>
        <charset val="134"/>
      </rPr>
      <t> </t>
    </r>
  </si>
  <si>
    <t>营业起始时间</t>
  </si>
  <si>
    <t xml:space="preserve">格式：HH24MI ，代表XX时XX分，如09时00分。 </t>
  </si>
  <si>
    <t>CHAR(4)</t>
  </si>
  <si>
    <r>
      <t xml:space="preserve">    </t>
    </r>
    <r>
      <rPr>
        <b/>
        <sz val="10.5"/>
        <color theme="1"/>
        <rFont val="宋体"/>
        <family val="3"/>
        <charset val="134"/>
      </rPr>
      <t>19</t>
    </r>
    <r>
      <rPr>
        <b/>
        <sz val="7"/>
        <color theme="1"/>
        <rFont val="Times New Roman"/>
        <family val="1"/>
      </rPr>
      <t xml:space="preserve">    </t>
    </r>
    <r>
      <rPr>
        <b/>
        <sz val="10.5"/>
        <color theme="1"/>
        <rFont val="宋体"/>
        <family val="3"/>
        <charset val="134"/>
      </rPr>
      <t> </t>
    </r>
  </si>
  <si>
    <t>营业结束时间</t>
  </si>
  <si>
    <t>格式：HH24MI ，代表XX时XX分，如18时00分。</t>
  </si>
  <si>
    <r>
      <t xml:space="preserve">    </t>
    </r>
    <r>
      <rPr>
        <b/>
        <sz val="10.5"/>
        <color theme="1"/>
        <rFont val="宋体"/>
        <family val="3"/>
        <charset val="134"/>
      </rPr>
      <t>20</t>
    </r>
    <r>
      <rPr>
        <b/>
        <sz val="7"/>
        <color theme="1"/>
        <rFont val="Times New Roman"/>
        <family val="1"/>
      </rPr>
      <t xml:space="preserve">    </t>
    </r>
    <r>
      <rPr>
        <b/>
        <sz val="10.5"/>
        <color theme="1"/>
        <rFont val="宋体"/>
        <family val="3"/>
        <charset val="134"/>
      </rPr>
      <t> </t>
    </r>
  </si>
  <si>
    <t>协议签署生效日期</t>
  </si>
  <si>
    <r>
      <t>（委托经营厅和社会代理网点填写，</t>
    </r>
    <r>
      <rPr>
        <sz val="10.5"/>
        <color theme="1"/>
        <rFont val="宋体"/>
        <family val="3"/>
        <charset val="134"/>
      </rPr>
      <t>否则填’00010101’</t>
    </r>
    <r>
      <rPr>
        <sz val="10.5"/>
        <color rgb="FF000000"/>
        <rFont val="宋体"/>
        <family val="3"/>
        <charset val="134"/>
      </rPr>
      <t>）</t>
    </r>
  </si>
  <si>
    <t>DATE</t>
  </si>
  <si>
    <r>
      <t xml:space="preserve">    </t>
    </r>
    <r>
      <rPr>
        <b/>
        <sz val="10.5"/>
        <color theme="1"/>
        <rFont val="宋体"/>
        <family val="3"/>
        <charset val="134"/>
      </rPr>
      <t>21</t>
    </r>
    <r>
      <rPr>
        <b/>
        <sz val="7"/>
        <color theme="1"/>
        <rFont val="Times New Roman"/>
        <family val="1"/>
      </rPr>
      <t xml:space="preserve">    </t>
    </r>
    <r>
      <rPr>
        <b/>
        <sz val="10.5"/>
        <color theme="1"/>
        <rFont val="宋体"/>
        <family val="3"/>
        <charset val="134"/>
      </rPr>
      <t> </t>
    </r>
  </si>
  <si>
    <t>协议截止日期</t>
  </si>
  <si>
    <r>
      <t>（委托经营厅和社会代理点填写，</t>
    </r>
    <r>
      <rPr>
        <sz val="10.5"/>
        <color theme="1"/>
        <rFont val="宋体"/>
        <family val="3"/>
        <charset val="134"/>
      </rPr>
      <t>否则填’00010101’</t>
    </r>
    <r>
      <rPr>
        <sz val="10.5"/>
        <color rgb="FF000000"/>
        <rFont val="宋体"/>
        <family val="3"/>
        <charset val="134"/>
      </rPr>
      <t>）</t>
    </r>
  </si>
  <si>
    <r>
      <t xml:space="preserve">    </t>
    </r>
    <r>
      <rPr>
        <b/>
        <sz val="10.5"/>
        <color theme="1"/>
        <rFont val="宋体"/>
        <family val="3"/>
        <charset val="134"/>
      </rPr>
      <t>22</t>
    </r>
    <r>
      <rPr>
        <b/>
        <sz val="7"/>
        <color theme="1"/>
        <rFont val="Times New Roman"/>
        <family val="1"/>
      </rPr>
      <t xml:space="preserve">    </t>
    </r>
    <r>
      <rPr>
        <b/>
        <sz val="10.5"/>
        <color theme="1"/>
        <rFont val="宋体"/>
        <family val="3"/>
        <charset val="134"/>
      </rPr>
      <t> </t>
    </r>
  </si>
  <si>
    <t>已合作年限</t>
  </si>
  <si>
    <t>从签署合作协议开始计算，至当前帐务月份止的月份个数。单位：月</t>
  </si>
  <si>
    <t>（仅社会代理网点填写，其他可填空）</t>
  </si>
  <si>
    <t xml:space="preserve"> NUMBER(4)</t>
  </si>
  <si>
    <r>
      <t xml:space="preserve">    </t>
    </r>
    <r>
      <rPr>
        <sz val="10.5"/>
        <color theme="1"/>
        <rFont val="宋体"/>
        <family val="3"/>
        <charset val="134"/>
      </rPr>
      <t>23</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</si>
  <si>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24</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</si>
  <si>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25</t>
    </r>
    <r>
      <rPr>
        <sz val="7"/>
        <color theme="1"/>
        <rFont val="Times New Roman"/>
        <family val="1"/>
      </rPr>
      <t xml:space="preserve">     </t>
    </r>
    <r>
      <rPr>
        <sz val="10.5"/>
        <color theme="1"/>
        <rFont val="宋体"/>
        <family val="3"/>
        <charset val="134"/>
      </rPr>
      <t> </t>
    </r>
  </si>
  <si>
    <t>装修累计投资总额</t>
  </si>
  <si>
    <t>截至到当前统计周期累计装修投资总额。</t>
  </si>
  <si>
    <r>
      <t xml:space="preserve">    </t>
    </r>
    <r>
      <rPr>
        <sz val="10.5"/>
        <color theme="1"/>
        <rFont val="宋体"/>
        <family val="3"/>
        <charset val="134"/>
      </rPr>
      <t>26</t>
    </r>
    <r>
      <rPr>
        <sz val="7"/>
        <color theme="1"/>
        <rFont val="Times New Roman"/>
        <family val="1"/>
      </rPr>
      <t xml:space="preserve">     </t>
    </r>
    <r>
      <rPr>
        <sz val="10.5"/>
        <color theme="1"/>
        <rFont val="宋体"/>
        <family val="3"/>
        <charset val="134"/>
      </rPr>
      <t> </t>
    </r>
  </si>
  <si>
    <t>设备累计投资总额</t>
  </si>
  <si>
    <t>截至到当前统计周期累计设备投资总额。</t>
  </si>
  <si>
    <r>
      <t xml:space="preserve">    </t>
    </r>
    <r>
      <rPr>
        <sz val="10.5"/>
        <color theme="1"/>
        <rFont val="宋体"/>
        <family val="3"/>
        <charset val="134"/>
      </rPr>
      <t>27</t>
    </r>
    <r>
      <rPr>
        <sz val="7"/>
        <color theme="1"/>
        <rFont val="Times New Roman"/>
        <family val="1"/>
      </rPr>
      <t xml:space="preserve">     </t>
    </r>
    <r>
      <rPr>
        <sz val="10.5"/>
        <color theme="1"/>
        <rFont val="宋体"/>
        <family val="3"/>
        <charset val="134"/>
      </rPr>
      <t> </t>
    </r>
  </si>
  <si>
    <t>办公和营业家具累计投资总额</t>
  </si>
  <si>
    <t>截至到当前统计周期累计办公和营业家具投资总额。</t>
  </si>
  <si>
    <r>
      <t xml:space="preserve">    </t>
    </r>
    <r>
      <rPr>
        <sz val="10.5"/>
        <color theme="1"/>
        <rFont val="宋体"/>
        <family val="3"/>
        <charset val="134"/>
      </rPr>
      <t>28</t>
    </r>
    <r>
      <rPr>
        <sz val="7"/>
        <color theme="1"/>
        <rFont val="Times New Roman"/>
        <family val="1"/>
      </rPr>
      <t xml:space="preserve">     </t>
    </r>
    <r>
      <rPr>
        <sz val="10.5"/>
        <color theme="1"/>
        <rFont val="宋体"/>
        <family val="3"/>
        <charset val="134"/>
      </rPr>
      <t> </t>
    </r>
  </si>
  <si>
    <t>一次性门头补贴</t>
  </si>
  <si>
    <t>截至到当前统计周期累计一次性门头补贴总额。</t>
  </si>
  <si>
    <t>（委托经营厅和社会代理网点填写，其他可填空）</t>
  </si>
  <si>
    <t>物业来源类型</t>
  </si>
  <si>
    <t>1：上市公司购建</t>
  </si>
  <si>
    <t>2：上市公司向存续企业租赁</t>
  </si>
  <si>
    <r>
      <t>3</t>
    </r>
    <r>
      <rPr>
        <sz val="10.5"/>
        <color theme="1"/>
        <rFont val="宋体"/>
        <family val="3"/>
        <charset val="134"/>
      </rPr>
      <t>：上市公司向社会租赁</t>
    </r>
  </si>
  <si>
    <t>购买月份</t>
  </si>
  <si>
    <t>当渠道物业来源类型为"1：上市公司购建"时，才需填写，否则填’000101’。</t>
  </si>
  <si>
    <t>房产证号</t>
  </si>
  <si>
    <t>当渠道物业来源类型为“1：上市公司购建”时，才需填写，否则填空。</t>
  </si>
  <si>
    <t>土地证号</t>
  </si>
  <si>
    <t>工商号</t>
  </si>
  <si>
    <t>在工商管理部门登记的工商号。对于没有营业执照的“村级服务点”和“社区服务点”可以填写业主的身份证号码。</t>
  </si>
  <si>
    <t>当自有渠道物业来源类型为“1：上市公司购建”时，才需填写，否则填空。</t>
  </si>
  <si>
    <t>购买总价</t>
  </si>
  <si>
    <t>租赁开始日期</t>
  </si>
  <si>
    <t>当渠道物业来源类型为2或3时，才需填写，否则填’00010101’。</t>
  </si>
  <si>
    <t>租赁截止日期</t>
  </si>
  <si>
    <t>年平均租金</t>
  </si>
  <si>
    <t>当自有渠道物业来源类型为2或3时，才需填写。否则填空。</t>
  </si>
  <si>
    <t>建筑面积</t>
  </si>
  <si>
    <t>以房产证上边信息为准。</t>
  </si>
  <si>
    <t>单位：（㎡）</t>
  </si>
  <si>
    <t>（自营厅、委托经营厅和24小时自助营业厅填写，社会代理网点可填空）</t>
  </si>
  <si>
    <t>NUMBER(5)</t>
  </si>
  <si>
    <t>使用面积</t>
  </si>
  <si>
    <t>面积包括前台营业面积以及办公、机房、仓库、卫生间等后台支撑面积。</t>
  </si>
  <si>
    <t>前台营业面积</t>
  </si>
  <si>
    <t>营业厅实际营业面积，不含办公、机房、仓库、卫生间等后台支撑面积。</t>
  </si>
  <si>
    <t>（自营厅和委托经营厅填写，其他可填空）</t>
  </si>
  <si>
    <t>台席数量</t>
  </si>
  <si>
    <t>单位：个</t>
  </si>
  <si>
    <t>NUMBER(3)</t>
  </si>
  <si>
    <t>营业人员数量</t>
  </si>
  <si>
    <t>包括厅经理及以下人员，不包括保安、保洁。</t>
  </si>
  <si>
    <t>单位：位</t>
  </si>
  <si>
    <t>保安人数</t>
  </si>
  <si>
    <t>保洁人数</t>
  </si>
  <si>
    <t>有无排队叫号机</t>
  </si>
  <si>
    <t xml:space="preserve">0：无 </t>
  </si>
  <si>
    <t>1：有</t>
  </si>
  <si>
    <r>
      <t>（自营厅和委托经营厅填写，</t>
    </r>
    <r>
      <rPr>
        <sz val="10.5"/>
        <color theme="1"/>
        <rFont val="宋体"/>
        <family val="3"/>
        <charset val="134"/>
      </rPr>
      <t>其他可</t>
    </r>
    <r>
      <rPr>
        <sz val="10.5"/>
        <color rgb="FF000000"/>
        <rFont val="宋体"/>
        <family val="3"/>
        <charset val="134"/>
      </rPr>
      <t>填空）</t>
    </r>
  </si>
  <si>
    <r>
      <t>有无</t>
    </r>
    <r>
      <rPr>
        <sz val="10.5"/>
        <color theme="1"/>
        <rFont val="Times New Roman"/>
        <family val="1"/>
      </rPr>
      <t>POS</t>
    </r>
    <r>
      <rPr>
        <sz val="10.5"/>
        <color theme="1"/>
        <rFont val="宋体"/>
        <family val="3"/>
        <charset val="134"/>
      </rPr>
      <t>机</t>
    </r>
  </si>
  <si>
    <r>
      <t>有无</t>
    </r>
    <r>
      <rPr>
        <sz val="10.5"/>
        <color theme="1"/>
        <rFont val="Times New Roman"/>
        <family val="1"/>
      </rPr>
      <t>VIP</t>
    </r>
    <r>
      <rPr>
        <sz val="10.5"/>
        <color theme="1"/>
        <rFont val="宋体"/>
        <family val="3"/>
        <charset val="134"/>
      </rPr>
      <t>专席</t>
    </r>
  </si>
  <si>
    <r>
      <t>有无</t>
    </r>
    <r>
      <rPr>
        <sz val="10.5"/>
        <color theme="1"/>
        <rFont val="Times New Roman"/>
        <family val="1"/>
      </rPr>
      <t>VIP</t>
    </r>
    <r>
      <rPr>
        <sz val="10.5"/>
        <color theme="1"/>
        <rFont val="宋体"/>
        <family val="3"/>
        <charset val="134"/>
      </rPr>
      <t>室</t>
    </r>
  </si>
  <si>
    <r>
      <t>（自营厅和委托经营厅填写，其他</t>
    </r>
    <r>
      <rPr>
        <sz val="10.5"/>
        <color theme="1"/>
        <rFont val="宋体"/>
        <family val="3"/>
        <charset val="134"/>
      </rPr>
      <t>可</t>
    </r>
    <r>
      <rPr>
        <sz val="10.5"/>
        <color rgb="FF000000"/>
        <rFont val="宋体"/>
        <family val="3"/>
        <charset val="134"/>
      </rPr>
      <t>填空）</t>
    </r>
  </si>
  <si>
    <r>
      <t xml:space="preserve">    </t>
    </r>
    <r>
      <rPr>
        <b/>
        <sz val="10.5"/>
        <color theme="1"/>
        <rFont val="宋体"/>
        <family val="3"/>
        <charset val="134"/>
      </rPr>
      <t>13</t>
    </r>
    <r>
      <rPr>
        <b/>
        <sz val="7"/>
        <color theme="1"/>
        <rFont val="Times New Roman"/>
        <family val="1"/>
      </rPr>
      <t xml:space="preserve">    </t>
    </r>
    <r>
      <rPr>
        <b/>
        <sz val="10.5"/>
        <color theme="1"/>
        <rFont val="宋体"/>
        <family val="3"/>
        <charset val="134"/>
      </rPr>
      <t> </t>
    </r>
  </si>
  <si>
    <t>帐详单打印机台数</t>
  </si>
  <si>
    <t>填入打印机的数量。</t>
  </si>
  <si>
    <r>
      <t>（自营厅、委托经营厅和24小时自助营业厅填写，社会代理网点</t>
    </r>
    <r>
      <rPr>
        <sz val="10.5"/>
        <color theme="1"/>
        <rFont val="宋体"/>
        <family val="3"/>
        <charset val="134"/>
      </rPr>
      <t>可</t>
    </r>
    <r>
      <rPr>
        <sz val="10.5"/>
        <color rgb="FF000000"/>
        <rFont val="宋体"/>
        <family val="3"/>
        <charset val="134"/>
      </rPr>
      <t>填空）</t>
    </r>
  </si>
  <si>
    <t>综合性自助终端台数</t>
  </si>
  <si>
    <t>综合性自助终端（含缴费）。</t>
  </si>
  <si>
    <r>
      <t>G3</t>
    </r>
    <r>
      <rPr>
        <sz val="10.5"/>
        <color theme="1"/>
        <rFont val="宋体"/>
        <family val="3"/>
        <charset val="134"/>
      </rPr>
      <t>体验区面积</t>
    </r>
  </si>
  <si>
    <t>若未设置，则填写0，若有设置则填写。</t>
  </si>
  <si>
    <t>电视屏个数</t>
  </si>
  <si>
    <t>新业务体验营销平台终端个数</t>
  </si>
  <si>
    <t>若未接入，则填写0。若有接入，则填写接入终端台数。</t>
  </si>
  <si>
    <t>心机体验平台终端个数</t>
  </si>
  <si>
    <r>
      <t xml:space="preserve">    </t>
    </r>
    <r>
      <rPr>
        <sz val="10.5"/>
        <color theme="1"/>
        <rFont val="宋体"/>
        <family val="3"/>
        <charset val="134"/>
      </rPr>
      <t>19</t>
    </r>
    <r>
      <rPr>
        <sz val="7"/>
        <color theme="1"/>
        <rFont val="Times New Roman"/>
        <family val="1"/>
      </rPr>
      <t xml:space="preserve">     </t>
    </r>
    <r>
      <rPr>
        <sz val="10.5"/>
        <color theme="1"/>
        <rFont val="宋体"/>
        <family val="3"/>
        <charset val="134"/>
      </rPr>
      <t> </t>
    </r>
  </si>
  <si>
    <t>网上营业厅接入终端个数</t>
  </si>
  <si>
    <r>
      <t xml:space="preserve">    </t>
    </r>
    <r>
      <rPr>
        <sz val="10.5"/>
        <color theme="1"/>
        <rFont val="宋体"/>
        <family val="3"/>
        <charset val="134"/>
      </rPr>
      <t>20</t>
    </r>
    <r>
      <rPr>
        <sz val="7"/>
        <color theme="1"/>
        <rFont val="Times New Roman"/>
        <family val="1"/>
      </rPr>
      <t xml:space="preserve">     </t>
    </r>
    <r>
      <rPr>
        <sz val="10.5"/>
        <color theme="1"/>
        <rFont val="宋体"/>
        <family val="3"/>
        <charset val="134"/>
      </rPr>
      <t> </t>
    </r>
  </si>
  <si>
    <t>店面面积</t>
  </si>
  <si>
    <t>指社会代理网点的营业区面积。</t>
  </si>
  <si>
    <t>单位：㎡</t>
  </si>
  <si>
    <r>
      <t>（仅社会代理网点填写，其他</t>
    </r>
    <r>
      <rPr>
        <sz val="10.5"/>
        <color theme="1"/>
        <rFont val="宋体"/>
        <family val="3"/>
        <charset val="134"/>
      </rPr>
      <t>可</t>
    </r>
    <r>
      <rPr>
        <sz val="10.5"/>
        <color rgb="FF000000"/>
        <rFont val="宋体"/>
        <family val="3"/>
        <charset val="134"/>
      </rPr>
      <t>填空）</t>
    </r>
  </si>
  <si>
    <r>
      <t xml:space="preserve">    </t>
    </r>
    <r>
      <rPr>
        <sz val="10.5"/>
        <color theme="1"/>
        <rFont val="宋体"/>
        <family val="3"/>
        <charset val="134"/>
      </rPr>
      <t>21</t>
    </r>
    <r>
      <rPr>
        <sz val="7"/>
        <color theme="1"/>
        <rFont val="Times New Roman"/>
        <family val="1"/>
      </rPr>
      <t xml:space="preserve">     </t>
    </r>
    <r>
      <rPr>
        <sz val="10.5"/>
        <color theme="1"/>
        <rFont val="宋体"/>
        <family val="3"/>
        <charset val="134"/>
      </rPr>
      <t> </t>
    </r>
  </si>
  <si>
    <t>移动受理区面积</t>
  </si>
  <si>
    <t>指社会代理网点用于经营移动业务的营业面积。</t>
  </si>
  <si>
    <r>
      <t xml:space="preserve">    </t>
    </r>
    <r>
      <rPr>
        <sz val="10.5"/>
        <color theme="1"/>
        <rFont val="宋体"/>
        <family val="3"/>
        <charset val="134"/>
      </rPr>
      <t>22</t>
    </r>
    <r>
      <rPr>
        <sz val="7"/>
        <color theme="1"/>
        <rFont val="Times New Roman"/>
        <family val="1"/>
      </rPr>
      <t xml:space="preserve">     </t>
    </r>
    <r>
      <rPr>
        <sz val="10.5"/>
        <color theme="1"/>
        <rFont val="宋体"/>
        <family val="3"/>
        <charset val="134"/>
      </rPr>
      <t> </t>
    </r>
  </si>
  <si>
    <t>联网方式</t>
  </si>
  <si>
    <t>1：移动宽带接入</t>
  </si>
  <si>
    <t>2：移动无线接入</t>
  </si>
  <si>
    <t>3：其他运营商方式接入</t>
  </si>
  <si>
    <t>4：未接入</t>
  </si>
  <si>
    <t>能否办理空中充值业务</t>
  </si>
  <si>
    <t>1：能</t>
  </si>
  <si>
    <r>
      <t>00.</t>
    </r>
    <r>
      <rPr>
        <sz val="7"/>
        <color theme="1"/>
        <rFont val="Times New Roman"/>
        <family val="1"/>
      </rPr>
      <t xml:space="preserve">     </t>
    </r>
    <r>
      <rPr>
        <sz val="10.5"/>
        <color theme="1"/>
        <rFont val="Times New Roman"/>
        <family val="1"/>
      </rPr>
      <t> </t>
    </r>
  </si>
  <si>
    <r>
      <t>01.</t>
    </r>
    <r>
      <rPr>
        <sz val="7"/>
        <color theme="1"/>
        <rFont val="Times New Roman"/>
        <family val="1"/>
      </rPr>
      <t xml:space="preserve">     </t>
    </r>
    <r>
      <rPr>
        <sz val="10.5"/>
        <color theme="1"/>
        <rFont val="Times New Roman"/>
        <family val="1"/>
      </rPr>
      <t> </t>
    </r>
  </si>
  <si>
    <t>代销商标识</t>
  </si>
  <si>
    <t>CHAR(18)</t>
  </si>
  <si>
    <r>
      <t>02.</t>
    </r>
    <r>
      <rPr>
        <sz val="7"/>
        <color theme="1"/>
        <rFont val="Times New Roman"/>
        <family val="1"/>
      </rPr>
      <t xml:space="preserve">     </t>
    </r>
    <r>
      <rPr>
        <sz val="10.5"/>
        <color theme="1"/>
        <rFont val="Times New Roman"/>
        <family val="1"/>
      </rPr>
      <t> </t>
    </r>
  </si>
  <si>
    <t>代销商名称</t>
  </si>
  <si>
    <r>
      <t>03.</t>
    </r>
    <r>
      <rPr>
        <sz val="7"/>
        <color theme="1"/>
        <rFont val="Times New Roman"/>
        <family val="1"/>
      </rPr>
      <t xml:space="preserve">     </t>
    </r>
    <r>
      <rPr>
        <sz val="10.5"/>
        <color theme="1"/>
        <rFont val="Times New Roman"/>
        <family val="1"/>
      </rPr>
      <t> </t>
    </r>
  </si>
  <si>
    <t>是否连锁标识</t>
  </si>
  <si>
    <r>
      <t>1-</t>
    </r>
    <r>
      <rPr>
        <sz val="7"/>
        <color theme="1"/>
        <rFont val="Times New Roman"/>
        <family val="1"/>
      </rPr>
      <t xml:space="preserve">      </t>
    </r>
    <r>
      <rPr>
        <sz val="10.5"/>
        <color theme="1"/>
        <rFont val="宋体"/>
        <family val="3"/>
        <charset val="134"/>
      </rPr>
      <t>连锁</t>
    </r>
  </si>
  <si>
    <r>
      <t>2-</t>
    </r>
    <r>
      <rPr>
        <sz val="7"/>
        <color theme="1"/>
        <rFont val="Times New Roman"/>
        <family val="1"/>
      </rPr>
      <t xml:space="preserve">      </t>
    </r>
    <r>
      <rPr>
        <sz val="10.5"/>
        <color theme="1"/>
        <rFont val="宋体"/>
        <family val="3"/>
        <charset val="134"/>
      </rPr>
      <t>非连锁</t>
    </r>
  </si>
  <si>
    <r>
      <t>04.</t>
    </r>
    <r>
      <rPr>
        <sz val="7"/>
        <color theme="1"/>
        <rFont val="Times New Roman"/>
        <family val="1"/>
      </rPr>
      <t xml:space="preserve">     </t>
    </r>
    <r>
      <rPr>
        <sz val="10.5"/>
        <color theme="1"/>
        <rFont val="Times New Roman"/>
        <family val="1"/>
      </rPr>
      <t> </t>
    </r>
  </si>
  <si>
    <t>代理商连锁类型</t>
  </si>
  <si>
    <t>标注代理商类型：</t>
  </si>
  <si>
    <r>
      <t>01-</t>
    </r>
    <r>
      <rPr>
        <sz val="7"/>
        <color theme="1"/>
        <rFont val="Times New Roman"/>
        <family val="1"/>
      </rPr>
      <t xml:space="preserve">   </t>
    </r>
    <r>
      <rPr>
        <sz val="10.5"/>
        <color theme="1"/>
        <rFont val="宋体"/>
        <family val="3"/>
        <charset val="134"/>
      </rPr>
      <t>全国连锁</t>
    </r>
  </si>
  <si>
    <r>
      <t>02-</t>
    </r>
    <r>
      <rPr>
        <sz val="7"/>
        <color theme="1"/>
        <rFont val="Times New Roman"/>
        <family val="1"/>
      </rPr>
      <t xml:space="preserve">   </t>
    </r>
    <r>
      <rPr>
        <sz val="10.5"/>
        <color theme="1"/>
        <rFont val="宋体"/>
        <family val="3"/>
        <charset val="134"/>
      </rPr>
      <t>省级连锁</t>
    </r>
  </si>
  <si>
    <r>
      <t>03-</t>
    </r>
    <r>
      <rPr>
        <sz val="10.5"/>
        <color theme="1"/>
        <rFont val="宋体"/>
        <family val="3"/>
        <charset val="134"/>
      </rPr>
      <t>地市连锁</t>
    </r>
  </si>
  <si>
    <t>CHAR(2)</t>
  </si>
  <si>
    <t>当“是否连锁标识”为连锁时，填写具体连锁类型</t>
  </si>
  <si>
    <r>
      <t>05.</t>
    </r>
    <r>
      <rPr>
        <sz val="7"/>
        <color theme="1"/>
        <rFont val="Times New Roman"/>
        <family val="1"/>
      </rPr>
      <t xml:space="preserve">     </t>
    </r>
    <r>
      <rPr>
        <sz val="10.5"/>
        <color theme="1"/>
        <rFont val="Times New Roman"/>
        <family val="1"/>
      </rPr>
      <t> </t>
    </r>
  </si>
  <si>
    <t>代销商负责人</t>
  </si>
  <si>
    <t>CHAR(20)</t>
  </si>
  <si>
    <r>
      <t>06.</t>
    </r>
    <r>
      <rPr>
        <sz val="7"/>
        <color theme="1"/>
        <rFont val="Times New Roman"/>
        <family val="1"/>
      </rPr>
      <t xml:space="preserve">     </t>
    </r>
    <r>
      <rPr>
        <sz val="10.5"/>
        <color theme="1"/>
        <rFont val="Times New Roman"/>
        <family val="1"/>
      </rPr>
      <t> </t>
    </r>
  </si>
  <si>
    <t>代销商联系电话</t>
  </si>
  <si>
    <r>
      <t>00</t>
    </r>
    <r>
      <rPr>
        <sz val="7"/>
        <color theme="1"/>
        <rFont val="Times New Roman"/>
        <family val="1"/>
      </rPr>
      <t xml:space="preserve">       </t>
    </r>
    <r>
      <rPr>
        <sz val="10.5"/>
        <color theme="1"/>
        <rFont val="Times New Roman"/>
        <family val="1"/>
      </rPr>
      <t> </t>
    </r>
  </si>
  <si>
    <t>唯一标示记录在接口文件中的行号</t>
  </si>
  <si>
    <r>
      <t>01</t>
    </r>
    <r>
      <rPr>
        <sz val="7"/>
        <color theme="1"/>
        <rFont val="Times New Roman"/>
        <family val="1"/>
      </rPr>
      <t xml:space="preserve">       </t>
    </r>
    <r>
      <rPr>
        <sz val="10.5"/>
        <color theme="1"/>
        <rFont val="Times New Roman"/>
        <family val="1"/>
      </rPr>
      <t> </t>
    </r>
  </si>
  <si>
    <t>渠道标识</t>
  </si>
  <si>
    <t>参见【实体渠道基础信息(日增量)】接口中的“实体渠道标识”属性。</t>
  </si>
  <si>
    <r>
      <t>02</t>
    </r>
    <r>
      <rPr>
        <sz val="7"/>
        <color theme="1"/>
        <rFont val="Times New Roman"/>
        <family val="1"/>
      </rPr>
      <t xml:space="preserve">       </t>
    </r>
    <r>
      <rPr>
        <sz val="10.5"/>
        <color theme="1"/>
        <rFont val="Times New Roman"/>
        <family val="1"/>
      </rPr>
      <t> </t>
    </r>
  </si>
  <si>
    <t>代理商标识</t>
  </si>
  <si>
    <t>参见【代理商信息】接口中的代理商标识</t>
  </si>
  <si>
    <t>为预约用户分配的唯一标识</t>
  </si>
  <si>
    <t>Char(20)</t>
  </si>
  <si>
    <t>预约渠道标识</t>
  </si>
  <si>
    <r>
      <t>预约渠道为五类电子渠道，按如下规则填写：网站、热线、短信、wap、自助终端电子渠道和直销渠道分别对应填写'BASS1_WB',</t>
    </r>
    <r>
      <rPr>
        <sz val="10.5"/>
        <color theme="1"/>
        <rFont val="Times New Roman"/>
        <family val="1"/>
      </rPr>
      <t xml:space="preserve"> </t>
    </r>
    <r>
      <rPr>
        <sz val="10.5"/>
        <color theme="1"/>
        <rFont val="宋体"/>
        <family val="3"/>
        <charset val="134"/>
      </rPr>
      <t>'BASS1_HL',</t>
    </r>
    <r>
      <rPr>
        <sz val="10.5"/>
        <color theme="1"/>
        <rFont val="Times New Roman"/>
        <family val="1"/>
      </rPr>
      <t xml:space="preserve"> </t>
    </r>
    <r>
      <rPr>
        <sz val="10.5"/>
        <color theme="1"/>
        <rFont val="宋体"/>
        <family val="3"/>
        <charset val="134"/>
      </rPr>
      <t>'BASS1_SM',</t>
    </r>
    <r>
      <rPr>
        <sz val="10.5"/>
        <color theme="1"/>
        <rFont val="Times New Roman"/>
        <family val="1"/>
      </rPr>
      <t xml:space="preserve"> </t>
    </r>
    <r>
      <rPr>
        <sz val="10.5"/>
        <color theme="1"/>
        <rFont val="宋体"/>
        <family val="3"/>
        <charset val="134"/>
      </rPr>
      <t>'BASS1_WP',</t>
    </r>
    <r>
      <rPr>
        <sz val="10.5"/>
        <color theme="1"/>
        <rFont val="Times New Roman"/>
        <family val="1"/>
      </rPr>
      <t xml:space="preserve"> </t>
    </r>
    <r>
      <rPr>
        <sz val="10.5"/>
        <color theme="1"/>
        <rFont val="宋体"/>
        <family val="3"/>
        <charset val="134"/>
      </rPr>
      <t>'BASS1_ST'</t>
    </r>
  </si>
  <si>
    <r>
      <t>03</t>
    </r>
    <r>
      <rPr>
        <sz val="7"/>
        <color theme="1"/>
        <rFont val="Times New Roman"/>
        <family val="1"/>
      </rPr>
      <t xml:space="preserve">       </t>
    </r>
    <r>
      <rPr>
        <sz val="10.5"/>
        <color theme="1"/>
        <rFont val="Times New Roman"/>
        <family val="1"/>
      </rPr>
      <t> </t>
    </r>
  </si>
  <si>
    <t>取卡方式</t>
  </si>
  <si>
    <r>
      <t>1-</t>
    </r>
    <r>
      <rPr>
        <sz val="7"/>
        <color theme="1"/>
        <rFont val="Times New Roman"/>
        <family val="1"/>
      </rPr>
      <t xml:space="preserve">      </t>
    </r>
    <r>
      <rPr>
        <sz val="10.5"/>
        <color theme="1"/>
        <rFont val="宋体"/>
        <family val="3"/>
        <charset val="134"/>
      </rPr>
      <t>实体渠道</t>
    </r>
  </si>
  <si>
    <r>
      <t>2-</t>
    </r>
    <r>
      <rPr>
        <sz val="7"/>
        <color theme="1"/>
        <rFont val="Times New Roman"/>
        <family val="1"/>
      </rPr>
      <t xml:space="preserve">      </t>
    </r>
    <r>
      <rPr>
        <sz val="10.5"/>
        <color theme="1"/>
        <rFont val="宋体"/>
        <family val="3"/>
        <charset val="134"/>
      </rPr>
      <t>物流配送</t>
    </r>
  </si>
  <si>
    <t>省际漫游来访-网内-主叫-通话次数</t>
  </si>
  <si>
    <t>统计周期内外省移动用户漫游至本省时拨打移动用户的所有通话。</t>
  </si>
  <si>
    <t>number(15)</t>
  </si>
  <si>
    <t>单位：次</t>
  </si>
  <si>
    <t>省际漫游来访-网内-主叫-通话分钟数</t>
  </si>
  <si>
    <t>单位：分钟</t>
  </si>
  <si>
    <t>省际漫游来访-网内-主叫-计费分钟数</t>
  </si>
  <si>
    <t>省际漫游来访-网间-主叫-通话次数</t>
  </si>
  <si>
    <t>统计周期内外省移动用户漫游至本省时拨打其他运营商用户的所有通话。</t>
  </si>
  <si>
    <t>省际漫游来访-网间-主叫-通话分钟数</t>
  </si>
  <si>
    <t>省际漫游来访-网间-主叫-计费分钟数</t>
  </si>
  <si>
    <t>省际漫游来访-被叫-通话次数</t>
  </si>
  <si>
    <t>统计周期内外省移动用户漫游至本省时接听的所有通话。</t>
  </si>
  <si>
    <t>省际漫游来访-被叫-通话分钟数</t>
  </si>
  <si>
    <t>省际漫游来访-被叫-计费分钟数</t>
  </si>
  <si>
    <t>语音增值业务-来电显示-客户到达数</t>
  </si>
  <si>
    <t>统计周期内使用来电显示业务的本省用户。</t>
  </si>
  <si>
    <t>number(12)</t>
  </si>
  <si>
    <t>语音增值业务-呼转-至网内-计费分钟数</t>
  </si>
  <si>
    <t>统计周期内本省移动用户呼转至其他移动号码的通话。</t>
  </si>
  <si>
    <r>
      <t>语音增值业务</t>
    </r>
    <r>
      <rPr>
        <sz val="10.5"/>
        <color theme="1"/>
        <rFont val="Times New Roman"/>
        <family val="1"/>
      </rPr>
      <t>-</t>
    </r>
    <r>
      <rPr>
        <sz val="10.5"/>
        <color theme="1"/>
        <rFont val="宋体"/>
        <family val="3"/>
        <charset val="134"/>
      </rPr>
      <t>呼转</t>
    </r>
    <r>
      <rPr>
        <sz val="10.5"/>
        <color theme="1"/>
        <rFont val="Times New Roman"/>
        <family val="1"/>
      </rPr>
      <t>-</t>
    </r>
    <r>
      <rPr>
        <sz val="10.5"/>
        <color theme="1"/>
        <rFont val="宋体"/>
        <family val="3"/>
        <charset val="134"/>
      </rPr>
      <t>至网间</t>
    </r>
    <r>
      <rPr>
        <sz val="10.5"/>
        <color theme="1"/>
        <rFont val="Times New Roman"/>
        <family val="1"/>
      </rPr>
      <t>-</t>
    </r>
    <r>
      <rPr>
        <sz val="10.5"/>
        <color theme="1"/>
        <rFont val="宋体"/>
        <family val="3"/>
        <charset val="134"/>
      </rPr>
      <t>计费分钟数</t>
    </r>
  </si>
  <si>
    <t>统计周期内本省移动用户呼转至其他国内运营商号码的通话。</t>
  </si>
  <si>
    <t>点对点短信-网内-省内-上行</t>
  </si>
  <si>
    <t>统计周期内本省移动用户发送至本省移动用户的短信（含集团短信上行）。</t>
  </si>
  <si>
    <r>
      <t>点对点短信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上行</t>
    </r>
  </si>
  <si>
    <t>统计周期内本省移动用户发送至外省移动用户的短信。</t>
  </si>
  <si>
    <r>
      <t>点对点短信</t>
    </r>
    <r>
      <rPr>
        <sz val="10.5"/>
        <color theme="1"/>
        <rFont val="Times New Roman"/>
        <family val="1"/>
      </rPr>
      <t>-</t>
    </r>
    <r>
      <rPr>
        <sz val="10.5"/>
        <color theme="1"/>
        <rFont val="宋体"/>
        <family val="3"/>
        <charset val="134"/>
      </rPr>
      <t>国际漫游出访</t>
    </r>
  </si>
  <si>
    <t>统计周期内本省移动用户在国际漫游出访状态下发送至国内用户的短信（含国内移动用户和国内其他运营商用户）。</t>
  </si>
  <si>
    <t>集团短信-下行</t>
  </si>
  <si>
    <t>统计周期本省移动用户接收自集团平台的短信。</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</si>
  <si>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省内</t>
    </r>
    <r>
      <rPr>
        <sz val="10.5"/>
        <color theme="1"/>
        <rFont val="Times New Roman"/>
        <family val="1"/>
      </rPr>
      <t>-</t>
    </r>
    <r>
      <rPr>
        <sz val="10.5"/>
        <color theme="1"/>
        <rFont val="宋体"/>
        <family val="3"/>
        <charset val="134"/>
      </rPr>
      <t>上行</t>
    </r>
  </si>
  <si>
    <t>统计周期本省移动用户发送至本省移动用户的彩信（含集团彩信上行）。</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</si>
  <si>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上行</t>
    </r>
  </si>
  <si>
    <t>统计周期内本省移动用户发送至外省移动用户的彩信。</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</si>
  <si>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下行</t>
    </r>
  </si>
  <si>
    <t>统计周期内本省移动用户接收自外省移动用户的彩信。</t>
  </si>
  <si>
    <r>
      <t>点对点彩信</t>
    </r>
    <r>
      <rPr>
        <sz val="10.5"/>
        <color theme="1"/>
        <rFont val="Times New Roman"/>
        <family val="1"/>
      </rPr>
      <t>-</t>
    </r>
    <r>
      <rPr>
        <sz val="10.5"/>
        <color theme="1"/>
        <rFont val="宋体"/>
        <family val="3"/>
        <charset val="134"/>
      </rPr>
      <t>网间</t>
    </r>
    <r>
      <rPr>
        <sz val="10.5"/>
        <color theme="1"/>
        <rFont val="Times New Roman"/>
        <family val="1"/>
      </rPr>
      <t>-</t>
    </r>
    <r>
      <rPr>
        <sz val="10.5"/>
        <color theme="1"/>
        <rFont val="宋体"/>
        <family val="3"/>
        <charset val="134"/>
      </rPr>
      <t>上行</t>
    </r>
  </si>
  <si>
    <t>统计周期内本省移动用户发送至其他运营商用户的彩信。</t>
  </si>
  <si>
    <r>
      <t>点对点彩信</t>
    </r>
    <r>
      <rPr>
        <sz val="10.5"/>
        <color theme="1"/>
        <rFont val="Times New Roman"/>
        <family val="1"/>
      </rPr>
      <t>-</t>
    </r>
    <r>
      <rPr>
        <sz val="10.5"/>
        <color theme="1"/>
        <rFont val="宋体"/>
        <family val="3"/>
        <charset val="134"/>
      </rPr>
      <t>网间</t>
    </r>
    <r>
      <rPr>
        <sz val="10.5"/>
        <color theme="1"/>
        <rFont val="Times New Roman"/>
        <family val="1"/>
      </rPr>
      <t>-</t>
    </r>
    <r>
      <rPr>
        <sz val="10.5"/>
        <color theme="1"/>
        <rFont val="宋体"/>
        <family val="3"/>
        <charset val="134"/>
      </rPr>
      <t>下行</t>
    </r>
  </si>
  <si>
    <t>统计周期内本省移动用户接收自其他运营商用户的彩信。</t>
  </si>
  <si>
    <r>
      <t>集团彩信</t>
    </r>
    <r>
      <rPr>
        <sz val="10.5"/>
        <color theme="1"/>
        <rFont val="Times New Roman"/>
        <family val="1"/>
      </rPr>
      <t>-</t>
    </r>
    <r>
      <rPr>
        <sz val="10.5"/>
        <color theme="1"/>
        <rFont val="宋体"/>
        <family val="3"/>
        <charset val="134"/>
      </rPr>
      <t>下行</t>
    </r>
  </si>
  <si>
    <t>统计周期内本省移动用户接收自集团平台的彩信。</t>
  </si>
  <si>
    <r>
      <t>其他数据业务占用</t>
    </r>
    <r>
      <rPr>
        <sz val="10.5"/>
        <color theme="1"/>
        <rFont val="Times New Roman"/>
        <family val="1"/>
      </rPr>
      <t>GPRS</t>
    </r>
    <r>
      <rPr>
        <sz val="10.5"/>
        <color theme="1"/>
        <rFont val="宋体"/>
        <family val="3"/>
        <charset val="134"/>
      </rPr>
      <t>流量</t>
    </r>
  </si>
  <si>
    <t>统计周期内除彩信、GPRS上网外，其他单独核减流量费用的数据业务产生的GPRS流量，含用户在省内与省际漫游出访的情况。</t>
  </si>
  <si>
    <t>单位：MB</t>
  </si>
  <si>
    <t>彩铃客户到达数</t>
  </si>
  <si>
    <t>统计周期内开通了彩铃（含个人彩铃和集团彩铃，后者需折算为个人用户数），且月末在网的客户数，不包括月末已取消彩铃功能的客户数</t>
  </si>
  <si>
    <r>
      <t>VPMN-</t>
    </r>
    <r>
      <rPr>
        <sz val="10.5"/>
        <color theme="1"/>
        <rFont val="宋体"/>
        <family val="3"/>
        <charset val="134"/>
      </rPr>
      <t>短信</t>
    </r>
  </si>
  <si>
    <t>统计周期内VPMN方式发送的短信，仅统计上行</t>
  </si>
  <si>
    <t>彩信占用GPRS流量</t>
  </si>
  <si>
    <t>统计周期内彩信业务产生的GPRS流量，含用户在省内与省际漫游出访的情况。</t>
  </si>
  <si>
    <t>网管系统先行取数汇总至二经</t>
  </si>
  <si>
    <t>国内漫游出访国内主叫计费收入</t>
  </si>
  <si>
    <t>指统计周期内省内漫游出访和省际漫游出访状态下国内（含网内网间）主叫产生的计费收入。</t>
  </si>
  <si>
    <t>国内漫游出访被叫计费收入</t>
  </si>
  <si>
    <t>指统计周期内省内漫游出访和省际漫游出访状态下所有（含网内网间国际）被叫产生的计费收入。</t>
  </si>
  <si>
    <t>IDC-主机托管计费收入</t>
  </si>
  <si>
    <t>统计周期内IDC-主机托管业务产生的计费收入,IDC-主机托管是指IDC为客户提供一定的“空间”和“带宽”，其中“空间”是参照机架服务器的规格选取固定的1U/2U/4U机位空间，客户将自己的网络设备、服务器托管在租用的空间内。客户拥有对托管设备的所有权和完全控制权限，客户自行安装软件系统和自行维护。</t>
  </si>
  <si>
    <t>IDC-虚拟主机计费收入</t>
  </si>
  <si>
    <t>统计周期内IDC-虚拟主机业务产生的计费收入,IDC-虚拟主机为客户发布WEB网站提供所需的主机资源及互联网连接。虚拟主机是把一台运行在互联网上的服务器资源（系统资源、网络带宽、存储空间等）按照一定的比例划分成若干台“虚拟”的“小主机”，每一个虚拟主机都具有独立的域名，同一台服务器上的不同虚拟主机是彼此独立的，并可由客户自行管理。</t>
  </si>
  <si>
    <t>GPRS上网-省内计费收入</t>
  </si>
  <si>
    <t>统计周期内GPRS上网-省内业务产生的计费收入。</t>
  </si>
  <si>
    <t>GPRS上网-省际漫游出访计费收入</t>
  </si>
  <si>
    <t>统计周期内GPRS上网-省际漫游出访业务产生的计费收入。</t>
  </si>
  <si>
    <t>pkg_id</t>
    <phoneticPr fontId="1" type="noConversion"/>
  </si>
  <si>
    <t>char(22)</t>
    <phoneticPr fontId="1" type="noConversion"/>
  </si>
  <si>
    <t>order_dt</t>
    <phoneticPr fontId="1" type="noConversion"/>
  </si>
  <si>
    <t>sts_cd</t>
    <phoneticPr fontId="1" type="noConversion"/>
  </si>
  <si>
    <t>nxt_type</t>
    <phoneticPr fontId="1" type="noConversion"/>
  </si>
  <si>
    <t>order_cnt</t>
    <phoneticPr fontId="1" type="noConversion"/>
  </si>
  <si>
    <t>new_cnt</t>
    <phoneticPr fontId="1" type="noConversion"/>
  </si>
  <si>
    <t>used_cnt</t>
    <phoneticPr fontId="1" type="noConversion"/>
  </si>
  <si>
    <t>down_sms_cnt</t>
    <phoneticPr fontId="1" type="noConversion"/>
  </si>
  <si>
    <t>down_mms_cnt</t>
    <phoneticPr fontId="1" type="noConversion"/>
  </si>
  <si>
    <t>income</t>
    <phoneticPr fontId="1" type="noConversion"/>
  </si>
  <si>
    <t>char(13)</t>
    <phoneticPr fontId="1" type="noConversion"/>
  </si>
  <si>
    <t>item_id</t>
    <phoneticPr fontId="1" type="noConversion"/>
  </si>
  <si>
    <t>cycle_id</t>
    <phoneticPr fontId="1" type="noConversion"/>
  </si>
  <si>
    <t>rec_fee</t>
    <phoneticPr fontId="1" type="noConversion"/>
  </si>
  <si>
    <t>fav_fee</t>
    <phoneticPr fontId="1" type="noConversion"/>
  </si>
  <si>
    <t>enterprise_id</t>
    <phoneticPr fontId="1" type="noConversion"/>
  </si>
  <si>
    <t>char(4)</t>
    <phoneticPr fontId="1" type="noConversion"/>
  </si>
  <si>
    <t>ent_busi_id</t>
    <phoneticPr fontId="1" type="noConversion"/>
  </si>
  <si>
    <t>manage_mode</t>
    <phoneticPr fontId="1" type="noConversion"/>
  </si>
  <si>
    <t>busi_type</t>
    <phoneticPr fontId="1" type="noConversion"/>
  </si>
  <si>
    <t>staff_id</t>
    <phoneticPr fontId="1" type="noConversion"/>
  </si>
  <si>
    <t>state</t>
    <phoneticPr fontId="1" type="noConversion"/>
  </si>
  <si>
    <t>new_dev_cnt</t>
    <phoneticPr fontId="1" type="noConversion"/>
  </si>
  <si>
    <t>rec_cnt</t>
  </si>
  <si>
    <t>rec_cnt</t>
    <phoneticPr fontId="1" type="noConversion"/>
  </si>
  <si>
    <t>rec_fee</t>
  </si>
  <si>
    <t>val_rec_cnt</t>
  </si>
  <si>
    <t>val_rec_cnt</t>
    <phoneticPr fontId="1" type="noConversion"/>
  </si>
  <si>
    <t>char(10)</t>
    <phoneticPr fontId="1" type="noConversion"/>
  </si>
  <si>
    <t>val_open_cnt</t>
  </si>
  <si>
    <t>val_open_cnt</t>
    <phoneticPr fontId="1" type="noConversion"/>
  </si>
  <si>
    <t>imp_val_open_cnt</t>
    <phoneticPr fontId="1" type="noConversion"/>
  </si>
  <si>
    <t>term_sale_cnt</t>
    <phoneticPr fontId="1" type="noConversion"/>
  </si>
  <si>
    <t>mobile_sale_cnt</t>
    <phoneticPr fontId="1" type="noConversion"/>
  </si>
  <si>
    <t>channel_id</t>
    <phoneticPr fontId="1" type="noConversion"/>
  </si>
  <si>
    <t>CHAR(1)</t>
    <phoneticPr fontId="1" type="noConversion"/>
  </si>
  <si>
    <t>channel_type</t>
  </si>
  <si>
    <t>channel_type</t>
    <phoneticPr fontId="1" type="noConversion"/>
  </si>
  <si>
    <t>char(25)</t>
  </si>
  <si>
    <t>char(25)</t>
    <phoneticPr fontId="1" type="noConversion"/>
  </si>
  <si>
    <t>self_24_ind</t>
  </si>
  <si>
    <t>self_24_ind</t>
    <phoneticPr fontId="1" type="noConversion"/>
  </si>
  <si>
    <t>cmcc_id</t>
  </si>
  <si>
    <t>cmcc_id</t>
    <phoneticPr fontId="1" type="noConversion"/>
  </si>
  <si>
    <t>char(5)</t>
    <phoneticPr fontId="1" type="noConversion"/>
  </si>
  <si>
    <t>county</t>
  </si>
  <si>
    <t>county</t>
    <phoneticPr fontId="1" type="noConversion"/>
  </si>
  <si>
    <t>region</t>
  </si>
  <si>
    <t>region</t>
    <phoneticPr fontId="1" type="noConversion"/>
  </si>
  <si>
    <t>char(50)</t>
    <phoneticPr fontId="1" type="noConversion"/>
  </si>
  <si>
    <t>channel_name</t>
  </si>
  <si>
    <t>channel_name</t>
    <phoneticPr fontId="1" type="noConversion"/>
  </si>
  <si>
    <t>char(100)</t>
    <phoneticPr fontId="1" type="noConversion"/>
  </si>
  <si>
    <t>channel_addr</t>
  </si>
  <si>
    <t>channel_addr</t>
    <phoneticPr fontId="1" type="noConversion"/>
  </si>
  <si>
    <t>chnl_manager_name</t>
  </si>
  <si>
    <t>chnl_manager_name</t>
    <phoneticPr fontId="1" type="noConversion"/>
  </si>
  <si>
    <t>char(40)</t>
    <phoneticPr fontId="1" type="noConversion"/>
  </si>
  <si>
    <t>chnl_manager_phone</t>
  </si>
  <si>
    <t>chnl_manager_phone</t>
    <phoneticPr fontId="1" type="noConversion"/>
  </si>
  <si>
    <t>geo_id</t>
  </si>
  <si>
    <t>geo_id</t>
    <phoneticPr fontId="1" type="noConversion"/>
  </si>
  <si>
    <t>char(1)</t>
    <phoneticPr fontId="1" type="noConversion"/>
  </si>
  <si>
    <t>area_type</t>
  </si>
  <si>
    <t>area_type</t>
    <phoneticPr fontId="1" type="noConversion"/>
  </si>
  <si>
    <t>channel_base_type</t>
  </si>
  <si>
    <t>channel_base_type</t>
    <phoneticPr fontId="1" type="noConversion"/>
  </si>
  <si>
    <t>if_ex</t>
  </si>
  <si>
    <t>if_ex</t>
    <phoneticPr fontId="1" type="noConversion"/>
  </si>
  <si>
    <t>if_mob_salehall</t>
  </si>
  <si>
    <t>if_mob_salehall</t>
    <phoneticPr fontId="1" type="noConversion"/>
  </si>
  <si>
    <t>chnl_star</t>
  </si>
  <si>
    <t>chnl_star</t>
    <phoneticPr fontId="1" type="noConversion"/>
  </si>
  <si>
    <t>chnl_state</t>
  </si>
  <si>
    <t>chnl_state</t>
    <phoneticPr fontId="1" type="noConversion"/>
  </si>
  <si>
    <t>char(4)</t>
    <phoneticPr fontId="1" type="noConversion"/>
  </si>
  <si>
    <t>open_time</t>
  </si>
  <si>
    <t>open_time</t>
    <phoneticPr fontId="1" type="noConversion"/>
  </si>
  <si>
    <t>close_time</t>
  </si>
  <si>
    <t>close_time</t>
    <phoneticPr fontId="1" type="noConversion"/>
  </si>
  <si>
    <t>contract_eff_dt</t>
  </si>
  <si>
    <t>contract_eff_dt</t>
    <phoneticPr fontId="1" type="noConversion"/>
  </si>
  <si>
    <t>char(8)</t>
    <phoneticPr fontId="1" type="noConversion"/>
  </si>
  <si>
    <t>contract_end_dt</t>
  </si>
  <si>
    <t>contract_end_dt</t>
    <phoneticPr fontId="1" type="noConversion"/>
  </si>
  <si>
    <t>co_op_dur</t>
  </si>
  <si>
    <t>co_op_dur</t>
    <phoneticPr fontId="1" type="noConversion"/>
  </si>
  <si>
    <t>longtitude</t>
  </si>
  <si>
    <t>longtitude</t>
    <phoneticPr fontId="1" type="noConversion"/>
  </si>
  <si>
    <t>latitude</t>
  </si>
  <si>
    <t>latitude</t>
    <phoneticPr fontId="1" type="noConversion"/>
  </si>
  <si>
    <t>zx_invest_fee</t>
  </si>
  <si>
    <t>zx_invest_fee</t>
    <phoneticPr fontId="1" type="noConversion"/>
  </si>
  <si>
    <t>sb_invest_fee</t>
  </si>
  <si>
    <t>sb_invest_fee</t>
    <phoneticPr fontId="1" type="noConversion"/>
  </si>
  <si>
    <t>office_invest_fee</t>
  </si>
  <si>
    <t>office_invest_fee</t>
    <phoneticPr fontId="1" type="noConversion"/>
  </si>
  <si>
    <t>subsidy_fee</t>
  </si>
  <si>
    <t>subsidy_fee</t>
    <phoneticPr fontId="1" type="noConversion"/>
  </si>
  <si>
    <t>property_type</t>
  </si>
  <si>
    <t>property_type</t>
    <phoneticPr fontId="1" type="noConversion"/>
  </si>
  <si>
    <t>buy_month</t>
  </si>
  <si>
    <t>buy_month</t>
    <phoneticPr fontId="1" type="noConversion"/>
  </si>
  <si>
    <t>char(6)</t>
    <phoneticPr fontId="1" type="noConversion"/>
  </si>
  <si>
    <t>property_no</t>
  </si>
  <si>
    <t>property_no</t>
    <phoneticPr fontId="1" type="noConversion"/>
  </si>
  <si>
    <t>land_no</t>
  </si>
  <si>
    <t>land_no</t>
    <phoneticPr fontId="1" type="noConversion"/>
  </si>
  <si>
    <t>IC_NO</t>
  </si>
  <si>
    <t>IC_NO</t>
    <phoneticPr fontId="1" type="noConversion"/>
  </si>
  <si>
    <t>buy_price</t>
  </si>
  <si>
    <t>buy_price</t>
    <phoneticPr fontId="1" type="noConversion"/>
  </si>
  <si>
    <t>rent_start_dt</t>
  </si>
  <si>
    <t>rent_start_dt</t>
    <phoneticPr fontId="1" type="noConversion"/>
  </si>
  <si>
    <t>rent_end_dt</t>
  </si>
  <si>
    <t>rent_end_dt</t>
    <phoneticPr fontId="1" type="noConversion"/>
  </si>
  <si>
    <t>avg_reprise</t>
  </si>
  <si>
    <t>avg_reprise</t>
    <phoneticPr fontId="1" type="noConversion"/>
  </si>
  <si>
    <t>build_area</t>
  </si>
  <si>
    <t>build_area</t>
    <phoneticPr fontId="1" type="noConversion"/>
  </si>
  <si>
    <t>use_area</t>
  </si>
  <si>
    <t>use_area</t>
    <phoneticPr fontId="1" type="noConversion"/>
  </si>
  <si>
    <t>busi_area</t>
  </si>
  <si>
    <t>busi_area</t>
    <phoneticPr fontId="1" type="noConversion"/>
  </si>
  <si>
    <t>counter_cnt</t>
  </si>
  <si>
    <t>counter_cnt</t>
    <phoneticPr fontId="1" type="noConversion"/>
  </si>
  <si>
    <t>char(3)</t>
    <phoneticPr fontId="1" type="noConversion"/>
  </si>
  <si>
    <t>staff_cnt</t>
  </si>
  <si>
    <t>staff_cnt</t>
    <phoneticPr fontId="1" type="noConversion"/>
  </si>
  <si>
    <t>secure_cnt</t>
  </si>
  <si>
    <t>secure_cnt</t>
    <phoneticPr fontId="1" type="noConversion"/>
  </si>
  <si>
    <t>cleaner_cnt</t>
  </si>
  <si>
    <t>cleaner_cnt</t>
    <phoneticPr fontId="1" type="noConversion"/>
  </si>
  <si>
    <t>waiting_machine</t>
  </si>
  <si>
    <t>waiting_machine</t>
    <phoneticPr fontId="1" type="noConversion"/>
  </si>
  <si>
    <t>pos_machine</t>
  </si>
  <si>
    <t>pos_machine</t>
    <phoneticPr fontId="1" type="noConversion"/>
  </si>
  <si>
    <t>vip_servant</t>
  </si>
  <si>
    <t>vip_servant</t>
    <phoneticPr fontId="1" type="noConversion"/>
  </si>
  <si>
    <t>if_vip_school</t>
  </si>
  <si>
    <t>if_vip_school</t>
    <phoneticPr fontId="1" type="noConversion"/>
  </si>
  <si>
    <t>printer_cnt</t>
  </si>
  <si>
    <t>printer_cnt</t>
    <phoneticPr fontId="1" type="noConversion"/>
  </si>
  <si>
    <t>selfterm_cnt</t>
  </si>
  <si>
    <t>selfterm_cnt</t>
    <phoneticPr fontId="1" type="noConversion"/>
  </si>
  <si>
    <t>g3_area</t>
  </si>
  <si>
    <t>g3_area</t>
    <phoneticPr fontId="1" type="noConversion"/>
  </si>
  <si>
    <t>screen_cnt</t>
  </si>
  <si>
    <t>screen_cnt</t>
    <phoneticPr fontId="1" type="noConversion"/>
  </si>
  <si>
    <t>exp_plat_term_cnt</t>
  </si>
  <si>
    <t>exp_plat_term_cnt</t>
    <phoneticPr fontId="1" type="noConversion"/>
  </si>
  <si>
    <t>xinji_term_cnt</t>
  </si>
  <si>
    <t>xinji_term_cnt</t>
    <phoneticPr fontId="1" type="noConversion"/>
  </si>
  <si>
    <t>web_term_cnt</t>
  </si>
  <si>
    <t>web_term_cnt</t>
    <phoneticPr fontId="1" type="noConversion"/>
  </si>
  <si>
    <t>hall_area</t>
  </si>
  <si>
    <t>hall_area</t>
    <phoneticPr fontId="1" type="noConversion"/>
  </si>
  <si>
    <t>cmcc_busi_area</t>
  </si>
  <si>
    <t>cmcc_busi_area</t>
    <phoneticPr fontId="1" type="noConversion"/>
  </si>
  <si>
    <t>access_way</t>
  </si>
  <si>
    <t>access_way</t>
    <phoneticPr fontId="1" type="noConversion"/>
  </si>
  <si>
    <t>if_kongcong</t>
  </si>
  <si>
    <t>if_kongcong</t>
    <phoneticPr fontId="1" type="noConversion"/>
  </si>
  <si>
    <t>agent_id</t>
  </si>
  <si>
    <t>agent_id</t>
    <phoneticPr fontId="1" type="noConversion"/>
  </si>
  <si>
    <t>char(18)</t>
  </si>
  <si>
    <t>char(18)</t>
    <phoneticPr fontId="1" type="noConversion"/>
  </si>
  <si>
    <t>agent_name</t>
  </si>
  <si>
    <t>agent_name</t>
    <phoneticPr fontId="1" type="noConversion"/>
  </si>
  <si>
    <t>if_chain</t>
  </si>
  <si>
    <t>if_chain</t>
    <phoneticPr fontId="1" type="noConversion"/>
  </si>
  <si>
    <t>char(2)</t>
    <phoneticPr fontId="1" type="noConversion"/>
  </si>
  <si>
    <t>chain_type</t>
  </si>
  <si>
    <t>chain_type</t>
    <phoneticPr fontId="1" type="noConversion"/>
  </si>
  <si>
    <t>responser</t>
  </si>
  <si>
    <t>responser</t>
    <phoneticPr fontId="1" type="noConversion"/>
  </si>
  <si>
    <t>char(20)</t>
    <phoneticPr fontId="1" type="noConversion"/>
  </si>
  <si>
    <t>agent_phone</t>
  </si>
  <si>
    <t>agent_phone</t>
    <phoneticPr fontId="1" type="noConversion"/>
  </si>
  <si>
    <t>user_id</t>
    <phoneticPr fontId="1" type="noConversion"/>
  </si>
  <si>
    <t>book_way_id</t>
  </si>
  <si>
    <t>book_way_id</t>
    <phoneticPr fontId="1" type="noConversion"/>
  </si>
  <si>
    <t>fetch_way</t>
  </si>
  <si>
    <t>fetch_way</t>
    <phoneticPr fontId="1" type="noConversion"/>
  </si>
  <si>
    <t>op_month</t>
    <phoneticPr fontId="1" type="noConversion"/>
  </si>
  <si>
    <t>roamin_call_cnt</t>
  </si>
  <si>
    <t>roamin_call_cnt</t>
    <phoneticPr fontId="1" type="noConversion"/>
  </si>
  <si>
    <t>char(15)</t>
    <phoneticPr fontId="1" type="noConversion"/>
  </si>
  <si>
    <t>roamin_call_dur</t>
  </si>
  <si>
    <t>roamin_call_dur</t>
    <phoneticPr fontId="1" type="noConversion"/>
  </si>
  <si>
    <t>roamin_bill_dur</t>
  </si>
  <si>
    <t>roamin_bill_dur</t>
    <phoneticPr fontId="1" type="noConversion"/>
  </si>
  <si>
    <t>roamin_ocall_cnt</t>
  </si>
  <si>
    <t>roamin_ocall_cnt</t>
    <phoneticPr fontId="1" type="noConversion"/>
  </si>
  <si>
    <t>roamin_ocall_dur</t>
  </si>
  <si>
    <t>roamin_ocall_dur</t>
    <phoneticPr fontId="1" type="noConversion"/>
  </si>
  <si>
    <t>roamin_obill_dur</t>
  </si>
  <si>
    <t>roamin_obill_dur</t>
    <phoneticPr fontId="1" type="noConversion"/>
  </si>
  <si>
    <t>roamin_bybill_dur</t>
  </si>
  <si>
    <t>roamin_bybill_dur</t>
    <phoneticPr fontId="1" type="noConversion"/>
  </si>
  <si>
    <t>roamin_bycall_dur</t>
  </si>
  <si>
    <t>roamin_bycall_dur</t>
    <phoneticPr fontId="1" type="noConversion"/>
  </si>
  <si>
    <t>roamin_bycall_cnt</t>
  </si>
  <si>
    <t>roamin_bycall_cnt</t>
    <phoneticPr fontId="1" type="noConversion"/>
  </si>
  <si>
    <t>ldxs_arr_cnt</t>
  </si>
  <si>
    <t>ldxs_arr_cnt</t>
    <phoneticPr fontId="1" type="noConversion"/>
  </si>
  <si>
    <t>char(12)</t>
    <phoneticPr fontId="1" type="noConversion"/>
  </si>
  <si>
    <t>cmcc_forward_dur</t>
  </si>
  <si>
    <t>cmcc_forward_dur</t>
    <phoneticPr fontId="1" type="noConversion"/>
  </si>
  <si>
    <t>oth_forward_dur</t>
  </si>
  <si>
    <t>oth_forward_dur</t>
    <phoneticPr fontId="1" type="noConversion"/>
  </si>
  <si>
    <t>cmcc_p_sms_up_cnt</t>
  </si>
  <si>
    <t>cmcc_p_sms_up_cnt</t>
    <phoneticPr fontId="1" type="noConversion"/>
  </si>
  <si>
    <t>cmcc_oth_sms_up_cnt</t>
  </si>
  <si>
    <t>cmcc_oth_sms_up_cnt</t>
    <phoneticPr fontId="1" type="noConversion"/>
  </si>
  <si>
    <t>i2d_sms_cnt</t>
  </si>
  <si>
    <t>i2d_sms_cnt</t>
    <phoneticPr fontId="1" type="noConversion"/>
  </si>
  <si>
    <t>grp_sms_rcv_cnt</t>
  </si>
  <si>
    <t>grp_sms_rcv_cnt</t>
    <phoneticPr fontId="1" type="noConversion"/>
  </si>
  <si>
    <t>cmcc_p_mms_up_cnt</t>
  </si>
  <si>
    <t>cmcc_p_mms_up_cnt</t>
    <phoneticPr fontId="1" type="noConversion"/>
  </si>
  <si>
    <t>mms_flow</t>
  </si>
  <si>
    <t>mms_flow</t>
    <phoneticPr fontId="1" type="noConversion"/>
  </si>
  <si>
    <t>cmcc_oth_mms_up_cnt</t>
  </si>
  <si>
    <t>cmcc_oth_mms_up_cnt</t>
    <phoneticPr fontId="1" type="noConversion"/>
  </si>
  <si>
    <t>cmcc_oth_mms_rcv_cnt</t>
  </si>
  <si>
    <t>cmcc_oth_mms_rcv_cnt</t>
    <phoneticPr fontId="1" type="noConversion"/>
  </si>
  <si>
    <t>c2oth_mms_up_cnt</t>
  </si>
  <si>
    <t>c2oth_mms_up_cnt</t>
    <phoneticPr fontId="1" type="noConversion"/>
  </si>
  <si>
    <t>c2oth_mms_rcv_cnt</t>
  </si>
  <si>
    <t>c2oth_mms_rcv_cnt</t>
    <phoneticPr fontId="1" type="noConversion"/>
  </si>
  <si>
    <t>grp_mms_rcv_cnt</t>
  </si>
  <si>
    <t>grp_mms_rcv_cnt</t>
    <phoneticPr fontId="1" type="noConversion"/>
  </si>
  <si>
    <t>oth_gprs_flow</t>
  </si>
  <si>
    <t>oth_gprs_flow</t>
    <phoneticPr fontId="1" type="noConversion"/>
  </si>
  <si>
    <t>cring_arr_cnt</t>
  </si>
  <si>
    <t>cring_arr_cnt</t>
    <phoneticPr fontId="1" type="noConversion"/>
  </si>
  <si>
    <t>vpmn_sms_cnt</t>
  </si>
  <si>
    <t>vpmn_sms_cnt</t>
    <phoneticPr fontId="1" type="noConversion"/>
  </si>
  <si>
    <t>roam_call_fee</t>
  </si>
  <si>
    <t>roam_call_fee</t>
    <phoneticPr fontId="1" type="noConversion"/>
  </si>
  <si>
    <t>roam_bycall_fee</t>
  </si>
  <si>
    <t>roam_bycall_fee</t>
    <phoneticPr fontId="1" type="noConversion"/>
  </si>
  <si>
    <t>idc_host_fee</t>
  </si>
  <si>
    <t>idc_host_fee</t>
    <phoneticPr fontId="1" type="noConversion"/>
  </si>
  <si>
    <t>idc_vhost_fee</t>
  </si>
  <si>
    <t>idc_vhost_fee</t>
    <phoneticPr fontId="1" type="noConversion"/>
  </si>
  <si>
    <t>gprs_p_fee</t>
  </si>
  <si>
    <t>gprs_p_fee</t>
    <phoneticPr fontId="1" type="noConversion"/>
  </si>
  <si>
    <t>gprs_proam_fee</t>
  </si>
  <si>
    <t>gprs_proam_fee</t>
    <phoneticPr fontId="1" type="noConversion"/>
  </si>
  <si>
    <t>pkg_id</t>
  </si>
  <si>
    <t>char(22)</t>
  </si>
  <si>
    <t>order_dt</t>
  </si>
  <si>
    <t>sts_cd</t>
  </si>
  <si>
    <t>nxt_type</t>
  </si>
  <si>
    <t>order_cnt</t>
  </si>
  <si>
    <t>new_cnt</t>
  </si>
  <si>
    <t>used_cnt</t>
  </si>
  <si>
    <t>down_sms_cnt</t>
  </si>
  <si>
    <t>down_mms_cnt</t>
  </si>
  <si>
    <t>income</t>
  </si>
  <si>
    <t>char(13)</t>
  </si>
  <si>
    <t>item_id</t>
  </si>
  <si>
    <t>cycle_id</t>
  </si>
  <si>
    <t>fav_fee</t>
  </si>
  <si>
    <t>enterprise_id</t>
  </si>
  <si>
    <t>ent_busi_id</t>
  </si>
  <si>
    <t>manage_mode</t>
  </si>
  <si>
    <t>busi_type</t>
  </si>
  <si>
    <t>staff_id</t>
  </si>
  <si>
    <t>name</t>
  </si>
  <si>
    <t>state</t>
  </si>
  <si>
    <t>new_dev_cnt</t>
  </si>
  <si>
    <t>--记录行号:</t>
  </si>
  <si>
    <t>--用户标识:</t>
  </si>
  <si>
    <t>--全网统一资费套餐编码:全网统一资费套餐编码：</t>
  </si>
  <si>
    <t>--订购日期:</t>
  </si>
  <si>
    <t>--订购状态类型编码:订购状态类型编码：</t>
  </si>
  <si>
    <t>--农信通业务分类:农信通业务分类：</t>
  </si>
  <si>
    <t>--下行短信业务量:</t>
  </si>
  <si>
    <t>--下行彩信业务量:</t>
  </si>
  <si>
    <t>--当月收入:</t>
  </si>
  <si>
    <t>--明细帐目科目编码:</t>
  </si>
  <si>
    <t>--帐务周期年月:</t>
  </si>
  <si>
    <t>--应收金额:</t>
  </si>
  <si>
    <t>--优惠金额:</t>
  </si>
  <si>
    <t>--集团客户标识:</t>
  </si>
  <si>
    <t>--应用管理模式:业务方式为“网络版”填：2-纳入adc管理；</t>
  </si>
  <si>
    <t>--业务方式:业务方式：</t>
  </si>
  <si>
    <t>--姓名:</t>
  </si>
  <si>
    <t>--状态:</t>
  </si>
  <si>
    <t>--新增客户数:</t>
  </si>
  <si>
    <t>--缴费笔数:</t>
  </si>
  <si>
    <t>--缴费金额:</t>
  </si>
  <si>
    <t>--增值业务办理笔数:</t>
  </si>
  <si>
    <t>--增值业务开通量:</t>
  </si>
  <si>
    <t>--重点增值业务开通量:</t>
  </si>
  <si>
    <t>--定制终端销售量:</t>
  </si>
  <si>
    <t>--其中定制手机销售量:</t>
  </si>
  <si>
    <t>--24小时自助营业厅合建营业厅渠道标识:对于实体渠道类型为1、2、3的记录该字段填空，对于4，如是独立设置，该项填空，否则填合建营业厅的渠道标识。</t>
  </si>
  <si>
    <t>--渠道星级:</t>
  </si>
  <si>
    <t>--已合作年限:</t>
  </si>
  <si>
    <t>--经度:考虑到小数点位，接口中该字段长度为10；</t>
  </si>
  <si>
    <t>--纬度:考虑到小数点位，接口中该字段长度为10；</t>
  </si>
  <si>
    <t>--装修累计投资总额:</t>
  </si>
  <si>
    <t>--设备累计投资总额:</t>
  </si>
  <si>
    <t>--办公和营业家具累计投资总额:</t>
  </si>
  <si>
    <t>--一次性门头补贴:</t>
  </si>
  <si>
    <t>--购买月份:</t>
  </si>
  <si>
    <t>--房产证号:</t>
  </si>
  <si>
    <t>--土地证号:</t>
  </si>
  <si>
    <t>--工商号:</t>
  </si>
  <si>
    <t>--购买总价:</t>
  </si>
  <si>
    <t>--租赁开始日期:</t>
  </si>
  <si>
    <t>--租赁截止日期:</t>
  </si>
  <si>
    <t>--年平均租金:</t>
  </si>
  <si>
    <t>--建筑面积:</t>
  </si>
  <si>
    <t>--使用面积:</t>
  </si>
  <si>
    <t>--前台营业面积:</t>
  </si>
  <si>
    <t>--台席数量:</t>
  </si>
  <si>
    <t>--营业人员数量:</t>
  </si>
  <si>
    <t>--保安人数:</t>
  </si>
  <si>
    <t>--保洁人数:</t>
  </si>
  <si>
    <t>--有无排队叫号机:</t>
  </si>
  <si>
    <t>--有无POS机:</t>
  </si>
  <si>
    <t>--有无VIP专席:</t>
  </si>
  <si>
    <t>--有无VIP室:</t>
  </si>
  <si>
    <t>--帐详单打印机台数:</t>
  </si>
  <si>
    <t>--综合性自助终端台数:</t>
  </si>
  <si>
    <t>--G3体验区面积:</t>
  </si>
  <si>
    <t>--电视屏个数:</t>
  </si>
  <si>
    <t>--新业务体验营销平台终端个数:</t>
  </si>
  <si>
    <t>--心机体验平台终端个数:</t>
  </si>
  <si>
    <t>--网上营业厅接入终端个数:</t>
  </si>
  <si>
    <t>--店面面积:</t>
  </si>
  <si>
    <t>--移动受理区面积:</t>
  </si>
  <si>
    <t>--联网方式:</t>
  </si>
  <si>
    <t>--能否办理空中充值业务:</t>
  </si>
  <si>
    <t>--代销商名称:</t>
  </si>
  <si>
    <t>--是否连锁标识:</t>
  </si>
  <si>
    <t>--代销商负责人:</t>
  </si>
  <si>
    <t>--代销商联系电话:</t>
  </si>
  <si>
    <t>--预约渠道标识:</t>
  </si>
  <si>
    <t>--取卡方式:</t>
  </si>
  <si>
    <t xml:space="preserve"> ) DATA CAPTURE NONE IN TBS_APP_BASS1 INDEX IN TBS_INDEX PARTITIONING KEY( XXXX ) USING HASHING;</t>
  </si>
  <si>
    <t>ALTER TABLE BASS1.G_A_02028_DAY  LOCKSIZE ROW APPEND OFF NOT VOLATILE;</t>
  </si>
  <si>
    <t>ALTER TABLE BASS1.G_S_22074_MONTH  LOCKSIZE ROW APPEND OFF NOT VOLATILE;</t>
  </si>
  <si>
    <t>ALTER TABLE BASS1.G_S_03019_MONTH  LOCKSIZE ROW APPEND OFF NOT VOLATILE;</t>
  </si>
  <si>
    <t>ALTER TABLE BASS1.G_A_02065_DAY  LOCKSIZE ROW APPEND OFF NOT VOLATILE;</t>
  </si>
  <si>
    <t>ALTER TABLE BASS1.G_I_22403_MONTH  LOCKSIZE ROW APPEND OFF NOT VOLATILE;</t>
  </si>
  <si>
    <t>ALTER TABLE BASS1.G_I_22404_MONTH  LOCKSIZE ROW APPEND OFF NOT VOLATILE;</t>
  </si>
  <si>
    <t>ALTER TABLE BASS1.G_I_06034_MONTH  LOCKSIZE ROW APPEND OFF NOT VOLATILE;</t>
  </si>
  <si>
    <t>ALTER TABLE BASS1.G_S_22069_MONTH  LOCKSIZE ROW APPEND OFF NOT VOLATILE;</t>
  </si>
  <si>
    <t>ALTER TABLE BASS1.G_A_06035_DAY  LOCKSIZE ROW APPEND OFF NOT VOLATILE;</t>
  </si>
  <si>
    <t>ALTER TABLE BASS1.G_A_06036_DAY  LOCKSIZE ROW APPEND OFF NOT VOLATILE;</t>
  </si>
  <si>
    <t>ALTER TABLE BASS1.G_A_06037_DAY  LOCKSIZE ROW APPEND OFF NOT VOLATILE;</t>
  </si>
  <si>
    <t>ALTER TABLE BASS1.G_I_06038_DAY  LOCKSIZE ROW APPEND OFF NOT VOLATILE;</t>
  </si>
  <si>
    <t>ALTER TABLE BASS1.G_I_06039_DAY  LOCKSIZE ROW APPEND OFF NOT VOLATILE;</t>
  </si>
  <si>
    <t>ALTER TABLE BASS1.G_S_02066_DAY  LOCKSIZE ROW APPEND OFF NOT VOLATILE;</t>
  </si>
  <si>
    <t>ALTER TABLE BASS1.G_S_22075_MONTH  LOCKSIZE ROW APPEND OFF NOT VOLATILE;</t>
  </si>
  <si>
    <t>ALTER TABLE BASS1.G_S_22076_MONTH  LOCKSIZE ROW APPEND OFF NOT VOLATILE;</t>
  </si>
  <si>
    <t>ALTER TABLE BASS1.G_S_22077_MONTH  LOCKSIZE ROW APPEND OFF NOT VOLATILE;</t>
  </si>
  <si>
    <t>time_id_02028</t>
    <phoneticPr fontId="1" type="noConversion"/>
  </si>
  <si>
    <t>time_id_22074</t>
    <phoneticPr fontId="1" type="noConversion"/>
  </si>
  <si>
    <t>time_id_03019</t>
    <phoneticPr fontId="1" type="noConversion"/>
  </si>
  <si>
    <t xml:space="preserve"> ) DATA CAPTURE NONE IN TBS_APP_BASS1 INDEX IN TBS_INDEX PARTITIONING KEY( XXXX ) USING HASHING;</t>
    <phoneticPr fontId="1" type="noConversion"/>
  </si>
  <si>
    <t>资费套餐统一编码</t>
  </si>
  <si>
    <t>按照“资费编码管理模板”制定的各套餐唯一新编码</t>
  </si>
  <si>
    <t>资费套餐名称</t>
  </si>
  <si>
    <t>资费套餐的简称</t>
  </si>
  <si>
    <t>char (100)</t>
  </si>
  <si>
    <t>资费套餐描述</t>
  </si>
  <si>
    <t>资费套餐的详细描述信息</t>
  </si>
  <si>
    <t>char (600)</t>
  </si>
  <si>
    <t>资费套餐销售状态</t>
  </si>
  <si>
    <t>目前销售状态：</t>
  </si>
  <si>
    <t>1-待售：已获审批尚未投放市场</t>
  </si>
  <si>
    <t>2-在售：已投放市场发展用户</t>
  </si>
  <si>
    <t>3-停售：中止市场推广不再发展新用户</t>
  </si>
  <si>
    <t>资费套餐停售时间</t>
  </si>
  <si>
    <t>该全网统一资费套餐的停售时间</t>
  </si>
  <si>
    <t>Char(8)</t>
  </si>
  <si>
    <t>例如：20080307</t>
  </si>
  <si>
    <t>“停售”的资费套餐必填</t>
  </si>
  <si>
    <t>02026</t>
  </si>
  <si>
    <t>02026</t>
    <phoneticPr fontId="1" type="noConversion"/>
  </si>
  <si>
    <t>指用户通信行为开始依据该档套餐进行计费的起始日期。生效日期中的月份应该早于或等于当月。</t>
  </si>
  <si>
    <r>
      <t>格式：</t>
    </r>
    <r>
      <rPr>
        <sz val="10.5"/>
        <color theme="1"/>
        <rFont val="Times New Roman"/>
        <family val="1"/>
      </rPr>
      <t>YYYYMMDD</t>
    </r>
  </si>
  <si>
    <t>02027</t>
  </si>
  <si>
    <t>02027</t>
    <phoneticPr fontId="1" type="noConversion"/>
  </si>
  <si>
    <t>pkg_name</t>
  </si>
  <si>
    <t>pkg_name</t>
    <phoneticPr fontId="1" type="noConversion"/>
  </si>
  <si>
    <t>pkg_desc</t>
  </si>
  <si>
    <t>pkg_desc</t>
    <phoneticPr fontId="1" type="noConversion"/>
  </si>
  <si>
    <t>char(600)</t>
  </si>
  <si>
    <t>char(600)</t>
    <phoneticPr fontId="1" type="noConversion"/>
  </si>
  <si>
    <t>pkg_sts</t>
  </si>
  <si>
    <t>pkg_sts</t>
    <phoneticPr fontId="1" type="noConversion"/>
  </si>
  <si>
    <t>eff_dt</t>
  </si>
  <si>
    <t>eff_dt</t>
    <phoneticPr fontId="1" type="noConversion"/>
  </si>
  <si>
    <t>5.取不同的\t间隔</t>
    <phoneticPr fontId="1" type="noConversion"/>
  </si>
  <si>
    <t>6.将\t替换成：</t>
    <phoneticPr fontId="1" type="noConversion"/>
  </si>
  <si>
    <t>7.将：：替换成\t</t>
    <phoneticPr fontId="1" type="noConversion"/>
  </si>
  <si>
    <t>8.列间只用一个\t分隔</t>
    <phoneticPr fontId="1" type="noConversion"/>
  </si>
  <si>
    <t>9.用44.fmt函数 处理</t>
    <phoneticPr fontId="1" type="noConversion"/>
  </si>
  <si>
    <t>只保留字段，类型，备注（不含注释符）即可，用\t分隔</t>
    <phoneticPr fontId="1" type="noConversion"/>
  </si>
  <si>
    <t>i_XXXXX_yyyymm_02026_XX_XXX.dat</t>
  </si>
  <si>
    <t>i_XXXXX_yyyymm_02027_XX_XXX.dat</t>
  </si>
  <si>
    <r>
      <t>用户选择资费套餐</t>
    </r>
    <r>
      <rPr>
        <sz val="10.5"/>
        <color theme="1"/>
        <rFont val="宋体"/>
        <family val="3"/>
        <charset val="134"/>
      </rPr>
      <t>（资费统一编码）</t>
    </r>
  </si>
  <si>
    <t>资费套餐基本信息（资费统一编码）</t>
  </si>
  <si>
    <t>本接口包括支撑系统在线（停售、待售、在售）的资费全量信息，其中停售的资费既包括无用户的也包括有用户的。</t>
    <phoneticPr fontId="1" type="noConversion"/>
  </si>
  <si>
    <t>1. 用户当月曾经在网，不考虑其月末是否离网。不包括历史离网用户。</t>
    <phoneticPr fontId="1" type="noConversion"/>
  </si>
  <si>
    <t>G_I_02026_MONTH</t>
  </si>
  <si>
    <t>G_I_02027_MONTH</t>
  </si>
  <si>
    <t>G_I_02026_MONTH.tcl</t>
  </si>
  <si>
    <t>G_I_02027_MONTH.tcl</t>
  </si>
  <si>
    <t>BASS1_G_I_02026_MONTH.tcl</t>
  </si>
  <si>
    <t>BASS1_G_I_02027_MONTH.tcl</t>
  </si>
  <si>
    <t>BASS1_EXP_G_I_02026_MONTH</t>
  </si>
  <si>
    <t>BASS1_EXP_G_I_02027_MONTH</t>
  </si>
  <si>
    <t>统一资费</t>
    <phoneticPr fontId="1" type="noConversion"/>
  </si>
  <si>
    <t xml:space="preserve"> bass1_tcl_header.sh</t>
    <phoneticPr fontId="1" type="noConversion"/>
  </si>
  <si>
    <t>BASS1_G_I_02026_MONTH.tcl</t>
    <phoneticPr fontId="1" type="noConversion"/>
  </si>
</sst>
</file>

<file path=xl/styles.xml><?xml version="1.0" encoding="utf-8"?>
<styleSheet xmlns="http://schemas.openxmlformats.org/spreadsheetml/2006/main">
  <fonts count="32">
    <font>
      <sz val="11"/>
      <color theme="1"/>
      <name val="宋体"/>
      <family val="2"/>
      <charset val="134"/>
      <scheme val="minor"/>
    </font>
    <font>
      <sz val="9"/>
      <name val="宋体"/>
      <family val="2"/>
      <charset val="134"/>
      <scheme val="minor"/>
    </font>
    <font>
      <sz val="10.5"/>
      <color theme="1"/>
      <name val="宋体"/>
      <family val="3"/>
      <charset val="134"/>
    </font>
    <font>
      <sz val="10.5"/>
      <color theme="1"/>
      <name val="宋体"/>
      <family val="3"/>
      <charset val="134"/>
      <scheme val="minor"/>
    </font>
    <font>
      <sz val="10.5"/>
      <color theme="1"/>
      <name val="Times New Roman"/>
      <family val="1"/>
    </font>
    <font>
      <sz val="11"/>
      <color theme="1"/>
      <name val="宋体"/>
      <family val="3"/>
      <charset val="134"/>
      <scheme val="minor"/>
    </font>
    <font>
      <sz val="11"/>
      <color theme="1"/>
      <name val="Times New Roman"/>
      <family val="1"/>
    </font>
    <font>
      <u/>
      <sz val="10.5"/>
      <color rgb="FF008080"/>
      <name val="宋体"/>
      <family val="3"/>
      <charset val="134"/>
      <scheme val="minor"/>
    </font>
    <font>
      <sz val="10"/>
      <color theme="1"/>
      <name val="宋体"/>
      <family val="3"/>
      <charset val="134"/>
      <scheme val="minor"/>
    </font>
    <font>
      <u/>
      <sz val="10"/>
      <color rgb="FF008080"/>
      <name val="宋体"/>
      <family val="3"/>
      <charset val="134"/>
      <scheme val="minor"/>
    </font>
    <font>
      <sz val="7"/>
      <color theme="1"/>
      <name val="Times New Roman"/>
      <family val="1"/>
    </font>
    <font>
      <b/>
      <sz val="10.5"/>
      <color theme="1"/>
      <name val="宋体"/>
      <family val="3"/>
      <charset val="134"/>
    </font>
    <font>
      <sz val="10.5"/>
      <color rgb="FF000000"/>
      <name val="宋体"/>
      <family val="3"/>
      <charset val="134"/>
    </font>
    <font>
      <sz val="10.5"/>
      <color theme="1"/>
      <name val="Arial"/>
      <family val="2"/>
    </font>
    <font>
      <sz val="10.5"/>
      <color rgb="FFFF0000"/>
      <name val="宋体"/>
      <family val="3"/>
      <charset val="134"/>
    </font>
    <font>
      <u/>
      <sz val="10.5"/>
      <color rgb="FFFF0000"/>
      <name val="宋体"/>
      <family val="3"/>
      <charset val="134"/>
    </font>
    <font>
      <b/>
      <u/>
      <sz val="10.5"/>
      <color rgb="FFFF0000"/>
      <name val="宋体"/>
      <family val="3"/>
      <charset val="134"/>
    </font>
    <font>
      <b/>
      <sz val="10.5"/>
      <color rgb="FFFF0000"/>
      <name val="宋体"/>
      <family val="3"/>
      <charset val="134"/>
    </font>
    <font>
      <u/>
      <sz val="10.5"/>
      <color rgb="FFFF0000"/>
      <name val="Times New Roman"/>
      <family val="1"/>
    </font>
    <font>
      <sz val="10.5"/>
      <color rgb="FF080000"/>
      <name val="宋体"/>
      <family val="3"/>
      <charset val="134"/>
    </font>
    <font>
      <sz val="12"/>
      <color theme="1"/>
      <name val="宋体"/>
      <family val="3"/>
      <charset val="134"/>
    </font>
    <font>
      <b/>
      <sz val="7"/>
      <color theme="1"/>
      <name val="Times New Roman"/>
      <family val="1"/>
    </font>
    <font>
      <sz val="11"/>
      <color theme="1"/>
      <name val="宋体"/>
      <family val="3"/>
      <charset val="134"/>
    </font>
    <font>
      <sz val="10.5"/>
      <color rgb="FFFF0000"/>
      <name val="Times New Roman"/>
      <family val="1"/>
    </font>
    <font>
      <sz val="11"/>
      <color rgb="FFFF0000"/>
      <name val="宋体"/>
      <family val="2"/>
      <charset val="134"/>
      <scheme val="minor"/>
    </font>
    <font>
      <b/>
      <sz val="10.5"/>
      <color theme="1"/>
      <name val="Times New Roman"/>
      <family val="1"/>
    </font>
    <font>
      <sz val="10.5"/>
      <color theme="1"/>
      <name val="Calibri"/>
      <family val="2"/>
    </font>
    <font>
      <sz val="10.5"/>
      <color rgb="FF000000"/>
      <name val="Calibri"/>
      <family val="2"/>
    </font>
    <font>
      <sz val="10.5"/>
      <color rgb="FFFF0000"/>
      <name val="Calibri"/>
      <family val="2"/>
    </font>
    <font>
      <sz val="11"/>
      <color rgb="FF000000"/>
      <name val="宋体"/>
      <family val="3"/>
      <charset val="134"/>
    </font>
    <font>
      <sz val="11"/>
      <color theme="3" tint="0.39997558519241921"/>
      <name val="宋体"/>
      <family val="2"/>
      <charset val="134"/>
      <scheme val="minor"/>
    </font>
    <font>
      <sz val="11"/>
      <color theme="3" tint="0.39997558519241921"/>
      <name val="宋体"/>
      <family val="3"/>
      <charset val="134"/>
      <scheme val="minor"/>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E6E6E6"/>
        <bgColor indexed="64"/>
      </patternFill>
    </fill>
    <fill>
      <patternFill patternType="solid">
        <fgColor rgb="FF92D050"/>
        <bgColor indexed="64"/>
      </patternFill>
    </fill>
    <fill>
      <patternFill patternType="gray125">
        <bgColor rgb="FFDFDFDF"/>
      </patternFill>
    </fill>
    <fill>
      <patternFill patternType="solid">
        <fgColor rgb="FFFFFFFF"/>
        <bgColor indexed="64"/>
      </patternFill>
    </fill>
  </fills>
  <borders count="20">
    <border>
      <left/>
      <right/>
      <top/>
      <bottom/>
      <diagonal/>
    </border>
    <border>
      <left/>
      <right style="double">
        <color indexed="64"/>
      </right>
      <top/>
      <bottom style="double">
        <color indexed="64"/>
      </bottom>
      <diagonal/>
    </border>
    <border>
      <left/>
      <right style="medium">
        <color indexed="64"/>
      </right>
      <top/>
      <bottom style="double">
        <color indexed="64"/>
      </bottom>
      <diagonal/>
    </border>
    <border>
      <left style="double">
        <color indexed="64"/>
      </left>
      <right style="medium">
        <color indexed="64"/>
      </right>
      <top/>
      <bottom style="double">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style="double">
        <color indexed="64"/>
      </left>
      <right style="medium">
        <color indexed="64"/>
      </right>
      <top/>
      <bottom style="medium">
        <color indexed="64"/>
      </bottom>
      <diagonal/>
    </border>
    <border>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double">
        <color indexed="64"/>
      </left>
      <right style="medium">
        <color indexed="64"/>
      </right>
      <top style="double">
        <color indexed="64"/>
      </top>
      <bottom style="medium">
        <color indexed="64"/>
      </bottom>
      <diagonal/>
    </border>
    <border>
      <left style="medium">
        <color indexed="64"/>
      </left>
      <right style="double">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diagonal/>
    </border>
    <border>
      <left style="double">
        <color indexed="64"/>
      </left>
      <right style="medium">
        <color indexed="64"/>
      </right>
      <top style="medium">
        <color indexed="64"/>
      </top>
      <bottom/>
      <diagonal/>
    </border>
    <border>
      <left style="medium">
        <color indexed="64"/>
      </left>
      <right style="double">
        <color indexed="64"/>
      </right>
      <top/>
      <bottom/>
      <diagonal/>
    </border>
    <border>
      <left style="medium">
        <color indexed="64"/>
      </left>
      <right style="medium">
        <color indexed="64"/>
      </right>
      <top/>
      <bottom/>
      <diagonal/>
    </border>
    <border>
      <left style="double">
        <color indexed="64"/>
      </left>
      <right style="medium">
        <color indexed="64"/>
      </right>
      <top/>
      <bottom/>
      <diagonal/>
    </border>
    <border>
      <left/>
      <right style="double">
        <color indexed="64"/>
      </right>
      <top/>
      <bottom/>
      <diagonal/>
    </border>
  </borders>
  <cellStyleXfs count="1">
    <xf numFmtId="0" fontId="0" fillId="0" borderId="0">
      <alignment vertical="center"/>
    </xf>
  </cellStyleXfs>
  <cellXfs count="293">
    <xf numFmtId="0" fontId="0" fillId="0" borderId="0" xfId="0">
      <alignment vertical="center"/>
    </xf>
    <xf numFmtId="49" fontId="0" fillId="0" borderId="0" xfId="0" applyNumberFormat="1">
      <alignment vertical="center"/>
    </xf>
    <xf numFmtId="0" fontId="0" fillId="2" borderId="0" xfId="0" applyFill="1">
      <alignment vertical="center"/>
    </xf>
    <xf numFmtId="0" fontId="2" fillId="0" borderId="0" xfId="0" applyFont="1" applyAlignment="1">
      <alignment horizontal="left" vertical="center"/>
    </xf>
    <xf numFmtId="0" fontId="3" fillId="0" borderId="0" xfId="0" applyFont="1">
      <alignment vertical="center"/>
    </xf>
    <xf numFmtId="0" fontId="0" fillId="3" borderId="0" xfId="0" applyFill="1">
      <alignment vertical="center"/>
    </xf>
    <xf numFmtId="0" fontId="5" fillId="0" borderId="0" xfId="0" applyFont="1">
      <alignment vertical="center"/>
    </xf>
    <xf numFmtId="0" fontId="7" fillId="0" borderId="0" xfId="0" applyFont="1">
      <alignment vertical="center"/>
    </xf>
    <xf numFmtId="0" fontId="8" fillId="0" borderId="0" xfId="0" applyFont="1">
      <alignment vertical="center"/>
    </xf>
    <xf numFmtId="49" fontId="0" fillId="4" borderId="0" xfId="0" applyNumberFormat="1" applyFill="1">
      <alignment vertical="center"/>
    </xf>
    <xf numFmtId="0" fontId="9" fillId="0" borderId="0" xfId="0" applyFont="1">
      <alignment vertical="center"/>
    </xf>
    <xf numFmtId="0" fontId="2" fillId="0" borderId="0" xfId="0" quotePrefix="1" applyFont="1" applyFill="1" applyBorder="1" applyAlignment="1">
      <alignment horizontal="justify"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justify" vertical="center" wrapText="1"/>
    </xf>
    <xf numFmtId="0" fontId="2" fillId="0" borderId="2" xfId="0"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Fill="1" applyBorder="1" applyAlignment="1">
      <alignment horizontal="justify" vertical="center" wrapText="1"/>
    </xf>
    <xf numFmtId="0" fontId="2" fillId="0" borderId="4" xfId="0" applyFont="1" applyBorder="1" applyAlignment="1">
      <alignment horizontal="justify" vertical="center" wrapText="1"/>
    </xf>
    <xf numFmtId="0" fontId="2" fillId="0" borderId="5" xfId="0" applyFont="1" applyBorder="1" applyAlignment="1">
      <alignment horizontal="justify" vertical="center" wrapText="1"/>
    </xf>
    <xf numFmtId="0" fontId="10"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5" borderId="7" xfId="0" applyFont="1" applyFill="1" applyBorder="1" applyAlignment="1">
      <alignment horizontal="center" vertical="top" wrapText="1"/>
    </xf>
    <xf numFmtId="0" fontId="2" fillId="5" borderId="8" xfId="0" applyFont="1" applyFill="1" applyBorder="1" applyAlignment="1">
      <alignment horizontal="center" vertical="top" wrapText="1"/>
    </xf>
    <xf numFmtId="0" fontId="2" fillId="5" borderId="9" xfId="0" applyFont="1" applyFill="1" applyBorder="1" applyAlignment="1">
      <alignment horizontal="center" vertical="top" wrapText="1"/>
    </xf>
    <xf numFmtId="0" fontId="2" fillId="0" borderId="14" xfId="0" applyFont="1" applyBorder="1" applyAlignment="1">
      <alignment horizontal="justify" vertical="center" wrapText="1"/>
    </xf>
    <xf numFmtId="0" fontId="11" fillId="0" borderId="4"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vertical="top" wrapText="1"/>
    </xf>
    <xf numFmtId="0" fontId="4" fillId="0" borderId="2" xfId="0" applyFont="1" applyBorder="1" applyAlignment="1">
      <alignment vertical="top" wrapText="1"/>
    </xf>
    <xf numFmtId="0" fontId="2" fillId="0" borderId="3" xfId="0" applyFont="1" applyBorder="1" applyAlignment="1">
      <alignment horizontal="justify" vertical="center" wrapText="1"/>
    </xf>
    <xf numFmtId="0" fontId="11" fillId="0" borderId="4" xfId="0" applyFont="1" applyBorder="1" applyAlignment="1">
      <alignment horizontal="left" vertical="center" wrapText="1"/>
    </xf>
    <xf numFmtId="0" fontId="12" fillId="0" borderId="5" xfId="0" applyFont="1" applyBorder="1" applyAlignment="1">
      <alignment horizontal="justify" vertical="center" wrapText="1"/>
    </xf>
    <xf numFmtId="0" fontId="2" fillId="5" borderId="9" xfId="0" applyFont="1" applyFill="1" applyBorder="1" applyAlignment="1">
      <alignment horizontal="center" vertical="center" wrapText="1"/>
    </xf>
    <xf numFmtId="0" fontId="2" fillId="0" borderId="5" xfId="0" applyFont="1" applyBorder="1" applyAlignment="1">
      <alignment vertical="top" wrapText="1"/>
    </xf>
    <xf numFmtId="0" fontId="2" fillId="0" borderId="14" xfId="0" applyFont="1" applyBorder="1" applyAlignment="1">
      <alignment vertical="top" wrapText="1"/>
    </xf>
    <xf numFmtId="0" fontId="2" fillId="0" borderId="4" xfId="0" applyFont="1" applyBorder="1" applyAlignment="1">
      <alignment horizontal="left" vertical="center" wrapText="1"/>
    </xf>
    <xf numFmtId="0" fontId="2" fillId="0" borderId="5" xfId="0" applyFont="1" applyBorder="1" applyAlignment="1">
      <alignment horizontal="justify" vertical="top" wrapText="1"/>
    </xf>
    <xf numFmtId="0" fontId="2" fillId="0" borderId="14" xfId="0" applyFont="1" applyBorder="1" applyAlignment="1">
      <alignment horizontal="justify" vertical="top" wrapText="1"/>
    </xf>
    <xf numFmtId="0" fontId="11" fillId="0" borderId="4" xfId="0" applyFont="1" applyBorder="1" applyAlignment="1">
      <alignment horizontal="left" vertical="center" wrapText="1" indent="1"/>
    </xf>
    <xf numFmtId="0" fontId="2" fillId="0" borderId="6" xfId="0" applyFont="1" applyBorder="1" applyAlignment="1">
      <alignment horizontal="center" vertical="center" wrapText="1"/>
    </xf>
    <xf numFmtId="0" fontId="4" fillId="0" borderId="6" xfId="0" applyFont="1" applyBorder="1" applyAlignment="1">
      <alignment horizontal="center" vertical="top" wrapText="1"/>
    </xf>
    <xf numFmtId="0" fontId="2" fillId="0" borderId="0" xfId="0" quotePrefix="1" applyFont="1" applyBorder="1" applyAlignment="1">
      <alignment horizontal="center" vertical="center" wrapText="1"/>
    </xf>
    <xf numFmtId="0" fontId="14" fillId="0" borderId="1" xfId="0" applyFont="1" applyBorder="1" applyAlignment="1">
      <alignment horizontal="center" vertical="center" wrapText="1"/>
    </xf>
    <xf numFmtId="0" fontId="15" fillId="0" borderId="2" xfId="0" applyFont="1" applyBorder="1" applyAlignment="1">
      <alignment horizontal="justify" vertical="center" wrapText="1"/>
    </xf>
    <xf numFmtId="0" fontId="14" fillId="0" borderId="2" xfId="0" applyFont="1" applyBorder="1" applyAlignment="1">
      <alignment horizontal="justify" vertical="center" wrapText="1"/>
    </xf>
    <xf numFmtId="0" fontId="15" fillId="0" borderId="2" xfId="0" applyFont="1" applyBorder="1" applyAlignment="1">
      <alignment horizontal="justify" vertical="top" wrapText="1"/>
    </xf>
    <xf numFmtId="0" fontId="14" fillId="0" borderId="3" xfId="0" applyFont="1" applyBorder="1" applyAlignment="1">
      <alignment horizontal="center" vertical="center" wrapText="1"/>
    </xf>
    <xf numFmtId="0" fontId="14" fillId="0" borderId="4" xfId="0" applyFont="1" applyBorder="1" applyAlignment="1">
      <alignment horizontal="justify" vertical="center" wrapText="1"/>
    </xf>
    <xf numFmtId="0" fontId="15" fillId="0" borderId="5" xfId="0" applyFont="1" applyBorder="1" applyAlignment="1">
      <alignment horizontal="justify" vertical="center" wrapText="1"/>
    </xf>
    <xf numFmtId="0" fontId="15" fillId="0" borderId="0" xfId="0" applyFont="1" applyFill="1" applyBorder="1" applyAlignment="1">
      <alignment horizontal="justify" vertical="center" wrapText="1"/>
    </xf>
    <xf numFmtId="0" fontId="15" fillId="0" borderId="6" xfId="0" applyFont="1" applyBorder="1" applyAlignment="1">
      <alignment horizontal="justify" vertical="center" wrapText="1"/>
    </xf>
    <xf numFmtId="0" fontId="16" fillId="0" borderId="4" xfId="0" applyFont="1" applyBorder="1" applyAlignment="1">
      <alignment horizontal="justify" vertical="center" wrapText="1"/>
    </xf>
    <xf numFmtId="0" fontId="14" fillId="0" borderId="4" xfId="0" applyFont="1" applyBorder="1" applyAlignment="1">
      <alignment horizontal="center" vertical="center" wrapText="1"/>
    </xf>
    <xf numFmtId="0" fontId="15" fillId="5" borderId="7" xfId="0" applyFont="1" applyFill="1" applyBorder="1" applyAlignment="1">
      <alignment horizontal="center" vertical="top" wrapText="1"/>
    </xf>
    <xf numFmtId="0" fontId="15" fillId="5" borderId="8" xfId="0" applyFont="1" applyFill="1" applyBorder="1" applyAlignment="1">
      <alignment horizontal="center" vertical="top" wrapText="1"/>
    </xf>
    <xf numFmtId="0" fontId="15" fillId="5" borderId="9" xfId="0" applyFont="1" applyFill="1" applyBorder="1" applyAlignment="1">
      <alignment horizontal="center" vertical="top" wrapText="1"/>
    </xf>
    <xf numFmtId="0" fontId="15" fillId="0" borderId="14" xfId="0" applyFont="1" applyBorder="1" applyAlignment="1">
      <alignment horizontal="justify" vertical="center" wrapText="1"/>
    </xf>
    <xf numFmtId="0" fontId="17" fillId="0" borderId="1" xfId="0" applyFont="1" applyBorder="1" applyAlignment="1">
      <alignment horizontal="justify" vertical="center" wrapText="1"/>
    </xf>
    <xf numFmtId="0" fontId="11" fillId="0" borderId="3" xfId="0" applyFont="1" applyBorder="1" applyAlignment="1">
      <alignment horizontal="justify" vertical="top" wrapText="1"/>
    </xf>
    <xf numFmtId="0" fontId="17" fillId="0" borderId="4" xfId="0" applyFont="1" applyBorder="1" applyAlignment="1">
      <alignment horizontal="justify" vertical="center" wrapText="1"/>
    </xf>
    <xf numFmtId="0" fontId="11" fillId="0" borderId="6" xfId="0" applyFont="1" applyBorder="1" applyAlignment="1">
      <alignment horizontal="center" vertical="center" wrapText="1"/>
    </xf>
    <xf numFmtId="0" fontId="18" fillId="0" borderId="5" xfId="0" applyFont="1" applyBorder="1" applyAlignment="1">
      <alignment horizontal="justify" vertical="center" wrapText="1"/>
    </xf>
    <xf numFmtId="0" fontId="11" fillId="0" borderId="5" xfId="0" applyFont="1" applyBorder="1" applyAlignment="1">
      <alignment horizontal="justify" vertical="center" wrapText="1"/>
    </xf>
    <xf numFmtId="0" fontId="11" fillId="0" borderId="4" xfId="0" applyFont="1" applyBorder="1" applyAlignment="1">
      <alignment horizontal="justify" vertical="top" wrapText="1"/>
    </xf>
    <xf numFmtId="0" fontId="15" fillId="0" borderId="5" xfId="0" applyFont="1" applyBorder="1" applyAlignment="1">
      <alignment horizontal="justify" vertical="top" wrapText="1"/>
    </xf>
    <xf numFmtId="0" fontId="11" fillId="0" borderId="7" xfId="0" applyFont="1" applyBorder="1" applyAlignment="1">
      <alignment horizontal="justify" vertical="top" wrapText="1"/>
    </xf>
    <xf numFmtId="0" fontId="11" fillId="0" borderId="8" xfId="0" applyFont="1" applyBorder="1" applyAlignment="1">
      <alignment horizontal="justify" vertical="top" wrapText="1"/>
    </xf>
    <xf numFmtId="0" fontId="11" fillId="0" borderId="9" xfId="0" applyFont="1" applyBorder="1" applyAlignment="1">
      <alignment horizontal="justify" vertical="top" wrapText="1"/>
    </xf>
    <xf numFmtId="0" fontId="2" fillId="0" borderId="1" xfId="0" applyFont="1" applyBorder="1" applyAlignment="1">
      <alignment horizontal="justify" vertical="center" wrapText="1"/>
    </xf>
    <xf numFmtId="0" fontId="2" fillId="0" borderId="19" xfId="0" applyFont="1" applyBorder="1" applyAlignment="1">
      <alignment horizontal="justify" vertical="center" wrapText="1"/>
    </xf>
    <xf numFmtId="0" fontId="19" fillId="0" borderId="5" xfId="0" applyFont="1" applyBorder="1" applyAlignment="1">
      <alignment horizontal="justify" vertical="center" wrapText="1"/>
    </xf>
    <xf numFmtId="0" fontId="2" fillId="5" borderId="7" xfId="0" applyFont="1" applyFill="1" applyBorder="1" applyAlignment="1">
      <alignment horizontal="justify" vertical="top" wrapText="1"/>
    </xf>
    <xf numFmtId="0" fontId="2" fillId="5" borderId="8" xfId="0" applyFont="1" applyFill="1" applyBorder="1" applyAlignment="1">
      <alignment horizontal="justify" vertical="top" wrapText="1"/>
    </xf>
    <xf numFmtId="0" fontId="0" fillId="0" borderId="0" xfId="0" quotePrefix="1">
      <alignment vertical="center"/>
    </xf>
    <xf numFmtId="0" fontId="20" fillId="0" borderId="5" xfId="0" applyFont="1" applyBorder="1" applyAlignment="1">
      <alignment vertical="center" wrapText="1"/>
    </xf>
    <xf numFmtId="0" fontId="20" fillId="0" borderId="14" xfId="0" applyFont="1" applyBorder="1" applyAlignment="1">
      <alignment vertical="center" wrapText="1"/>
    </xf>
    <xf numFmtId="0" fontId="12" fillId="0" borderId="4" xfId="0" applyFont="1" applyBorder="1" applyAlignment="1">
      <alignment horizontal="justify" vertical="center" wrapText="1"/>
    </xf>
    <xf numFmtId="0" fontId="12" fillId="0" borderId="0" xfId="0" applyFont="1" applyFill="1" applyBorder="1" applyAlignment="1">
      <alignment horizontal="justify" vertical="center" wrapText="1"/>
    </xf>
    <xf numFmtId="0" fontId="12" fillId="0" borderId="6" xfId="0" applyFont="1" applyBorder="1" applyAlignment="1">
      <alignment horizontal="center" vertical="center" wrapText="1"/>
    </xf>
    <xf numFmtId="0" fontId="11" fillId="0" borderId="4" xfId="0" applyFont="1" applyBorder="1" applyAlignment="1">
      <alignment horizontal="justify" vertical="center" wrapText="1"/>
    </xf>
    <xf numFmtId="0" fontId="21" fillId="0" borderId="6" xfId="0" applyFont="1" applyBorder="1" applyAlignment="1">
      <alignment horizontal="center" vertical="center" wrapText="1"/>
    </xf>
    <xf numFmtId="0" fontId="14" fillId="0" borderId="4" xfId="0" applyFont="1" applyBorder="1" applyAlignment="1">
      <alignment horizontal="left" vertical="center" wrapText="1"/>
    </xf>
    <xf numFmtId="0" fontId="2" fillId="0" borderId="14" xfId="0" applyFont="1" applyBorder="1" applyAlignment="1">
      <alignment horizontal="left" vertical="center" wrapText="1"/>
    </xf>
    <xf numFmtId="0" fontId="2" fillId="0" borderId="5" xfId="0" applyFont="1" applyBorder="1" applyAlignment="1">
      <alignment horizontal="left" vertical="center" wrapText="1"/>
    </xf>
    <xf numFmtId="0" fontId="13" fillId="0" borderId="1" xfId="0" applyFont="1" applyBorder="1" applyAlignment="1">
      <alignment horizontal="center" vertical="center" wrapText="1"/>
    </xf>
    <xf numFmtId="0" fontId="13" fillId="0" borderId="2" xfId="0" applyFont="1" applyBorder="1" applyAlignment="1">
      <alignment horizontal="justify" vertical="center" wrapText="1"/>
    </xf>
    <xf numFmtId="0" fontId="10" fillId="0" borderId="3" xfId="0" applyFont="1" applyBorder="1" applyAlignment="1">
      <alignment horizontal="center" vertical="center" wrapText="1"/>
    </xf>
    <xf numFmtId="0" fontId="22" fillId="0" borderId="5" xfId="0" applyFont="1" applyBorder="1" applyAlignment="1">
      <alignment vertical="center" wrapText="1"/>
    </xf>
    <xf numFmtId="0" fontId="23" fillId="0" borderId="5" xfId="0" applyFont="1" applyBorder="1" applyAlignment="1">
      <alignment horizontal="justify" vertical="center" wrapText="1"/>
    </xf>
    <xf numFmtId="0" fontId="4" fillId="0" borderId="5" xfId="0" applyFont="1" applyBorder="1" applyAlignment="1">
      <alignment horizontal="justify" vertical="center" wrapText="1"/>
    </xf>
    <xf numFmtId="0" fontId="4" fillId="0" borderId="14" xfId="0" applyFont="1" applyBorder="1" applyAlignment="1">
      <alignment horizontal="justify" vertical="center" wrapText="1"/>
    </xf>
    <xf numFmtId="0" fontId="4" fillId="0" borderId="4" xfId="0" applyFont="1" applyBorder="1" applyAlignment="1">
      <alignment horizontal="justify"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2" fillId="0" borderId="5" xfId="0" applyFont="1" applyBorder="1" applyAlignment="1">
      <alignment vertical="top" wrapText="1"/>
    </xf>
    <xf numFmtId="0" fontId="10"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justify" vertical="top" wrapText="1"/>
    </xf>
    <xf numFmtId="0" fontId="4" fillId="0" borderId="4" xfId="0" applyFont="1" applyBorder="1" applyAlignment="1">
      <alignment horizontal="justify" vertical="top" wrapText="1"/>
    </xf>
    <xf numFmtId="0" fontId="2" fillId="0" borderId="4" xfId="0" applyFont="1" applyBorder="1" applyAlignment="1">
      <alignment horizontal="justify" vertical="top" wrapText="1"/>
    </xf>
    <xf numFmtId="0" fontId="4" fillId="0" borderId="5" xfId="0" applyFont="1" applyBorder="1" applyAlignment="1">
      <alignment horizontal="justify" vertical="top" wrapText="1"/>
    </xf>
    <xf numFmtId="0" fontId="14" fillId="0" borderId="4" xfId="0" applyFont="1" applyBorder="1" applyAlignment="1">
      <alignment horizontal="justify" vertical="top" wrapText="1"/>
    </xf>
    <xf numFmtId="0" fontId="2" fillId="0" borderId="3" xfId="0" applyFont="1" applyBorder="1" applyAlignment="1">
      <alignment horizontal="justify" vertical="top" wrapText="1"/>
    </xf>
    <xf numFmtId="0" fontId="4" fillId="0" borderId="2" xfId="0" applyFont="1" applyBorder="1" applyAlignment="1">
      <alignment horizontal="justify" vertical="top" wrapText="1"/>
    </xf>
    <xf numFmtId="0" fontId="2" fillId="0" borderId="1" xfId="0" applyFont="1" applyBorder="1" applyAlignment="1">
      <alignment horizontal="justify" vertical="top" wrapText="1"/>
    </xf>
    <xf numFmtId="0" fontId="2" fillId="0" borderId="19" xfId="0" applyFont="1" applyBorder="1" applyAlignment="1">
      <alignment horizontal="justify" vertical="top" wrapText="1"/>
    </xf>
    <xf numFmtId="0" fontId="4" fillId="0" borderId="19" xfId="0" applyFont="1" applyBorder="1" applyAlignment="1">
      <alignment horizontal="justify" vertical="top" wrapText="1"/>
    </xf>
    <xf numFmtId="0" fontId="2" fillId="0" borderId="5" xfId="0" applyFont="1" applyBorder="1" applyAlignment="1">
      <alignment horizontal="justify" wrapText="1"/>
    </xf>
    <xf numFmtId="0" fontId="2" fillId="0" borderId="4" xfId="0" applyFont="1" applyBorder="1" applyAlignment="1">
      <alignment horizontal="justify" wrapText="1"/>
    </xf>
    <xf numFmtId="0" fontId="4" fillId="0" borderId="5" xfId="0" applyFont="1" applyBorder="1" applyAlignment="1">
      <alignment horizontal="justify"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13" fillId="0" borderId="6" xfId="0" applyFont="1" applyBorder="1" applyAlignment="1">
      <alignment horizontal="center" vertical="center" wrapText="1"/>
    </xf>
    <xf numFmtId="0" fontId="13" fillId="0" borderId="5" xfId="0" applyFont="1" applyBorder="1" applyAlignment="1">
      <alignment horizontal="justify" vertical="center" wrapText="1"/>
    </xf>
    <xf numFmtId="0" fontId="13" fillId="0" borderId="4" xfId="0" applyFont="1" applyBorder="1" applyAlignment="1">
      <alignment horizontal="center" vertical="center" wrapText="1"/>
    </xf>
    <xf numFmtId="0" fontId="13" fillId="0" borderId="19" xfId="0" applyFont="1" applyBorder="1" applyAlignment="1">
      <alignment horizontal="justify" vertical="top" wrapText="1"/>
    </xf>
    <xf numFmtId="0" fontId="13" fillId="0" borderId="4" xfId="0" applyFont="1" applyBorder="1" applyAlignment="1">
      <alignment horizontal="justify" vertical="top" wrapText="1"/>
    </xf>
    <xf numFmtId="0" fontId="13" fillId="0" borderId="3" xfId="0" applyFont="1" applyBorder="1" applyAlignment="1">
      <alignment horizontal="center" vertical="center" wrapText="1"/>
    </xf>
    <xf numFmtId="0" fontId="13" fillId="0" borderId="19" xfId="0" applyFont="1" applyBorder="1" applyAlignment="1">
      <alignment horizontal="justify" vertical="center" wrapText="1"/>
    </xf>
    <xf numFmtId="0" fontId="13" fillId="0" borderId="4" xfId="0" applyFont="1" applyBorder="1" applyAlignment="1">
      <alignment horizontal="justify" vertical="center" wrapText="1"/>
    </xf>
    <xf numFmtId="0" fontId="0" fillId="6" borderId="0" xfId="0" applyFill="1">
      <alignment vertical="center"/>
    </xf>
    <xf numFmtId="49" fontId="24" fillId="0" borderId="0" xfId="0" applyNumberFormat="1" applyFont="1">
      <alignment vertical="center"/>
    </xf>
    <xf numFmtId="0" fontId="2" fillId="7" borderId="9"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7" xfId="0" applyFont="1" applyFill="1" applyBorder="1" applyAlignment="1">
      <alignment horizontal="center" vertical="center"/>
    </xf>
    <xf numFmtId="0" fontId="2" fillId="8" borderId="6" xfId="0" applyFont="1" applyFill="1" applyBorder="1" applyAlignment="1">
      <alignment horizontal="center" vertical="center" wrapText="1"/>
    </xf>
    <xf numFmtId="0" fontId="2" fillId="8" borderId="5" xfId="0" applyFont="1" applyFill="1" applyBorder="1" applyAlignment="1">
      <alignment horizontal="justify" vertical="center"/>
    </xf>
    <xf numFmtId="0" fontId="2" fillId="8" borderId="4" xfId="0" applyFont="1" applyFill="1" applyBorder="1" applyAlignment="1">
      <alignment horizontal="justify" vertical="center"/>
    </xf>
    <xf numFmtId="0" fontId="2" fillId="8" borderId="5" xfId="0" applyFont="1" applyFill="1" applyBorder="1" applyAlignment="1">
      <alignment horizontal="justify" vertical="center" wrapText="1"/>
    </xf>
    <xf numFmtId="0" fontId="2" fillId="8" borderId="14" xfId="0" applyFont="1" applyFill="1" applyBorder="1" applyAlignment="1">
      <alignment horizontal="justify" vertical="center"/>
    </xf>
    <xf numFmtId="0" fontId="2" fillId="8" borderId="3" xfId="0" applyFont="1" applyFill="1" applyBorder="1" applyAlignment="1">
      <alignment horizontal="center" vertical="center" wrapText="1"/>
    </xf>
    <xf numFmtId="0" fontId="2" fillId="8" borderId="2" xfId="0" applyFont="1" applyFill="1" applyBorder="1" applyAlignment="1">
      <alignment horizontal="justify" vertical="center"/>
    </xf>
    <xf numFmtId="0" fontId="2" fillId="8" borderId="2" xfId="0" applyFont="1" applyFill="1" applyBorder="1" applyAlignment="1">
      <alignment horizontal="justify" vertical="center" wrapText="1"/>
    </xf>
    <xf numFmtId="0" fontId="2" fillId="8" borderId="1" xfId="0" applyFont="1" applyFill="1" applyBorder="1" applyAlignment="1">
      <alignment horizontal="justify" vertical="center"/>
    </xf>
    <xf numFmtId="0" fontId="13" fillId="0" borderId="6" xfId="0" applyFont="1" applyBorder="1" applyAlignment="1">
      <alignment horizontal="center" vertical="top" wrapText="1"/>
    </xf>
    <xf numFmtId="0" fontId="4" fillId="0" borderId="1" xfId="0" applyFont="1" applyBorder="1" applyAlignment="1">
      <alignment horizontal="justify" vertical="top" wrapText="1"/>
    </xf>
    <xf numFmtId="0" fontId="13" fillId="0" borderId="1" xfId="0" applyFont="1" applyBorder="1" applyAlignment="1">
      <alignment horizontal="justify" vertical="top" wrapText="1"/>
    </xf>
    <xf numFmtId="0" fontId="2" fillId="0" borderId="9" xfId="0" applyFont="1" applyBorder="1" applyAlignment="1">
      <alignment horizontal="center" vertical="top" wrapText="1"/>
    </xf>
    <xf numFmtId="0" fontId="2" fillId="0" borderId="8" xfId="0" applyFont="1" applyBorder="1" applyAlignment="1">
      <alignment horizontal="center" vertical="top" wrapText="1"/>
    </xf>
    <xf numFmtId="0" fontId="2" fillId="0" borderId="7" xfId="0" applyFont="1" applyBorder="1" applyAlignment="1">
      <alignment horizontal="center" vertical="top" wrapText="1"/>
    </xf>
    <xf numFmtId="0" fontId="4" fillId="0" borderId="6" xfId="0" applyFont="1" applyBorder="1" applyAlignment="1">
      <alignment horizontal="justify" vertical="top" wrapText="1"/>
    </xf>
    <xf numFmtId="0" fontId="10" fillId="0" borderId="6" xfId="0" applyFont="1" applyBorder="1" applyAlignment="1">
      <alignment horizontal="center" vertical="top" wrapText="1"/>
    </xf>
    <xf numFmtId="0" fontId="4" fillId="0" borderId="14" xfId="0" applyFont="1" applyBorder="1" applyAlignment="1">
      <alignment horizontal="justify" vertical="top" wrapText="1"/>
    </xf>
    <xf numFmtId="0" fontId="4" fillId="0" borderId="3" xfId="0" applyFont="1" applyBorder="1" applyAlignment="1">
      <alignment horizontal="justify" vertical="top" wrapText="1"/>
    </xf>
    <xf numFmtId="0" fontId="12" fillId="0" borderId="14" xfId="0" applyFont="1" applyBorder="1" applyAlignment="1">
      <alignment horizontal="justify" vertical="center" wrapText="1"/>
    </xf>
    <xf numFmtId="0" fontId="27" fillId="0" borderId="5" xfId="0" applyFont="1" applyBorder="1" applyAlignment="1">
      <alignment horizontal="justify" vertical="top" wrapText="1"/>
    </xf>
    <xf numFmtId="0" fontId="28" fillId="0" borderId="5" xfId="0" applyFont="1" applyBorder="1" applyAlignment="1">
      <alignment horizontal="justify" vertical="center" wrapText="1"/>
    </xf>
    <xf numFmtId="0" fontId="26" fillId="0" borderId="5" xfId="0" applyFont="1" applyBorder="1" applyAlignment="1">
      <alignment horizontal="justify" vertical="center" wrapText="1"/>
    </xf>
    <xf numFmtId="0" fontId="4" fillId="0" borderId="5" xfId="0" applyFont="1" applyBorder="1" applyAlignment="1">
      <alignment horizontal="left" vertical="top" wrapText="1"/>
    </xf>
    <xf numFmtId="0" fontId="2" fillId="0" borderId="5" xfId="0" applyFont="1" applyBorder="1" applyAlignment="1">
      <alignment horizontal="left" vertical="top" wrapText="1"/>
    </xf>
    <xf numFmtId="0" fontId="2" fillId="0" borderId="14" xfId="0" applyFont="1" applyBorder="1" applyAlignment="1">
      <alignment horizontal="left" vertical="top" wrapText="1"/>
    </xf>
    <xf numFmtId="0" fontId="12" fillId="0" borderId="14" xfId="0" applyFont="1" applyBorder="1" applyAlignment="1">
      <alignment horizontal="left" vertical="top" wrapText="1"/>
    </xf>
    <xf numFmtId="0" fontId="12" fillId="0" borderId="5" xfId="0" applyFont="1" applyBorder="1" applyAlignment="1">
      <alignment horizontal="left" vertical="top" wrapText="1"/>
    </xf>
    <xf numFmtId="0" fontId="4" fillId="0" borderId="2" xfId="0" applyFont="1" applyBorder="1" applyAlignment="1">
      <alignment horizontal="left" vertical="top" wrapText="1"/>
    </xf>
    <xf numFmtId="0" fontId="2" fillId="0" borderId="2" xfId="0" applyFont="1" applyBorder="1" applyAlignment="1">
      <alignment horizontal="left" vertical="top" wrapText="1"/>
    </xf>
    <xf numFmtId="0" fontId="12" fillId="0" borderId="14" xfId="0" applyFont="1" applyBorder="1" applyAlignment="1">
      <alignment horizontal="justify" vertical="top" wrapText="1"/>
    </xf>
    <xf numFmtId="0" fontId="12" fillId="0" borderId="5" xfId="0" applyFont="1" applyBorder="1" applyAlignment="1">
      <alignment horizontal="justify" vertical="top" wrapText="1"/>
    </xf>
    <xf numFmtId="0" fontId="2" fillId="0" borderId="9" xfId="0" applyFont="1" applyBorder="1" applyAlignment="1">
      <alignment horizontal="justify" vertical="top" wrapText="1"/>
    </xf>
    <xf numFmtId="0" fontId="2" fillId="0" borderId="8" xfId="0" applyFont="1" applyBorder="1" applyAlignment="1">
      <alignment horizontal="justify" vertical="top" wrapText="1"/>
    </xf>
    <xf numFmtId="0" fontId="2" fillId="0" borderId="7" xfId="0" applyFont="1" applyBorder="1" applyAlignment="1">
      <alignment horizontal="justify" vertical="top" wrapText="1"/>
    </xf>
    <xf numFmtId="0" fontId="25" fillId="0" borderId="1" xfId="0" applyFont="1" applyBorder="1" applyAlignment="1">
      <alignment horizontal="justify" vertical="top" wrapText="1"/>
    </xf>
    <xf numFmtId="0" fontId="29" fillId="0" borderId="6" xfId="0" applyFont="1" applyBorder="1" applyAlignment="1">
      <alignment horizontal="center" vertical="center" wrapText="1"/>
    </xf>
    <xf numFmtId="0" fontId="2" fillId="0" borderId="19" xfId="0" applyFont="1" applyBorder="1" applyAlignment="1">
      <alignment horizontal="center" vertical="center" wrapText="1"/>
    </xf>
    <xf numFmtId="0" fontId="2" fillId="8" borderId="0" xfId="0" applyFont="1" applyFill="1" applyBorder="1" applyAlignment="1">
      <alignment horizontal="justify" vertical="center"/>
    </xf>
    <xf numFmtId="0" fontId="4" fillId="0" borderId="0" xfId="0" applyFont="1" applyFill="1" applyBorder="1" applyAlignment="1">
      <alignment horizontal="justify" vertical="top" wrapText="1"/>
    </xf>
    <xf numFmtId="0" fontId="2"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2" fillId="8" borderId="6" xfId="0" applyFont="1" applyFill="1" applyBorder="1" applyAlignment="1">
      <alignment horizontal="center" vertical="center" wrapText="1"/>
    </xf>
    <xf numFmtId="0" fontId="30" fillId="6" borderId="0" xfId="0" applyFont="1" applyFill="1">
      <alignment vertical="center"/>
    </xf>
    <xf numFmtId="49" fontId="31" fillId="0" borderId="0" xfId="0" applyNumberFormat="1" applyFont="1">
      <alignment vertical="center"/>
    </xf>
    <xf numFmtId="0" fontId="31" fillId="0" borderId="0" xfId="0" applyFont="1">
      <alignment vertical="center"/>
    </xf>
    <xf numFmtId="0" fontId="12" fillId="0" borderId="13" xfId="0" applyFont="1" applyBorder="1" applyAlignment="1">
      <alignment horizontal="justify" vertical="center" wrapText="1"/>
    </xf>
    <xf numFmtId="0" fontId="12" fillId="0" borderId="11" xfId="0" applyFont="1" applyBorder="1" applyAlignment="1">
      <alignment horizontal="justify" vertical="center" wrapText="1"/>
    </xf>
    <xf numFmtId="0" fontId="2" fillId="0" borderId="13" xfId="0" applyFont="1" applyBorder="1" applyAlignment="1">
      <alignment horizontal="justify" vertical="top" wrapText="1"/>
    </xf>
    <xf numFmtId="0" fontId="2" fillId="0" borderId="17" xfId="0" applyFont="1" applyBorder="1" applyAlignment="1">
      <alignment horizontal="justify" vertical="top" wrapText="1"/>
    </xf>
    <xf numFmtId="0" fontId="2" fillId="0" borderId="11" xfId="0" applyFont="1" applyBorder="1" applyAlignment="1">
      <alignment horizontal="justify" vertical="top" wrapText="1"/>
    </xf>
    <xf numFmtId="0" fontId="2" fillId="0" borderId="12" xfId="0" applyFont="1" applyBorder="1" applyAlignment="1">
      <alignment horizontal="left" vertical="center" wrapText="1"/>
    </xf>
    <xf numFmtId="0" fontId="2" fillId="0" borderId="16" xfId="0" applyFont="1" applyBorder="1" applyAlignment="1">
      <alignment horizontal="left" vertical="center" wrapText="1"/>
    </xf>
    <xf numFmtId="0" fontId="2" fillId="0" borderId="10" xfId="0" applyFont="1" applyBorder="1" applyAlignment="1">
      <alignment horizontal="left" vertical="center" wrapText="1"/>
    </xf>
    <xf numFmtId="0" fontId="4" fillId="0" borderId="12" xfId="0" applyFont="1" applyBorder="1" applyAlignment="1">
      <alignment horizontal="justify" vertical="top" wrapText="1"/>
    </xf>
    <xf numFmtId="0" fontId="4" fillId="0" borderId="10" xfId="0" applyFont="1" applyBorder="1" applyAlignment="1">
      <alignment horizontal="justify" vertical="top" wrapText="1"/>
    </xf>
    <xf numFmtId="0" fontId="2" fillId="0" borderId="12" xfId="0" applyFont="1" applyBorder="1" applyAlignment="1">
      <alignment horizontal="justify" vertical="top" wrapText="1"/>
    </xf>
    <xf numFmtId="0" fontId="2" fillId="0" borderId="16" xfId="0" applyFont="1" applyBorder="1" applyAlignment="1">
      <alignment horizontal="justify" vertical="top" wrapText="1"/>
    </xf>
    <xf numFmtId="0" fontId="2" fillId="0" borderId="10" xfId="0" applyFont="1" applyBorder="1" applyAlignment="1">
      <alignment horizontal="justify" vertical="top" wrapText="1"/>
    </xf>
    <xf numFmtId="0" fontId="4" fillId="0" borderId="13" xfId="0" applyFont="1" applyBorder="1" applyAlignment="1">
      <alignment horizontal="justify" vertical="top" wrapText="1"/>
    </xf>
    <xf numFmtId="0" fontId="4" fillId="0" borderId="17" xfId="0" applyFont="1" applyBorder="1" applyAlignment="1">
      <alignment horizontal="justify" vertical="top" wrapText="1"/>
    </xf>
    <xf numFmtId="0" fontId="4" fillId="0" borderId="11" xfId="0" applyFont="1" applyBorder="1" applyAlignment="1">
      <alignment horizontal="justify" vertical="top" wrapText="1"/>
    </xf>
    <xf numFmtId="0" fontId="12" fillId="0" borderId="17" xfId="0" applyFont="1" applyBorder="1" applyAlignment="1">
      <alignment horizontal="justify" vertical="center" wrapText="1"/>
    </xf>
    <xf numFmtId="0" fontId="11" fillId="0" borderId="12"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11" fillId="0" borderId="12" xfId="0" applyFont="1" applyBorder="1" applyAlignment="1">
      <alignment horizontal="justify" vertical="top" wrapText="1"/>
    </xf>
    <xf numFmtId="0" fontId="11" fillId="0" borderId="10" xfId="0" applyFont="1" applyBorder="1" applyAlignment="1">
      <alignment horizontal="justify" vertical="top" wrapText="1"/>
    </xf>
    <xf numFmtId="0" fontId="2" fillId="0" borderId="13" xfId="0" applyFont="1" applyBorder="1" applyAlignment="1">
      <alignment horizontal="justify" vertical="center" wrapText="1"/>
    </xf>
    <xf numFmtId="0" fontId="2" fillId="0" borderId="17" xfId="0" applyFont="1" applyBorder="1" applyAlignment="1">
      <alignment horizontal="justify" vertical="center" wrapText="1"/>
    </xf>
    <xf numFmtId="0" fontId="2" fillId="0" borderId="11" xfId="0" applyFont="1" applyBorder="1" applyAlignment="1">
      <alignment horizontal="justify" vertical="center" wrapText="1"/>
    </xf>
    <xf numFmtId="0" fontId="2" fillId="8" borderId="13" xfId="0" applyFont="1" applyFill="1" applyBorder="1" applyAlignment="1">
      <alignment horizontal="justify" vertical="center"/>
    </xf>
    <xf numFmtId="0" fontId="2" fillId="8" borderId="11" xfId="0" applyFont="1" applyFill="1" applyBorder="1" applyAlignment="1">
      <alignment horizontal="justify" vertical="center"/>
    </xf>
    <xf numFmtId="0" fontId="2" fillId="8" borderId="12" xfId="0" applyFont="1" applyFill="1" applyBorder="1" applyAlignment="1">
      <alignment horizontal="justify" vertical="center"/>
    </xf>
    <xf numFmtId="0" fontId="2" fillId="8" borderId="10" xfId="0" applyFont="1" applyFill="1" applyBorder="1" applyAlignment="1">
      <alignment horizontal="justify" vertical="center"/>
    </xf>
    <xf numFmtId="0" fontId="13" fillId="0" borderId="15"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3" xfId="0" applyFont="1" applyBorder="1" applyAlignment="1">
      <alignment horizontal="justify" vertical="center" wrapText="1"/>
    </xf>
    <xf numFmtId="0" fontId="13" fillId="0" borderId="17" xfId="0" applyFont="1" applyBorder="1" applyAlignment="1">
      <alignment horizontal="justify" vertical="center" wrapText="1"/>
    </xf>
    <xf numFmtId="0" fontId="13" fillId="0" borderId="11" xfId="0" applyFont="1" applyBorder="1" applyAlignment="1">
      <alignment horizontal="justify" vertical="center" wrapText="1"/>
    </xf>
    <xf numFmtId="0" fontId="10" fillId="0" borderId="15" xfId="0" applyFont="1" applyBorder="1" applyAlignment="1">
      <alignment horizontal="center" vertical="top" wrapText="1"/>
    </xf>
    <xf numFmtId="0" fontId="10" fillId="0" borderId="6" xfId="0" applyFont="1" applyBorder="1" applyAlignment="1">
      <alignment horizontal="center" vertical="top" wrapText="1"/>
    </xf>
    <xf numFmtId="0" fontId="2" fillId="8" borderId="15"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10" fillId="0" borderId="15" xfId="0" applyFont="1" applyBorder="1" applyAlignment="1">
      <alignment horizontal="center" vertical="center" wrapText="1"/>
    </xf>
    <xf numFmtId="0" fontId="10" fillId="0" borderId="6"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6" xfId="0" applyFont="1" applyBorder="1" applyAlignment="1">
      <alignment horizontal="center" vertical="center" wrapText="1"/>
    </xf>
    <xf numFmtId="0" fontId="10" fillId="0" borderId="18" xfId="0" applyFont="1" applyBorder="1" applyAlignment="1">
      <alignment horizontal="center" vertical="center" wrapText="1"/>
    </xf>
    <xf numFmtId="0" fontId="4" fillId="0" borderId="15" xfId="0" applyFont="1" applyBorder="1" applyAlignment="1">
      <alignment horizontal="justify" vertical="top" wrapText="1"/>
    </xf>
    <xf numFmtId="0" fontId="4" fillId="0" borderId="6" xfId="0" applyFont="1" applyBorder="1" applyAlignment="1">
      <alignment horizontal="justify" vertical="top" wrapText="1"/>
    </xf>
    <xf numFmtId="0" fontId="2" fillId="0" borderId="1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3" xfId="0" applyFont="1" applyBorder="1" applyAlignment="1">
      <alignment horizontal="justify" wrapText="1"/>
    </xf>
    <xf numFmtId="0" fontId="2" fillId="0" borderId="11" xfId="0" applyFont="1" applyBorder="1" applyAlignment="1">
      <alignment horizontal="justify" wrapText="1"/>
    </xf>
    <xf numFmtId="0" fontId="4" fillId="0" borderId="18" xfId="0" applyFont="1" applyBorder="1" applyAlignment="1">
      <alignment horizontal="justify" vertical="top" wrapText="1"/>
    </xf>
    <xf numFmtId="0" fontId="4" fillId="0" borderId="1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5" xfId="0" applyFont="1" applyBorder="1" applyAlignment="1">
      <alignment horizontal="center" vertical="top" wrapText="1"/>
    </xf>
    <xf numFmtId="0" fontId="4" fillId="0" borderId="6" xfId="0" applyFont="1" applyBorder="1" applyAlignment="1">
      <alignment horizontal="center" vertical="top" wrapText="1"/>
    </xf>
    <xf numFmtId="0" fontId="11" fillId="0" borderId="12"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16" xfId="0" applyFont="1" applyBorder="1" applyAlignment="1">
      <alignment horizontal="left" vertical="center" wrapText="1" indent="1"/>
    </xf>
    <xf numFmtId="0" fontId="11" fillId="0" borderId="12" xfId="0" applyFont="1" applyBorder="1" applyAlignment="1">
      <alignment horizontal="justify" vertical="center" wrapText="1"/>
    </xf>
    <xf numFmtId="0" fontId="11" fillId="0" borderId="16" xfId="0" applyFont="1" applyBorder="1" applyAlignment="1">
      <alignment horizontal="justify" vertical="center" wrapText="1"/>
    </xf>
    <xf numFmtId="0" fontId="11" fillId="0" borderId="10" xfId="0" applyFont="1" applyBorder="1" applyAlignment="1">
      <alignment horizontal="justify" vertical="center" wrapText="1"/>
    </xf>
    <xf numFmtId="0" fontId="2" fillId="0" borderId="12" xfId="0" applyFont="1" applyBorder="1" applyAlignment="1">
      <alignment horizontal="justify" vertical="center" wrapText="1"/>
    </xf>
    <xf numFmtId="0" fontId="2" fillId="0" borderId="10" xfId="0" applyFont="1" applyBorder="1" applyAlignment="1">
      <alignment horizontal="justify" vertical="center" wrapText="1"/>
    </xf>
    <xf numFmtId="0" fontId="2" fillId="0" borderId="16" xfId="0" applyFont="1" applyBorder="1" applyAlignment="1">
      <alignment horizontal="justify" vertical="center" wrapText="1"/>
    </xf>
    <xf numFmtId="0" fontId="16" fillId="0" borderId="12" xfId="0" applyFont="1" applyBorder="1" applyAlignment="1">
      <alignment horizontal="justify" vertical="center" wrapText="1"/>
    </xf>
    <xf numFmtId="0" fontId="0" fillId="0" borderId="10" xfId="0" applyBorder="1">
      <alignment vertical="center"/>
    </xf>
    <xf numFmtId="0" fontId="2" fillId="0" borderId="18" xfId="0" applyFont="1" applyBorder="1" applyAlignment="1">
      <alignment horizontal="center" vertical="center" wrapText="1"/>
    </xf>
    <xf numFmtId="0" fontId="15" fillId="0" borderId="13" xfId="0" applyFont="1" applyBorder="1" applyAlignment="1">
      <alignment horizontal="justify" vertical="center" wrapText="1"/>
    </xf>
    <xf numFmtId="0" fontId="0" fillId="0" borderId="11" xfId="0" applyBorder="1">
      <alignment vertical="center"/>
    </xf>
    <xf numFmtId="0" fontId="11" fillId="0" borderId="15" xfId="0" applyFont="1" applyBorder="1" applyAlignment="1">
      <alignment horizontal="center" vertical="center" wrapText="1"/>
    </xf>
    <xf numFmtId="0" fontId="0" fillId="0" borderId="6" xfId="0" applyBorder="1">
      <alignment vertical="center"/>
    </xf>
    <xf numFmtId="0" fontId="15" fillId="0" borderId="17" xfId="0" applyFont="1" applyBorder="1" applyAlignment="1">
      <alignment horizontal="justify" vertical="center" wrapText="1"/>
    </xf>
    <xf numFmtId="0" fontId="15" fillId="0" borderId="11" xfId="0" applyFont="1" applyBorder="1" applyAlignment="1">
      <alignment horizontal="justify" vertical="center" wrapText="1"/>
    </xf>
    <xf numFmtId="0" fontId="16" fillId="0" borderId="16" xfId="0" applyFont="1" applyBorder="1" applyAlignment="1">
      <alignment horizontal="justify" vertical="center" wrapText="1"/>
    </xf>
    <xf numFmtId="0" fontId="16" fillId="0" borderId="10" xfId="0" applyFont="1" applyBorder="1" applyAlignment="1">
      <alignment horizontal="justify" vertical="center" wrapText="1"/>
    </xf>
    <xf numFmtId="0" fontId="15" fillId="0" borderId="15" xfId="0" applyFont="1" applyBorder="1" applyAlignment="1">
      <alignment horizontal="justify" vertical="center" wrapText="1"/>
    </xf>
    <xf numFmtId="0" fontId="15" fillId="0" borderId="18" xfId="0" applyFont="1" applyBorder="1" applyAlignment="1">
      <alignment horizontal="justify" vertical="center" wrapText="1"/>
    </xf>
    <xf numFmtId="0" fontId="15" fillId="0" borderId="6" xfId="0" applyFont="1" applyBorder="1" applyAlignment="1">
      <alignment horizontal="justify" vertical="center" wrapText="1"/>
    </xf>
    <xf numFmtId="0" fontId="20" fillId="0" borderId="13" xfId="0" applyFont="1" applyBorder="1" applyAlignment="1">
      <alignment vertical="center" wrapText="1"/>
    </xf>
    <xf numFmtId="0" fontId="20" fillId="0" borderId="11" xfId="0" applyFont="1" applyBorder="1" applyAlignment="1">
      <alignment vertical="center" wrapText="1"/>
    </xf>
    <xf numFmtId="0" fontId="19" fillId="0" borderId="13" xfId="0" applyFont="1" applyBorder="1" applyAlignment="1">
      <alignment horizontal="justify" vertical="center" wrapText="1"/>
    </xf>
    <xf numFmtId="0" fontId="19" fillId="0" borderId="11" xfId="0" applyFont="1" applyBorder="1" applyAlignment="1">
      <alignment horizontal="justify" vertical="center" wrapText="1"/>
    </xf>
    <xf numFmtId="0" fontId="14" fillId="0" borderId="12" xfId="0" applyFont="1" applyBorder="1" applyAlignment="1">
      <alignment horizontal="justify" vertical="center" wrapText="1"/>
    </xf>
    <xf numFmtId="0" fontId="14" fillId="0" borderId="10" xfId="0" applyFont="1" applyBorder="1" applyAlignment="1">
      <alignment horizontal="justify" vertical="center" wrapText="1"/>
    </xf>
    <xf numFmtId="0" fontId="11" fillId="0" borderId="18" xfId="0" applyFont="1" applyBorder="1" applyAlignment="1">
      <alignment horizontal="center" vertical="center" wrapText="1"/>
    </xf>
    <xf numFmtId="0" fontId="11" fillId="0" borderId="6" xfId="0" applyFont="1" applyBorder="1" applyAlignment="1">
      <alignment horizontal="center" vertical="center" wrapText="1"/>
    </xf>
    <xf numFmtId="0" fontId="17" fillId="0" borderId="12" xfId="0" applyFont="1" applyBorder="1" applyAlignment="1">
      <alignment horizontal="justify" vertical="center" wrapText="1"/>
    </xf>
    <xf numFmtId="0" fontId="17" fillId="0" borderId="16" xfId="0" applyFont="1" applyBorder="1" applyAlignment="1">
      <alignment horizontal="justify" vertical="center" wrapText="1"/>
    </xf>
    <xf numFmtId="0" fontId="17" fillId="0" borderId="10" xfId="0" applyFont="1" applyBorder="1" applyAlignment="1">
      <alignment horizontal="justify" vertical="center" wrapText="1"/>
    </xf>
    <xf numFmtId="0" fontId="14" fillId="0" borderId="12" xfId="0" applyFont="1" applyBorder="1" applyAlignment="1">
      <alignment horizontal="left" vertical="center" wrapText="1"/>
    </xf>
    <xf numFmtId="0" fontId="14" fillId="0" borderId="16" xfId="0" applyFont="1" applyBorder="1" applyAlignment="1">
      <alignment horizontal="left" vertical="center" wrapText="1"/>
    </xf>
    <xf numFmtId="0" fontId="14" fillId="0" borderId="10" xfId="0" applyFont="1" applyBorder="1" applyAlignment="1">
      <alignment horizontal="left" vertical="center" wrapText="1"/>
    </xf>
    <xf numFmtId="0" fontId="11" fillId="0" borderId="13" xfId="0" applyFont="1" applyBorder="1" applyAlignment="1">
      <alignment horizontal="justify" vertical="center" wrapText="1"/>
    </xf>
    <xf numFmtId="0" fontId="11" fillId="0" borderId="17" xfId="0" applyFont="1" applyBorder="1" applyAlignment="1">
      <alignment horizontal="justify" vertical="center" wrapText="1"/>
    </xf>
    <xf numFmtId="0" fontId="11" fillId="0" borderId="11" xfId="0" applyFont="1" applyBorder="1" applyAlignment="1">
      <alignment horizontal="justify" vertical="center" wrapText="1"/>
    </xf>
    <xf numFmtId="0" fontId="4" fillId="0" borderId="12" xfId="0" applyFont="1" applyBorder="1" applyAlignment="1">
      <alignment horizontal="justify" vertical="center" wrapText="1"/>
    </xf>
    <xf numFmtId="0" fontId="4" fillId="0" borderId="16" xfId="0" applyFont="1" applyBorder="1" applyAlignment="1">
      <alignment horizontal="justify" vertical="center" wrapText="1"/>
    </xf>
    <xf numFmtId="0" fontId="4" fillId="0" borderId="10" xfId="0" applyFont="1" applyBorder="1" applyAlignment="1">
      <alignment horizontal="justify" vertical="center" wrapText="1"/>
    </xf>
    <xf numFmtId="0" fontId="22" fillId="0" borderId="13" xfId="0" applyFont="1" applyBorder="1" applyAlignment="1">
      <alignment vertical="center" wrapText="1"/>
    </xf>
    <xf numFmtId="0" fontId="22" fillId="0" borderId="11" xfId="0" applyFont="1" applyBorder="1" applyAlignment="1">
      <alignment vertical="center" wrapText="1"/>
    </xf>
    <xf numFmtId="0" fontId="0" fillId="0" borderId="0" xfId="0" applyAlignment="1">
      <alignment horizontal="center" vertical="center"/>
    </xf>
    <xf numFmtId="0" fontId="2" fillId="0" borderId="17" xfId="0" applyFont="1" applyBorder="1" applyAlignment="1">
      <alignment horizontal="justify" wrapText="1"/>
    </xf>
    <xf numFmtId="0" fontId="2" fillId="0" borderId="15" xfId="0" applyFont="1" applyBorder="1" applyAlignment="1">
      <alignment horizontal="justify" vertical="top" wrapText="1"/>
    </xf>
    <xf numFmtId="0" fontId="2" fillId="0" borderId="6" xfId="0" applyFont="1" applyBorder="1" applyAlignment="1">
      <alignment horizontal="justify" vertical="top" wrapText="1"/>
    </xf>
    <xf numFmtId="0" fontId="2" fillId="0" borderId="18" xfId="0" applyFont="1" applyBorder="1" applyAlignment="1">
      <alignment horizontal="justify" vertical="top" wrapText="1"/>
    </xf>
    <xf numFmtId="0" fontId="2" fillId="8" borderId="4" xfId="0" applyFont="1" applyFill="1" applyBorder="1" applyAlignment="1">
      <alignment horizontal="center" vertical="center"/>
    </xf>
    <xf numFmtId="0" fontId="2" fillId="8" borderId="19" xfId="0" applyFont="1" applyFill="1" applyBorder="1" applyAlignment="1">
      <alignment horizontal="left" vertical="center"/>
    </xf>
    <xf numFmtId="0" fontId="2" fillId="8" borderId="19" xfId="0" applyFont="1" applyFill="1" applyBorder="1" applyAlignment="1">
      <alignment horizontal="justify" vertical="center"/>
    </xf>
    <xf numFmtId="0" fontId="4" fillId="8" borderId="2" xfId="0" applyFont="1" applyFill="1" applyBorder="1" applyAlignment="1">
      <alignment vertical="top"/>
    </xf>
    <xf numFmtId="0" fontId="2" fillId="8" borderId="2" xfId="0" applyFont="1" applyFill="1" applyBorder="1" applyAlignment="1">
      <alignment vertical="top" wrapText="1"/>
    </xf>
    <xf numFmtId="0" fontId="2" fillId="8" borderId="1" xfId="0" applyFont="1" applyFill="1" applyBorder="1" applyAlignment="1">
      <alignment horizontal="left" vertical="center"/>
    </xf>
    <xf numFmtId="0" fontId="2" fillId="8" borderId="18" xfId="0" applyFont="1" applyFill="1" applyBorder="1" applyAlignment="1">
      <alignment horizontal="center" vertical="center" wrapText="1"/>
    </xf>
    <xf numFmtId="0" fontId="2" fillId="8" borderId="17" xfId="0" applyFont="1" applyFill="1" applyBorder="1" applyAlignment="1">
      <alignment horizontal="justify" vertical="center"/>
    </xf>
    <xf numFmtId="0" fontId="2" fillId="8" borderId="13" xfId="0" applyFont="1" applyFill="1" applyBorder="1" applyAlignment="1">
      <alignment horizontal="justify" vertical="center" wrapText="1"/>
    </xf>
    <xf numFmtId="0" fontId="2" fillId="8" borderId="17" xfId="0" applyFont="1" applyFill="1" applyBorder="1" applyAlignment="1">
      <alignment horizontal="justify" vertical="center" wrapText="1"/>
    </xf>
    <xf numFmtId="0" fontId="2" fillId="8" borderId="11" xfId="0" applyFont="1" applyFill="1" applyBorder="1" applyAlignment="1">
      <alignment horizontal="justify" vertical="center" wrapText="1"/>
    </xf>
    <xf numFmtId="0" fontId="24" fillId="0" borderId="0" xfId="0" applyFont="1">
      <alignment vertical="center"/>
    </xf>
    <xf numFmtId="0" fontId="12" fillId="0" borderId="0" xfId="0" applyFont="1" applyAlignment="1">
      <alignment horizontal="lef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AA58"/>
  <sheetViews>
    <sheetView tabSelected="1" topLeftCell="A46" workbookViewId="0">
      <selection activeCell="A57" sqref="A57:C58"/>
    </sheetView>
  </sheetViews>
  <sheetFormatPr defaultRowHeight="13.5"/>
  <cols>
    <col min="2" max="2" width="18.375" style="1" bestFit="1" customWidth="1"/>
    <col min="3" max="3" width="35.875" style="1" bestFit="1" customWidth="1"/>
    <col min="4" max="4" width="9" style="1"/>
    <col min="5" max="5" width="9.5" style="1" bestFit="1" customWidth="1"/>
    <col min="6" max="7" width="9" style="1"/>
    <col min="8" max="8" width="99.625" style="1" bestFit="1" customWidth="1"/>
    <col min="9" max="9" width="17.25" bestFit="1" customWidth="1"/>
    <col min="10" max="10" width="21.625" bestFit="1" customWidth="1"/>
    <col min="11" max="12" width="28.25" bestFit="1" customWidth="1"/>
    <col min="13" max="13" width="38.25" bestFit="1" customWidth="1"/>
    <col min="14" max="14" width="53.875" bestFit="1" customWidth="1"/>
    <col min="15" max="16" width="38.25" customWidth="1"/>
    <col min="17" max="17" width="80.5" bestFit="1" customWidth="1"/>
    <col min="18" max="18" width="19.375" customWidth="1"/>
  </cols>
  <sheetData>
    <row r="1" spans="1:27">
      <c r="B1" s="1" t="s">
        <v>457</v>
      </c>
      <c r="C1" s="1" t="s">
        <v>456</v>
      </c>
      <c r="D1" s="1" t="s">
        <v>455</v>
      </c>
      <c r="E1" s="1" t="s">
        <v>454</v>
      </c>
      <c r="F1" s="1" t="s">
        <v>453</v>
      </c>
      <c r="G1" s="1" t="s">
        <v>452</v>
      </c>
      <c r="H1" s="1" t="s">
        <v>451</v>
      </c>
      <c r="I1" t="s">
        <v>450</v>
      </c>
      <c r="J1" t="s">
        <v>449</v>
      </c>
      <c r="K1" t="s">
        <v>448</v>
      </c>
      <c r="L1" t="s">
        <v>447</v>
      </c>
      <c r="M1" t="s">
        <v>446</v>
      </c>
      <c r="N1" s="2"/>
      <c r="O1" s="2"/>
      <c r="P1" s="2"/>
      <c r="Q1" t="s">
        <v>445</v>
      </c>
      <c r="R1" t="s">
        <v>444</v>
      </c>
      <c r="S1" t="s">
        <v>443</v>
      </c>
      <c r="T1" t="s">
        <v>442</v>
      </c>
      <c r="U1" t="s">
        <v>441</v>
      </c>
      <c r="V1" t="s">
        <v>440</v>
      </c>
      <c r="W1" t="s">
        <v>439</v>
      </c>
      <c r="X1" t="s">
        <v>438</v>
      </c>
      <c r="Y1" t="s">
        <v>437</v>
      </c>
      <c r="Z1" t="s">
        <v>436</v>
      </c>
      <c r="AA1" t="s">
        <v>435</v>
      </c>
    </row>
    <row r="2" spans="1:27">
      <c r="B2" s="9" t="s">
        <v>434</v>
      </c>
      <c r="D2" s="1" t="s">
        <v>104</v>
      </c>
      <c r="E2" s="1" t="s">
        <v>380</v>
      </c>
      <c r="F2" s="1" t="s">
        <v>379</v>
      </c>
      <c r="G2" s="10" t="s">
        <v>433</v>
      </c>
      <c r="H2" s="7" t="s">
        <v>432</v>
      </c>
      <c r="I2" t="s">
        <v>431</v>
      </c>
      <c r="J2" t="s">
        <v>430</v>
      </c>
      <c r="K2" t="s">
        <v>429</v>
      </c>
      <c r="L2" t="s">
        <v>428</v>
      </c>
      <c r="M2" t="s">
        <v>427</v>
      </c>
      <c r="N2" t="str">
        <f t="shared" ref="N2:N23" si="0">"rename " &amp; I2 &amp; " to " &amp; I2 &amp;"_CANCEL_OLD"</f>
        <v>rename G_S_02024_DAY to G_S_02024_DAY_CANCEL_OLD</v>
      </c>
      <c r="O2" t="str">
        <f t="shared" ref="O2:O49" si="1">"CREATE TABLE "&amp; I2 &amp; " ("</f>
        <v>CREATE TABLE G_S_02024_DAY (</v>
      </c>
      <c r="P2" t="s">
        <v>303</v>
      </c>
      <c r="Q2" t="s">
        <v>426</v>
      </c>
      <c r="R2" t="s">
        <v>425</v>
      </c>
      <c r="S2" t="s">
        <v>424</v>
      </c>
      <c r="T2" t="s">
        <v>423</v>
      </c>
      <c r="U2" t="s">
        <v>422</v>
      </c>
      <c r="V2" t="s">
        <v>421</v>
      </c>
      <c r="W2" t="s">
        <v>420</v>
      </c>
      <c r="X2" t="s">
        <v>419</v>
      </c>
      <c r="Y2" t="s">
        <v>418</v>
      </c>
      <c r="Z2" t="s">
        <v>417</v>
      </c>
      <c r="AA2" t="s">
        <v>416</v>
      </c>
    </row>
    <row r="3" spans="1:27">
      <c r="B3" s="9" t="s">
        <v>415</v>
      </c>
      <c r="D3" s="1" t="s">
        <v>104</v>
      </c>
      <c r="E3" s="1" t="s">
        <v>380</v>
      </c>
      <c r="F3" s="1" t="s">
        <v>379</v>
      </c>
      <c r="G3" s="10" t="s">
        <v>414</v>
      </c>
      <c r="H3" s="7" t="s">
        <v>413</v>
      </c>
      <c r="I3" t="s">
        <v>412</v>
      </c>
      <c r="J3" t="s">
        <v>411</v>
      </c>
      <c r="K3" t="s">
        <v>410</v>
      </c>
      <c r="L3" t="s">
        <v>409</v>
      </c>
      <c r="M3" t="s">
        <v>408</v>
      </c>
      <c r="N3" t="str">
        <f t="shared" si="0"/>
        <v>rename G_S_02025_DAY to G_S_02025_DAY_CANCEL_OLD</v>
      </c>
      <c r="O3" t="str">
        <f t="shared" si="1"/>
        <v>CREATE TABLE G_S_02025_DAY (</v>
      </c>
      <c r="P3" t="s">
        <v>303</v>
      </c>
      <c r="Q3" t="s">
        <v>407</v>
      </c>
      <c r="R3" t="s">
        <v>406</v>
      </c>
      <c r="S3" t="s">
        <v>405</v>
      </c>
      <c r="T3" t="s">
        <v>404</v>
      </c>
      <c r="U3" t="s">
        <v>403</v>
      </c>
      <c r="V3" t="s">
        <v>402</v>
      </c>
      <c r="W3" t="s">
        <v>401</v>
      </c>
      <c r="X3" t="s">
        <v>400</v>
      </c>
      <c r="Y3" t="s">
        <v>399</v>
      </c>
      <c r="Z3" t="s">
        <v>293</v>
      </c>
    </row>
    <row r="4" spans="1:27">
      <c r="B4" s="9" t="s">
        <v>398</v>
      </c>
      <c r="D4" s="1" t="s">
        <v>104</v>
      </c>
      <c r="E4" s="1" t="s">
        <v>380</v>
      </c>
      <c r="F4" s="1" t="s">
        <v>379</v>
      </c>
      <c r="G4" s="10" t="s">
        <v>397</v>
      </c>
      <c r="H4" s="10" t="s">
        <v>396</v>
      </c>
      <c r="I4" t="s">
        <v>395</v>
      </c>
      <c r="J4" t="s">
        <v>394</v>
      </c>
      <c r="K4" t="s">
        <v>393</v>
      </c>
      <c r="L4" t="s">
        <v>392</v>
      </c>
      <c r="M4" t="s">
        <v>391</v>
      </c>
      <c r="N4" t="str">
        <f t="shared" si="0"/>
        <v>rename G_S_04019_DAY to G_S_04019_DAY_CANCEL_OLD</v>
      </c>
      <c r="O4" t="str">
        <f t="shared" si="1"/>
        <v>CREATE TABLE G_S_04019_DAY (</v>
      </c>
      <c r="P4" t="s">
        <v>303</v>
      </c>
      <c r="Q4" t="s">
        <v>390</v>
      </c>
      <c r="R4" t="s">
        <v>389</v>
      </c>
      <c r="S4" t="s">
        <v>388</v>
      </c>
      <c r="T4" t="s">
        <v>387</v>
      </c>
      <c r="U4" t="s">
        <v>386</v>
      </c>
      <c r="V4" t="s">
        <v>385</v>
      </c>
      <c r="W4" t="s">
        <v>384</v>
      </c>
      <c r="X4" t="s">
        <v>383</v>
      </c>
      <c r="Y4" t="s">
        <v>382</v>
      </c>
      <c r="Z4" t="s">
        <v>293</v>
      </c>
    </row>
    <row r="5" spans="1:27">
      <c r="B5" s="9" t="s">
        <v>381</v>
      </c>
      <c r="D5" s="1" t="s">
        <v>104</v>
      </c>
      <c r="E5" s="1" t="s">
        <v>380</v>
      </c>
      <c r="F5" s="1" t="s">
        <v>379</v>
      </c>
      <c r="G5" s="8" t="s">
        <v>378</v>
      </c>
      <c r="H5" s="7" t="s">
        <v>377</v>
      </c>
      <c r="I5" t="s">
        <v>376</v>
      </c>
      <c r="J5" t="s">
        <v>375</v>
      </c>
      <c r="K5" t="s">
        <v>374</v>
      </c>
      <c r="L5" t="s">
        <v>373</v>
      </c>
      <c r="M5" t="s">
        <v>372</v>
      </c>
      <c r="N5" t="str">
        <f t="shared" si="0"/>
        <v>rename G_S_22048_DAY to G_S_22048_DAY_CANCEL_OLD</v>
      </c>
      <c r="O5" t="str">
        <f t="shared" si="1"/>
        <v>CREATE TABLE G_S_22048_DAY (</v>
      </c>
      <c r="P5" t="s">
        <v>303</v>
      </c>
      <c r="Q5" t="s">
        <v>371</v>
      </c>
      <c r="R5" t="s">
        <v>370</v>
      </c>
      <c r="S5" t="s">
        <v>369</v>
      </c>
      <c r="T5" t="s">
        <v>368</v>
      </c>
      <c r="U5" t="s">
        <v>367</v>
      </c>
      <c r="V5" t="s">
        <v>366</v>
      </c>
      <c r="W5" t="s">
        <v>365</v>
      </c>
      <c r="X5" t="s">
        <v>364</v>
      </c>
      <c r="Y5" t="s">
        <v>363</v>
      </c>
      <c r="Z5" t="s">
        <v>293</v>
      </c>
    </row>
    <row r="6" spans="1:27">
      <c r="B6" s="9" t="s">
        <v>362</v>
      </c>
      <c r="D6" s="1" t="s">
        <v>104</v>
      </c>
      <c r="E6" s="1" t="s">
        <v>45</v>
      </c>
      <c r="F6" s="1" t="s">
        <v>64</v>
      </c>
      <c r="G6" s="8" t="s">
        <v>361</v>
      </c>
      <c r="H6" s="7" t="s">
        <v>360</v>
      </c>
      <c r="I6" t="s">
        <v>359</v>
      </c>
      <c r="J6" t="s">
        <v>358</v>
      </c>
      <c r="K6" t="s">
        <v>357</v>
      </c>
      <c r="L6" t="s">
        <v>356</v>
      </c>
      <c r="M6" t="s">
        <v>355</v>
      </c>
      <c r="N6" t="str">
        <f t="shared" si="0"/>
        <v>rename G_S_22057_MONTH to G_S_22057_MONTH_CANCEL_OLD</v>
      </c>
      <c r="O6" t="str">
        <f t="shared" si="1"/>
        <v>CREATE TABLE G_S_22057_MONTH (</v>
      </c>
      <c r="P6" t="s">
        <v>303</v>
      </c>
      <c r="Q6" t="s">
        <v>354</v>
      </c>
      <c r="R6" t="s">
        <v>353</v>
      </c>
      <c r="S6" t="s">
        <v>352</v>
      </c>
      <c r="T6" t="s">
        <v>351</v>
      </c>
      <c r="U6" t="s">
        <v>350</v>
      </c>
      <c r="V6" t="s">
        <v>349</v>
      </c>
      <c r="W6" t="s">
        <v>348</v>
      </c>
      <c r="X6" t="s">
        <v>347</v>
      </c>
      <c r="Y6" t="s">
        <v>346</v>
      </c>
      <c r="Z6" t="s">
        <v>293</v>
      </c>
    </row>
    <row r="7" spans="1:27">
      <c r="B7" s="9" t="s">
        <v>345</v>
      </c>
      <c r="D7" s="1" t="s">
        <v>104</v>
      </c>
      <c r="E7" s="1" t="s">
        <v>45</v>
      </c>
      <c r="F7" s="1" t="s">
        <v>64</v>
      </c>
      <c r="G7" s="8" t="s">
        <v>344</v>
      </c>
      <c r="H7" s="7" t="s">
        <v>343</v>
      </c>
      <c r="I7" t="s">
        <v>342</v>
      </c>
      <c r="J7" t="s">
        <v>341</v>
      </c>
      <c r="K7" t="s">
        <v>340</v>
      </c>
      <c r="L7" t="s">
        <v>339</v>
      </c>
      <c r="M7" t="s">
        <v>338</v>
      </c>
      <c r="N7" t="str">
        <f t="shared" si="0"/>
        <v>rename G_S_22058_MONTH to G_S_22058_MONTH_CANCEL_OLD</v>
      </c>
      <c r="O7" t="str">
        <f t="shared" si="1"/>
        <v>CREATE TABLE G_S_22058_MONTH (</v>
      </c>
      <c r="P7" t="s">
        <v>303</v>
      </c>
      <c r="Q7" t="s">
        <v>337</v>
      </c>
      <c r="R7" t="s">
        <v>336</v>
      </c>
      <c r="S7" t="s">
        <v>335</v>
      </c>
      <c r="T7" t="s">
        <v>334</v>
      </c>
      <c r="U7" t="s">
        <v>333</v>
      </c>
      <c r="V7" t="s">
        <v>332</v>
      </c>
      <c r="W7" t="s">
        <v>331</v>
      </c>
      <c r="X7" t="s">
        <v>330</v>
      </c>
      <c r="Y7" t="s">
        <v>329</v>
      </c>
      <c r="Z7" t="s">
        <v>293</v>
      </c>
    </row>
    <row r="8" spans="1:27">
      <c r="B8" s="9" t="s">
        <v>328</v>
      </c>
      <c r="D8" s="1" t="s">
        <v>104</v>
      </c>
      <c r="E8" s="1" t="s">
        <v>45</v>
      </c>
      <c r="F8" s="1" t="s">
        <v>64</v>
      </c>
      <c r="G8" s="8" t="s">
        <v>327</v>
      </c>
      <c r="H8" s="7" t="s">
        <v>326</v>
      </c>
      <c r="I8" t="s">
        <v>325</v>
      </c>
      <c r="J8" t="s">
        <v>324</v>
      </c>
      <c r="K8" t="s">
        <v>323</v>
      </c>
      <c r="L8" t="s">
        <v>322</v>
      </c>
      <c r="M8" t="s">
        <v>321</v>
      </c>
      <c r="N8" t="str">
        <f t="shared" si="0"/>
        <v>rename G_S_22059_MONTH to G_S_22059_MONTH_CANCEL_OLD</v>
      </c>
      <c r="O8" t="str">
        <f t="shared" si="1"/>
        <v>CREATE TABLE G_S_22059_MONTH (</v>
      </c>
      <c r="P8" t="s">
        <v>303</v>
      </c>
      <c r="Q8" t="s">
        <v>320</v>
      </c>
      <c r="R8" t="s">
        <v>319</v>
      </c>
      <c r="S8" t="s">
        <v>318</v>
      </c>
      <c r="T8" t="s">
        <v>317</v>
      </c>
      <c r="U8" t="s">
        <v>316</v>
      </c>
      <c r="V8" t="s">
        <v>315</v>
      </c>
      <c r="W8" t="s">
        <v>314</v>
      </c>
      <c r="X8" t="s">
        <v>313</v>
      </c>
      <c r="Y8" t="s">
        <v>312</v>
      </c>
      <c r="Z8" t="s">
        <v>293</v>
      </c>
    </row>
    <row r="9" spans="1:27">
      <c r="B9" s="9" t="s">
        <v>311</v>
      </c>
      <c r="D9" s="1" t="s">
        <v>104</v>
      </c>
      <c r="E9" s="1" t="s">
        <v>45</v>
      </c>
      <c r="F9" s="1" t="s">
        <v>64</v>
      </c>
      <c r="G9" s="8" t="s">
        <v>310</v>
      </c>
      <c r="H9" s="7" t="s">
        <v>309</v>
      </c>
      <c r="I9" t="s">
        <v>308</v>
      </c>
      <c r="J9" t="s">
        <v>307</v>
      </c>
      <c r="K9" t="s">
        <v>306</v>
      </c>
      <c r="L9" t="s">
        <v>305</v>
      </c>
      <c r="M9" t="s">
        <v>304</v>
      </c>
      <c r="N9" t="str">
        <f t="shared" si="0"/>
        <v>rename G_S_22060_MONTH to G_S_22060_MONTH_CANCEL_OLD</v>
      </c>
      <c r="O9" t="str">
        <f t="shared" si="1"/>
        <v>CREATE TABLE G_S_22060_MONTH (</v>
      </c>
      <c r="P9" t="s">
        <v>303</v>
      </c>
      <c r="Q9" t="s">
        <v>302</v>
      </c>
      <c r="R9" t="s">
        <v>301</v>
      </c>
      <c r="S9" t="s">
        <v>300</v>
      </c>
      <c r="T9" t="s">
        <v>299</v>
      </c>
      <c r="U9" t="s">
        <v>298</v>
      </c>
      <c r="V9" t="s">
        <v>297</v>
      </c>
      <c r="W9" t="s">
        <v>296</v>
      </c>
      <c r="X9" t="s">
        <v>295</v>
      </c>
      <c r="Y9" t="s">
        <v>294</v>
      </c>
      <c r="Z9" t="s">
        <v>293</v>
      </c>
    </row>
    <row r="10" spans="1:27" ht="12" customHeight="1">
      <c r="A10" s="5" t="s">
        <v>292</v>
      </c>
      <c r="B10" s="1" t="s">
        <v>291</v>
      </c>
      <c r="C10" s="1" t="s">
        <v>290</v>
      </c>
      <c r="D10" s="1" t="s">
        <v>65</v>
      </c>
      <c r="E10" s="1" t="s">
        <v>45</v>
      </c>
      <c r="F10" s="1" t="s">
        <v>64</v>
      </c>
      <c r="G10" s="1" t="s">
        <v>290</v>
      </c>
      <c r="H10" s="4" t="s">
        <v>289</v>
      </c>
      <c r="I10" t="s">
        <v>288</v>
      </c>
      <c r="J10" t="s">
        <v>287</v>
      </c>
      <c r="K10" t="s">
        <v>286</v>
      </c>
      <c r="L10" t="s">
        <v>285</v>
      </c>
      <c r="M10" t="s">
        <v>284</v>
      </c>
      <c r="N10" t="str">
        <f t="shared" si="0"/>
        <v>rename G_I_06001_MONTH to G_I_06001_MONTH_CANCEL_OLD</v>
      </c>
      <c r="O10" t="str">
        <f t="shared" si="1"/>
        <v>CREATE TABLE G_I_06001_MONTH (</v>
      </c>
      <c r="P10" t="s">
        <v>283</v>
      </c>
      <c r="Q10" t="s">
        <v>282</v>
      </c>
      <c r="R10" t="s">
        <v>281</v>
      </c>
      <c r="S10" t="s">
        <v>280</v>
      </c>
      <c r="T10" t="s">
        <v>279</v>
      </c>
      <c r="U10" t="s">
        <v>278</v>
      </c>
      <c r="V10" t="s">
        <v>277</v>
      </c>
      <c r="W10" t="s">
        <v>276</v>
      </c>
      <c r="X10" t="s">
        <v>275</v>
      </c>
      <c r="Y10" t="s">
        <v>274</v>
      </c>
    </row>
    <row r="11" spans="1:27">
      <c r="A11" s="5"/>
      <c r="B11" s="1" t="s">
        <v>273</v>
      </c>
      <c r="D11" s="1" t="s">
        <v>65</v>
      </c>
      <c r="E11" s="1" t="s">
        <v>45</v>
      </c>
      <c r="F11" s="1" t="s">
        <v>64</v>
      </c>
      <c r="I11" t="s">
        <v>272</v>
      </c>
      <c r="J11" t="s">
        <v>271</v>
      </c>
      <c r="K11" t="s">
        <v>270</v>
      </c>
      <c r="L11" t="s">
        <v>269</v>
      </c>
      <c r="M11" t="s">
        <v>268</v>
      </c>
      <c r="N11" t="str">
        <f t="shared" si="0"/>
        <v>rename G_I_06002_MONTH to G_I_06002_MONTH_CANCEL_OLD</v>
      </c>
      <c r="O11" t="str">
        <f t="shared" si="1"/>
        <v>CREATE TABLE G_I_06002_MONTH (</v>
      </c>
      <c r="P11" t="s">
        <v>267</v>
      </c>
      <c r="Q11" t="s">
        <v>266</v>
      </c>
      <c r="R11" t="s">
        <v>265</v>
      </c>
      <c r="S11" t="s">
        <v>264</v>
      </c>
      <c r="T11" t="s">
        <v>263</v>
      </c>
      <c r="U11" t="s">
        <v>262</v>
      </c>
      <c r="V11" t="s">
        <v>261</v>
      </c>
      <c r="W11" t="s">
        <v>260</v>
      </c>
      <c r="X11" t="s">
        <v>259</v>
      </c>
      <c r="Y11" t="s">
        <v>258</v>
      </c>
    </row>
    <row r="12" spans="1:27">
      <c r="A12" s="5" t="s">
        <v>257</v>
      </c>
      <c r="B12" s="1" t="s">
        <v>256</v>
      </c>
      <c r="C12" s="4" t="s">
        <v>255</v>
      </c>
      <c r="D12" s="1" t="s">
        <v>65</v>
      </c>
      <c r="E12" s="1" t="s">
        <v>45</v>
      </c>
      <c r="F12" s="1" t="s">
        <v>64</v>
      </c>
      <c r="G12" s="4" t="s">
        <v>255</v>
      </c>
      <c r="H12" s="4" t="s">
        <v>255</v>
      </c>
      <c r="I12" t="s">
        <v>254</v>
      </c>
      <c r="J12" t="s">
        <v>253</v>
      </c>
      <c r="K12" t="s">
        <v>252</v>
      </c>
      <c r="L12" t="s">
        <v>251</v>
      </c>
      <c r="M12" t="s">
        <v>250</v>
      </c>
      <c r="N12" t="str">
        <f t="shared" si="0"/>
        <v>rename G_I_02031_MONTH to G_I_02031_MONTH_CANCEL_OLD</v>
      </c>
      <c r="O12" t="str">
        <f t="shared" si="1"/>
        <v>CREATE TABLE G_I_02031_MONTH (</v>
      </c>
      <c r="P12" t="s">
        <v>249</v>
      </c>
      <c r="Q12" t="s">
        <v>248</v>
      </c>
      <c r="R12" t="s">
        <v>247</v>
      </c>
      <c r="S12" t="s">
        <v>246</v>
      </c>
      <c r="T12" t="s">
        <v>245</v>
      </c>
      <c r="U12" t="s">
        <v>244</v>
      </c>
      <c r="V12" t="s">
        <v>243</v>
      </c>
      <c r="W12" t="s">
        <v>242</v>
      </c>
      <c r="X12" t="s">
        <v>241</v>
      </c>
      <c r="Y12" t="s">
        <v>240</v>
      </c>
    </row>
    <row r="13" spans="1:27">
      <c r="A13" s="5" t="s">
        <v>239</v>
      </c>
      <c r="B13" s="1" t="s">
        <v>238</v>
      </c>
      <c r="C13" s="3" t="s">
        <v>237</v>
      </c>
      <c r="D13" s="1" t="s">
        <v>65</v>
      </c>
      <c r="E13" s="1" t="s">
        <v>45</v>
      </c>
      <c r="F13" s="1" t="s">
        <v>64</v>
      </c>
      <c r="G13" s="3" t="s">
        <v>237</v>
      </c>
      <c r="H13" s="4" t="s">
        <v>236</v>
      </c>
      <c r="I13" t="s">
        <v>235</v>
      </c>
      <c r="J13" t="s">
        <v>234</v>
      </c>
      <c r="K13" t="s">
        <v>233</v>
      </c>
      <c r="L13" t="s">
        <v>232</v>
      </c>
      <c r="M13" t="s">
        <v>231</v>
      </c>
      <c r="N13" t="str">
        <f t="shared" si="0"/>
        <v>rename G_I_02032_MONTH to G_I_02032_MONTH_CANCEL_OLD</v>
      </c>
      <c r="O13" t="str">
        <f t="shared" si="1"/>
        <v>CREATE TABLE G_I_02032_MONTH (</v>
      </c>
      <c r="P13" t="s">
        <v>230</v>
      </c>
      <c r="Q13" t="s">
        <v>229</v>
      </c>
      <c r="R13" t="s">
        <v>228</v>
      </c>
      <c r="S13" t="s">
        <v>227</v>
      </c>
      <c r="T13" t="s">
        <v>226</v>
      </c>
      <c r="U13" t="s">
        <v>225</v>
      </c>
      <c r="V13" t="s">
        <v>224</v>
      </c>
      <c r="W13" t="s">
        <v>223</v>
      </c>
      <c r="X13" t="s">
        <v>222</v>
      </c>
      <c r="Y13" t="s">
        <v>221</v>
      </c>
    </row>
    <row r="14" spans="1:27">
      <c r="A14" s="5" t="s">
        <v>220</v>
      </c>
      <c r="B14" s="1" t="s">
        <v>219</v>
      </c>
      <c r="C14" s="1" t="s">
        <v>218</v>
      </c>
      <c r="D14" s="1" t="s">
        <v>65</v>
      </c>
      <c r="E14" s="1" t="s">
        <v>45</v>
      </c>
      <c r="F14" s="1" t="s">
        <v>64</v>
      </c>
      <c r="G14" s="1" t="s">
        <v>218</v>
      </c>
      <c r="H14" s="4" t="s">
        <v>217</v>
      </c>
      <c r="I14" t="s">
        <v>216</v>
      </c>
      <c r="J14" t="s">
        <v>215</v>
      </c>
      <c r="K14" t="s">
        <v>214</v>
      </c>
      <c r="L14" t="s">
        <v>213</v>
      </c>
      <c r="M14" t="s">
        <v>212</v>
      </c>
      <c r="N14" t="str">
        <f t="shared" si="0"/>
        <v>rename G_I_02033_MONTH to G_I_02033_MONTH_CANCEL_OLD</v>
      </c>
      <c r="O14" t="str">
        <f t="shared" si="1"/>
        <v>CREATE TABLE G_I_02033_MONTH (</v>
      </c>
      <c r="P14" t="s">
        <v>211</v>
      </c>
      <c r="Q14" t="s">
        <v>210</v>
      </c>
      <c r="R14" t="s">
        <v>209</v>
      </c>
      <c r="S14" t="s">
        <v>208</v>
      </c>
      <c r="T14" t="s">
        <v>207</v>
      </c>
      <c r="U14" t="s">
        <v>206</v>
      </c>
      <c r="V14" t="s">
        <v>205</v>
      </c>
      <c r="W14" t="s">
        <v>204</v>
      </c>
      <c r="X14" t="s">
        <v>203</v>
      </c>
      <c r="Y14" t="s">
        <v>202</v>
      </c>
    </row>
    <row r="15" spans="1:27" ht="15">
      <c r="A15" s="5" t="s">
        <v>201</v>
      </c>
      <c r="B15" s="1" t="s">
        <v>200</v>
      </c>
      <c r="C15" s="1" t="s">
        <v>199</v>
      </c>
      <c r="D15" s="1" t="s">
        <v>65</v>
      </c>
      <c r="E15" s="1" t="s">
        <v>45</v>
      </c>
      <c r="F15" s="1" t="s">
        <v>64</v>
      </c>
      <c r="G15" s="1" t="s">
        <v>199</v>
      </c>
      <c r="H15" s="6" t="s">
        <v>198</v>
      </c>
      <c r="I15" t="s">
        <v>197</v>
      </c>
      <c r="J15" t="s">
        <v>196</v>
      </c>
      <c r="K15" t="s">
        <v>195</v>
      </c>
      <c r="L15" t="s">
        <v>194</v>
      </c>
      <c r="M15" t="s">
        <v>193</v>
      </c>
      <c r="N15" t="str">
        <f t="shared" si="0"/>
        <v>rename G_I_02034_MONTH to G_I_02034_MONTH_CANCEL_OLD</v>
      </c>
      <c r="O15" t="str">
        <f t="shared" si="1"/>
        <v>CREATE TABLE G_I_02034_MONTH (</v>
      </c>
      <c r="P15" t="s">
        <v>192</v>
      </c>
      <c r="Q15" t="s">
        <v>191</v>
      </c>
      <c r="R15" t="s">
        <v>190</v>
      </c>
      <c r="S15" t="s">
        <v>189</v>
      </c>
      <c r="T15" t="s">
        <v>188</v>
      </c>
      <c r="U15" t="s">
        <v>187</v>
      </c>
      <c r="V15" t="s">
        <v>186</v>
      </c>
      <c r="W15" t="s">
        <v>185</v>
      </c>
      <c r="X15" t="s">
        <v>184</v>
      </c>
      <c r="Y15" t="s">
        <v>183</v>
      </c>
    </row>
    <row r="16" spans="1:27">
      <c r="A16" s="5" t="s">
        <v>182</v>
      </c>
      <c r="B16" s="1" t="s">
        <v>181</v>
      </c>
      <c r="C16" s="1" t="s">
        <v>180</v>
      </c>
      <c r="D16" s="1" t="s">
        <v>65</v>
      </c>
      <c r="E16" s="1" t="s">
        <v>45</v>
      </c>
      <c r="F16" s="1" t="s">
        <v>64</v>
      </c>
      <c r="G16" s="1" t="s">
        <v>180</v>
      </c>
      <c r="H16" s="4" t="s">
        <v>179</v>
      </c>
      <c r="I16" t="s">
        <v>178</v>
      </c>
      <c r="J16" t="s">
        <v>177</v>
      </c>
      <c r="K16" t="s">
        <v>176</v>
      </c>
      <c r="L16" t="s">
        <v>175</v>
      </c>
      <c r="M16" t="s">
        <v>174</v>
      </c>
      <c r="N16" t="str">
        <f t="shared" si="0"/>
        <v>rename G_I_02035_MONTH to G_I_02035_MONTH_CANCEL_OLD</v>
      </c>
      <c r="O16" t="str">
        <f t="shared" si="1"/>
        <v>CREATE TABLE G_I_02035_MONTH (</v>
      </c>
      <c r="P16" t="s">
        <v>173</v>
      </c>
      <c r="Q16" t="s">
        <v>172</v>
      </c>
      <c r="R16" t="s">
        <v>171</v>
      </c>
      <c r="S16" t="s">
        <v>170</v>
      </c>
      <c r="T16" t="s">
        <v>169</v>
      </c>
      <c r="U16" t="s">
        <v>168</v>
      </c>
      <c r="V16" t="s">
        <v>167</v>
      </c>
      <c r="W16" t="s">
        <v>166</v>
      </c>
      <c r="X16" t="s">
        <v>165</v>
      </c>
      <c r="Y16" t="s">
        <v>164</v>
      </c>
    </row>
    <row r="17" spans="1:25">
      <c r="A17" s="5" t="s">
        <v>163</v>
      </c>
      <c r="B17" s="1" t="s">
        <v>162</v>
      </c>
      <c r="C17" s="1" t="s">
        <v>161</v>
      </c>
      <c r="D17" s="1" t="s">
        <v>104</v>
      </c>
      <c r="E17" s="1" t="s">
        <v>45</v>
      </c>
      <c r="F17" s="1" t="s">
        <v>64</v>
      </c>
      <c r="G17" s="1" t="s">
        <v>161</v>
      </c>
      <c r="H17" s="4" t="s">
        <v>160</v>
      </c>
      <c r="I17" t="s">
        <v>159</v>
      </c>
      <c r="J17" t="s">
        <v>158</v>
      </c>
      <c r="K17" t="s">
        <v>157</v>
      </c>
      <c r="L17" t="s">
        <v>156</v>
      </c>
      <c r="M17" t="s">
        <v>155</v>
      </c>
      <c r="N17" t="str">
        <f t="shared" si="0"/>
        <v>rename G_S_22401_MONTH to G_S_22401_MONTH_CANCEL_OLD</v>
      </c>
      <c r="O17" t="str">
        <f t="shared" si="1"/>
        <v>CREATE TABLE G_S_22401_MONTH (</v>
      </c>
      <c r="P17" t="s">
        <v>154</v>
      </c>
      <c r="Q17" t="s">
        <v>153</v>
      </c>
      <c r="R17" t="s">
        <v>152</v>
      </c>
      <c r="S17" t="s">
        <v>151</v>
      </c>
      <c r="T17" t="s">
        <v>150</v>
      </c>
      <c r="U17" t="s">
        <v>149</v>
      </c>
      <c r="V17" t="s">
        <v>148</v>
      </c>
      <c r="W17" t="s">
        <v>147</v>
      </c>
      <c r="X17" t="s">
        <v>146</v>
      </c>
      <c r="Y17" t="s">
        <v>145</v>
      </c>
    </row>
    <row r="18" spans="1:25">
      <c r="A18" s="5" t="s">
        <v>144</v>
      </c>
      <c r="B18" s="1" t="s">
        <v>143</v>
      </c>
      <c r="C18" s="4" t="s">
        <v>142</v>
      </c>
      <c r="D18" s="1" t="s">
        <v>104</v>
      </c>
      <c r="E18" s="1" t="s">
        <v>45</v>
      </c>
      <c r="F18" s="1" t="s">
        <v>64</v>
      </c>
      <c r="G18" s="4" t="s">
        <v>142</v>
      </c>
      <c r="H18" s="4" t="s">
        <v>141</v>
      </c>
      <c r="I18" t="s">
        <v>140</v>
      </c>
      <c r="J18" t="s">
        <v>139</v>
      </c>
      <c r="K18" t="s">
        <v>138</v>
      </c>
      <c r="L18" t="s">
        <v>137</v>
      </c>
      <c r="M18" t="s">
        <v>136</v>
      </c>
      <c r="N18" t="str">
        <f t="shared" si="0"/>
        <v>rename G_S_22402_MONTH to G_S_22402_MONTH_CANCEL_OLD</v>
      </c>
      <c r="O18" t="str">
        <f t="shared" si="1"/>
        <v>CREATE TABLE G_S_22402_MONTH (</v>
      </c>
      <c r="P18" t="s">
        <v>135</v>
      </c>
      <c r="Q18" t="s">
        <v>134</v>
      </c>
      <c r="R18" t="s">
        <v>133</v>
      </c>
      <c r="S18" t="s">
        <v>132</v>
      </c>
      <c r="T18" t="s">
        <v>131</v>
      </c>
      <c r="U18" t="s">
        <v>130</v>
      </c>
      <c r="V18" t="s">
        <v>129</v>
      </c>
      <c r="W18" t="s">
        <v>128</v>
      </c>
      <c r="X18" t="s">
        <v>127</v>
      </c>
      <c r="Y18" t="s">
        <v>126</v>
      </c>
    </row>
    <row r="19" spans="1:25">
      <c r="A19" s="5" t="s">
        <v>125</v>
      </c>
      <c r="B19" s="1" t="s">
        <v>124</v>
      </c>
      <c r="C19" s="1" t="s">
        <v>123</v>
      </c>
      <c r="D19" s="1" t="s">
        <v>104</v>
      </c>
      <c r="E19" s="1" t="s">
        <v>45</v>
      </c>
      <c r="F19" s="1" t="s">
        <v>64</v>
      </c>
      <c r="G19" s="1" t="s">
        <v>123</v>
      </c>
      <c r="H19" s="4" t="s">
        <v>122</v>
      </c>
      <c r="I19" t="s">
        <v>121</v>
      </c>
      <c r="J19" t="s">
        <v>120</v>
      </c>
      <c r="K19" t="s">
        <v>119</v>
      </c>
      <c r="L19" t="s">
        <v>118</v>
      </c>
      <c r="M19" t="s">
        <v>117</v>
      </c>
      <c r="N19" t="str">
        <f t="shared" si="0"/>
        <v>rename G_S_22403_MONTH to G_S_22403_MONTH_CANCEL_OLD</v>
      </c>
      <c r="O19" t="str">
        <f t="shared" si="1"/>
        <v>CREATE TABLE G_S_22403_MONTH (</v>
      </c>
      <c r="P19" t="s">
        <v>116</v>
      </c>
      <c r="Q19" t="s">
        <v>115</v>
      </c>
      <c r="R19" t="s">
        <v>114</v>
      </c>
      <c r="S19" t="s">
        <v>113</v>
      </c>
      <c r="T19" t="s">
        <v>112</v>
      </c>
      <c r="U19" t="s">
        <v>111</v>
      </c>
      <c r="V19" t="s">
        <v>110</v>
      </c>
      <c r="W19" t="s">
        <v>109</v>
      </c>
      <c r="X19" t="s">
        <v>108</v>
      </c>
      <c r="Y19" t="s">
        <v>107</v>
      </c>
    </row>
    <row r="20" spans="1:25">
      <c r="A20" s="5" t="s">
        <v>106</v>
      </c>
      <c r="B20" s="1" t="s">
        <v>105</v>
      </c>
      <c r="C20" s="1" t="s">
        <v>103</v>
      </c>
      <c r="D20" s="1" t="s">
        <v>104</v>
      </c>
      <c r="E20" s="1" t="s">
        <v>45</v>
      </c>
      <c r="F20" s="1" t="s">
        <v>64</v>
      </c>
      <c r="G20" s="1" t="s">
        <v>103</v>
      </c>
      <c r="H20" s="4" t="s">
        <v>102</v>
      </c>
      <c r="I20" t="s">
        <v>101</v>
      </c>
      <c r="J20" t="s">
        <v>100</v>
      </c>
      <c r="K20" t="s">
        <v>99</v>
      </c>
      <c r="L20" t="s">
        <v>98</v>
      </c>
      <c r="M20" t="s">
        <v>97</v>
      </c>
      <c r="N20" t="str">
        <f t="shared" si="0"/>
        <v>rename G_S_22404_MONTH to G_S_22404_MONTH_CANCEL_OLD</v>
      </c>
      <c r="O20" t="str">
        <f t="shared" si="1"/>
        <v>CREATE TABLE G_S_22404_MONTH (</v>
      </c>
      <c r="P20" t="s">
        <v>96</v>
      </c>
      <c r="Q20" t="s">
        <v>95</v>
      </c>
      <c r="R20" t="s">
        <v>94</v>
      </c>
      <c r="S20" t="s">
        <v>93</v>
      </c>
      <c r="T20" t="s">
        <v>92</v>
      </c>
      <c r="U20" t="s">
        <v>91</v>
      </c>
      <c r="V20" t="s">
        <v>90</v>
      </c>
      <c r="W20" t="s">
        <v>89</v>
      </c>
      <c r="X20" t="s">
        <v>88</v>
      </c>
      <c r="Y20" t="s">
        <v>87</v>
      </c>
    </row>
    <row r="21" spans="1:25">
      <c r="A21" s="5" t="s">
        <v>86</v>
      </c>
      <c r="B21" s="1" t="s">
        <v>85</v>
      </c>
      <c r="C21" s="1" t="s">
        <v>84</v>
      </c>
      <c r="D21" s="1" t="s">
        <v>65</v>
      </c>
      <c r="E21" s="1" t="s">
        <v>45</v>
      </c>
      <c r="F21" s="1" t="s">
        <v>64</v>
      </c>
      <c r="G21" s="1" t="s">
        <v>84</v>
      </c>
      <c r="H21" s="4" t="s">
        <v>83</v>
      </c>
      <c r="I21" t="s">
        <v>82</v>
      </c>
      <c r="J21" t="s">
        <v>81</v>
      </c>
      <c r="K21" t="s">
        <v>80</v>
      </c>
      <c r="L21" t="s">
        <v>79</v>
      </c>
      <c r="M21" t="s">
        <v>78</v>
      </c>
      <c r="N21" t="str">
        <f t="shared" si="0"/>
        <v>rename G_I_22405_MONTH to G_I_22405_MONTH_CANCEL_OLD</v>
      </c>
      <c r="O21" t="str">
        <f t="shared" si="1"/>
        <v>CREATE TABLE G_I_22405_MONTH (</v>
      </c>
      <c r="P21" t="s">
        <v>77</v>
      </c>
      <c r="Q21" t="s">
        <v>76</v>
      </c>
      <c r="R21" t="s">
        <v>75</v>
      </c>
      <c r="S21" t="s">
        <v>74</v>
      </c>
      <c r="T21" t="s">
        <v>73</v>
      </c>
      <c r="U21" t="s">
        <v>72</v>
      </c>
      <c r="V21" t="s">
        <v>71</v>
      </c>
      <c r="W21" t="s">
        <v>70</v>
      </c>
      <c r="X21" t="s">
        <v>69</v>
      </c>
      <c r="Y21" t="s">
        <v>68</v>
      </c>
    </row>
    <row r="22" spans="1:25">
      <c r="A22" s="5" t="s">
        <v>67</v>
      </c>
      <c r="B22" s="1" t="s">
        <v>66</v>
      </c>
      <c r="C22" s="1" t="s">
        <v>63</v>
      </c>
      <c r="D22" s="1" t="s">
        <v>65</v>
      </c>
      <c r="E22" s="1" t="s">
        <v>45</v>
      </c>
      <c r="F22" s="1" t="s">
        <v>64</v>
      </c>
      <c r="G22" s="1" t="s">
        <v>63</v>
      </c>
      <c r="H22" s="4" t="s">
        <v>62</v>
      </c>
      <c r="I22" t="s">
        <v>61</v>
      </c>
      <c r="J22" t="s">
        <v>60</v>
      </c>
      <c r="K22" t="s">
        <v>59</v>
      </c>
      <c r="L22" t="s">
        <v>58</v>
      </c>
      <c r="M22" t="s">
        <v>57</v>
      </c>
      <c r="N22" t="str">
        <f t="shared" si="0"/>
        <v>rename G_I_22406_MONTH to G_I_22406_MONTH_CANCEL_OLD</v>
      </c>
      <c r="O22" t="str">
        <f t="shared" si="1"/>
        <v>CREATE TABLE G_I_22406_MONTH (</v>
      </c>
      <c r="P22" t="s">
        <v>36</v>
      </c>
      <c r="Q22" t="s">
        <v>56</v>
      </c>
      <c r="R22" t="s">
        <v>55</v>
      </c>
      <c r="S22" t="s">
        <v>54</v>
      </c>
      <c r="T22" t="s">
        <v>53</v>
      </c>
      <c r="U22" t="s">
        <v>52</v>
      </c>
      <c r="V22" t="s">
        <v>51</v>
      </c>
      <c r="W22" t="s">
        <v>50</v>
      </c>
      <c r="X22" t="s">
        <v>49</v>
      </c>
      <c r="Y22" t="s">
        <v>48</v>
      </c>
    </row>
    <row r="23" spans="1:25">
      <c r="A23" s="5" t="s">
        <v>47</v>
      </c>
      <c r="B23" s="1" t="s">
        <v>46</v>
      </c>
      <c r="C23" s="4" t="s">
        <v>43</v>
      </c>
      <c r="E23" s="1" t="s">
        <v>45</v>
      </c>
      <c r="F23" s="1" t="s">
        <v>44</v>
      </c>
      <c r="G23" s="4" t="s">
        <v>43</v>
      </c>
      <c r="H23" s="4" t="s">
        <v>42</v>
      </c>
      <c r="I23" t="s">
        <v>41</v>
      </c>
      <c r="J23" t="s">
        <v>40</v>
      </c>
      <c r="K23" t="s">
        <v>39</v>
      </c>
      <c r="L23" t="s">
        <v>38</v>
      </c>
      <c r="M23" t="s">
        <v>37</v>
      </c>
      <c r="N23" t="str">
        <f t="shared" si="0"/>
        <v>rename G_I_06003_MONTH to G_I_06003_MONTH_CANCEL_OLD</v>
      </c>
      <c r="O23" t="str">
        <f t="shared" si="1"/>
        <v>CREATE TABLE G_I_06003_MONTH (</v>
      </c>
      <c r="P23" t="s">
        <v>1301</v>
      </c>
      <c r="Q23" t="s">
        <v>35</v>
      </c>
      <c r="R23" t="s">
        <v>34</v>
      </c>
      <c r="S23" t="s">
        <v>33</v>
      </c>
      <c r="T23" t="s">
        <v>32</v>
      </c>
      <c r="U23" t="s">
        <v>31</v>
      </c>
      <c r="V23" t="s">
        <v>30</v>
      </c>
      <c r="W23" t="s">
        <v>29</v>
      </c>
      <c r="X23" t="s">
        <v>28</v>
      </c>
      <c r="Y23" t="s">
        <v>27</v>
      </c>
    </row>
    <row r="24" spans="1:25">
      <c r="A24" s="2" t="s">
        <v>26</v>
      </c>
      <c r="B24" s="1" t="s">
        <v>1247</v>
      </c>
      <c r="C24" s="4" t="s">
        <v>25</v>
      </c>
      <c r="D24" s="1" t="s">
        <v>65</v>
      </c>
      <c r="E24" s="1" t="s">
        <v>380</v>
      </c>
      <c r="F24" s="1" t="s">
        <v>379</v>
      </c>
      <c r="G24" s="4" t="s">
        <v>25</v>
      </c>
      <c r="H24" s="4" t="s">
        <v>24</v>
      </c>
      <c r="I24" t="s">
        <v>1256</v>
      </c>
      <c r="J24" t="s">
        <v>1265</v>
      </c>
      <c r="K24" t="s">
        <v>1274</v>
      </c>
      <c r="L24" t="s">
        <v>1283</v>
      </c>
      <c r="M24" t="s">
        <v>1292</v>
      </c>
      <c r="N24" t="str">
        <f>"rename " &amp; I24 &amp; " to " &amp; I24 &amp;"_CANCEL_OLD;"</f>
        <v>rename G_I_22420_DAY to G_I_22420_DAY_CANCEL_OLD;</v>
      </c>
      <c r="O24" t="str">
        <f t="shared" si="1"/>
        <v>CREATE TABLE G_I_22420_DAY (</v>
      </c>
      <c r="P24" t="s">
        <v>1301</v>
      </c>
      <c r="Q24" t="s">
        <v>1302</v>
      </c>
    </row>
    <row r="25" spans="1:25">
      <c r="A25" s="2" t="s">
        <v>23</v>
      </c>
      <c r="B25" s="1" t="s">
        <v>1248</v>
      </c>
      <c r="C25" s="4" t="s">
        <v>22</v>
      </c>
      <c r="D25" s="1" t="s">
        <v>104</v>
      </c>
      <c r="E25" s="1" t="s">
        <v>380</v>
      </c>
      <c r="F25" s="1" t="s">
        <v>379</v>
      </c>
      <c r="G25" s="4" t="s">
        <v>22</v>
      </c>
      <c r="H25" s="1" t="s">
        <v>21</v>
      </c>
      <c r="I25" t="s">
        <v>1257</v>
      </c>
      <c r="J25" t="s">
        <v>1266</v>
      </c>
      <c r="K25" t="s">
        <v>1275</v>
      </c>
      <c r="L25" t="s">
        <v>1284</v>
      </c>
      <c r="M25" t="s">
        <v>1293</v>
      </c>
      <c r="N25" t="str">
        <f t="shared" ref="N25:N49" si="2">"rename " &amp; I25 &amp; " to " &amp; I25 &amp;"_CANCEL_OLD;"</f>
        <v>rename G_S_22421_DAY to G_S_22421_DAY_CANCEL_OLD;</v>
      </c>
      <c r="O25" t="str">
        <f t="shared" si="1"/>
        <v>CREATE TABLE G_S_22421_DAY (</v>
      </c>
      <c r="P25" t="s">
        <v>1301</v>
      </c>
      <c r="Q25" t="s">
        <v>1303</v>
      </c>
    </row>
    <row r="26" spans="1:25">
      <c r="A26" s="2" t="s">
        <v>20</v>
      </c>
      <c r="B26" s="1" t="s">
        <v>1249</v>
      </c>
      <c r="C26" s="1" t="s">
        <v>19</v>
      </c>
      <c r="D26" s="1" t="s">
        <v>65</v>
      </c>
      <c r="E26" s="1" t="s">
        <v>380</v>
      </c>
      <c r="F26" s="1" t="s">
        <v>379</v>
      </c>
      <c r="G26" s="1" t="s">
        <v>19</v>
      </c>
      <c r="H26" s="1" t="s">
        <v>18</v>
      </c>
      <c r="I26" t="s">
        <v>1258</v>
      </c>
      <c r="J26" t="s">
        <v>1267</v>
      </c>
      <c r="K26" t="s">
        <v>1276</v>
      </c>
      <c r="L26" t="s">
        <v>1285</v>
      </c>
      <c r="M26" t="s">
        <v>1294</v>
      </c>
      <c r="N26" t="str">
        <f t="shared" si="2"/>
        <v>rename G_I_22422_DAY to G_I_22422_DAY_CANCEL_OLD;</v>
      </c>
      <c r="O26" t="str">
        <f t="shared" si="1"/>
        <v>CREATE TABLE G_I_22422_DAY (</v>
      </c>
      <c r="P26" t="s">
        <v>1301</v>
      </c>
      <c r="Q26" t="s">
        <v>1304</v>
      </c>
    </row>
    <row r="27" spans="1:25">
      <c r="A27" s="2" t="s">
        <v>17</v>
      </c>
      <c r="B27" s="1" t="s">
        <v>1250</v>
      </c>
      <c r="C27" s="1" t="s">
        <v>16</v>
      </c>
      <c r="D27" s="1" t="s">
        <v>104</v>
      </c>
      <c r="E27" s="1" t="s">
        <v>380</v>
      </c>
      <c r="F27" s="1" t="s">
        <v>379</v>
      </c>
      <c r="G27" s="1" t="s">
        <v>16</v>
      </c>
      <c r="H27" s="4" t="s">
        <v>15</v>
      </c>
      <c r="I27" t="s">
        <v>1259</v>
      </c>
      <c r="J27" t="s">
        <v>1268</v>
      </c>
      <c r="K27" t="s">
        <v>1277</v>
      </c>
      <c r="L27" t="s">
        <v>1286</v>
      </c>
      <c r="M27" t="s">
        <v>1295</v>
      </c>
      <c r="N27" t="str">
        <f t="shared" si="2"/>
        <v>rename G_S_22423_DAY to G_S_22423_DAY_CANCEL_OLD;</v>
      </c>
      <c r="O27" t="str">
        <f t="shared" si="1"/>
        <v>CREATE TABLE G_S_22423_DAY (</v>
      </c>
      <c r="P27" t="s">
        <v>1301</v>
      </c>
      <c r="Q27" t="s">
        <v>1305</v>
      </c>
    </row>
    <row r="28" spans="1:25">
      <c r="A28" s="2" t="s">
        <v>14</v>
      </c>
      <c r="B28" s="1" t="s">
        <v>1251</v>
      </c>
      <c r="C28" s="1" t="s">
        <v>13</v>
      </c>
      <c r="D28" s="1" t="s">
        <v>104</v>
      </c>
      <c r="E28" s="1" t="s">
        <v>380</v>
      </c>
      <c r="F28" s="1" t="s">
        <v>379</v>
      </c>
      <c r="G28" s="1" t="s">
        <v>13</v>
      </c>
      <c r="H28" s="1" t="s">
        <v>12</v>
      </c>
      <c r="I28" t="s">
        <v>1260</v>
      </c>
      <c r="J28" t="s">
        <v>1269</v>
      </c>
      <c r="K28" t="s">
        <v>1278</v>
      </c>
      <c r="L28" t="s">
        <v>1287</v>
      </c>
      <c r="M28" t="s">
        <v>1296</v>
      </c>
      <c r="N28" t="str">
        <f t="shared" si="2"/>
        <v>rename G_S_22424_DAY to G_S_22424_DAY_CANCEL_OLD;</v>
      </c>
      <c r="O28" t="str">
        <f t="shared" si="1"/>
        <v>CREATE TABLE G_S_22424_DAY (</v>
      </c>
      <c r="P28" t="s">
        <v>1301</v>
      </c>
      <c r="Q28" t="s">
        <v>1306</v>
      </c>
    </row>
    <row r="29" spans="1:25">
      <c r="A29" s="2" t="s">
        <v>11</v>
      </c>
      <c r="B29" s="1" t="s">
        <v>1252</v>
      </c>
      <c r="C29" s="1" t="s">
        <v>10</v>
      </c>
      <c r="D29" s="1" t="s">
        <v>104</v>
      </c>
      <c r="E29" s="1" t="s">
        <v>380</v>
      </c>
      <c r="F29" s="1" t="s">
        <v>379</v>
      </c>
      <c r="G29" s="1" t="s">
        <v>10</v>
      </c>
      <c r="H29" s="1" t="s">
        <v>9</v>
      </c>
      <c r="I29" t="s">
        <v>1261</v>
      </c>
      <c r="J29" t="s">
        <v>1270</v>
      </c>
      <c r="K29" t="s">
        <v>1279</v>
      </c>
      <c r="L29" t="s">
        <v>1288</v>
      </c>
      <c r="M29" t="s">
        <v>1297</v>
      </c>
      <c r="N29" t="str">
        <f t="shared" si="2"/>
        <v>rename G_S_22425_DAY to G_S_22425_DAY_CANCEL_OLD;</v>
      </c>
      <c r="O29" t="str">
        <f t="shared" si="1"/>
        <v>CREATE TABLE G_S_22425_DAY (</v>
      </c>
      <c r="P29" t="s">
        <v>1301</v>
      </c>
      <c r="Q29" t="s">
        <v>1307</v>
      </c>
    </row>
    <row r="30" spans="1:25">
      <c r="A30" s="2" t="s">
        <v>8</v>
      </c>
      <c r="B30" s="1" t="s">
        <v>1253</v>
      </c>
      <c r="C30" s="4" t="s">
        <v>7</v>
      </c>
      <c r="D30" s="1" t="s">
        <v>104</v>
      </c>
      <c r="E30" s="1" t="s">
        <v>380</v>
      </c>
      <c r="F30" s="1" t="s">
        <v>379</v>
      </c>
      <c r="G30" s="4" t="s">
        <v>7</v>
      </c>
      <c r="H30" s="4" t="s">
        <v>6</v>
      </c>
      <c r="I30" t="s">
        <v>1262</v>
      </c>
      <c r="J30" t="s">
        <v>1271</v>
      </c>
      <c r="K30" t="s">
        <v>1280</v>
      </c>
      <c r="L30" t="s">
        <v>1289</v>
      </c>
      <c r="M30" t="s">
        <v>1298</v>
      </c>
      <c r="N30" t="str">
        <f t="shared" si="2"/>
        <v>rename G_S_22426_DAY to G_S_22426_DAY_CANCEL_OLD;</v>
      </c>
      <c r="O30" t="str">
        <f t="shared" si="1"/>
        <v>CREATE TABLE G_S_22426_DAY (</v>
      </c>
      <c r="P30" t="s">
        <v>1301</v>
      </c>
      <c r="Q30" t="s">
        <v>1308</v>
      </c>
    </row>
    <row r="31" spans="1:25">
      <c r="A31" s="2" t="s">
        <v>5</v>
      </c>
      <c r="B31" s="1" t="s">
        <v>1254</v>
      </c>
      <c r="C31" s="3" t="s">
        <v>4</v>
      </c>
      <c r="D31" s="1" t="s">
        <v>104</v>
      </c>
      <c r="E31" s="1" t="s">
        <v>380</v>
      </c>
      <c r="F31" s="1" t="s">
        <v>379</v>
      </c>
      <c r="G31" s="3" t="s">
        <v>4</v>
      </c>
      <c r="H31" s="1" t="s">
        <v>3</v>
      </c>
      <c r="I31" t="s">
        <v>1263</v>
      </c>
      <c r="J31" t="s">
        <v>1272</v>
      </c>
      <c r="K31" t="s">
        <v>1281</v>
      </c>
      <c r="L31" t="s">
        <v>1290</v>
      </c>
      <c r="M31" t="s">
        <v>1299</v>
      </c>
      <c r="N31" t="str">
        <f t="shared" si="2"/>
        <v>rename G_S_22427_DAY to G_S_22427_DAY_CANCEL_OLD;</v>
      </c>
      <c r="O31" t="str">
        <f t="shared" si="1"/>
        <v>CREATE TABLE G_S_22427_DAY (</v>
      </c>
      <c r="P31" t="s">
        <v>1301</v>
      </c>
      <c r="Q31" t="s">
        <v>1309</v>
      </c>
    </row>
    <row r="32" spans="1:25">
      <c r="A32" s="2" t="s">
        <v>2</v>
      </c>
      <c r="B32" s="1" t="s">
        <v>1255</v>
      </c>
      <c r="C32" s="1" t="s">
        <v>1</v>
      </c>
      <c r="D32" s="1" t="s">
        <v>104</v>
      </c>
      <c r="E32" s="1" t="s">
        <v>380</v>
      </c>
      <c r="F32" s="1" t="s">
        <v>379</v>
      </c>
      <c r="G32" s="1" t="s">
        <v>1</v>
      </c>
      <c r="H32" s="1" t="s">
        <v>0</v>
      </c>
      <c r="I32" t="s">
        <v>1264</v>
      </c>
      <c r="J32" t="s">
        <v>1273</v>
      </c>
      <c r="K32" t="s">
        <v>1282</v>
      </c>
      <c r="L32" t="s">
        <v>1291</v>
      </c>
      <c r="M32" t="s">
        <v>1300</v>
      </c>
      <c r="N32" t="str">
        <f t="shared" si="2"/>
        <v>rename G_S_22428_DAY to G_S_22428_DAY_CANCEL_OLD;</v>
      </c>
      <c r="O32" t="str">
        <f t="shared" si="1"/>
        <v>CREATE TABLE G_S_22428_DAY (</v>
      </c>
      <c r="P32" t="s">
        <v>1301</v>
      </c>
      <c r="Q32" t="s">
        <v>1310</v>
      </c>
    </row>
    <row r="33" spans="1:17" s="173" customFormat="1">
      <c r="A33" s="171" t="s">
        <v>1311</v>
      </c>
      <c r="B33" s="172" t="s">
        <v>1399</v>
      </c>
      <c r="C33" s="172" t="s">
        <v>1312</v>
      </c>
      <c r="D33" s="172" t="s">
        <v>1401</v>
      </c>
      <c r="E33" s="172" t="s">
        <v>380</v>
      </c>
      <c r="F33" s="172" t="s">
        <v>379</v>
      </c>
      <c r="G33" s="172" t="s">
        <v>1312</v>
      </c>
      <c r="H33" s="172" t="s">
        <v>1313</v>
      </c>
      <c r="I33" s="173" t="s">
        <v>1416</v>
      </c>
      <c r="J33" s="173" t="s">
        <v>1433</v>
      </c>
      <c r="K33" s="173" t="s">
        <v>1450</v>
      </c>
      <c r="L33" s="173" t="s">
        <v>1467</v>
      </c>
      <c r="M33" s="173" t="s">
        <v>1484</v>
      </c>
      <c r="N33" s="173" t="str">
        <f t="shared" si="2"/>
        <v>rename G_A_02028_DAY to G_A_02028_DAY_CANCEL_OLD;</v>
      </c>
      <c r="O33" s="173" t="str">
        <f t="shared" si="1"/>
        <v>CREATE TABLE G_A_02028_DAY (</v>
      </c>
      <c r="P33" s="173" t="s">
        <v>2184</v>
      </c>
      <c r="Q33" s="173" t="s">
        <v>2164</v>
      </c>
    </row>
    <row r="34" spans="1:17">
      <c r="A34" s="122" t="s">
        <v>1316</v>
      </c>
      <c r="B34" s="1" t="s">
        <v>1402</v>
      </c>
      <c r="C34" s="1" t="s">
        <v>1315</v>
      </c>
      <c r="D34" s="1" t="s">
        <v>104</v>
      </c>
      <c r="E34" s="1" t="s">
        <v>45</v>
      </c>
      <c r="F34" s="1" t="s">
        <v>64</v>
      </c>
      <c r="G34" s="1" t="s">
        <v>1315</v>
      </c>
      <c r="H34" s="1" t="s">
        <v>1314</v>
      </c>
      <c r="I34" t="s">
        <v>1417</v>
      </c>
      <c r="J34" t="s">
        <v>1434</v>
      </c>
      <c r="K34" t="s">
        <v>1451</v>
      </c>
      <c r="L34" t="s">
        <v>1468</v>
      </c>
      <c r="M34" t="s">
        <v>1485</v>
      </c>
      <c r="N34" t="str">
        <f t="shared" si="2"/>
        <v>rename G_S_22074_MONTH to G_S_22074_MONTH_CANCEL_OLD;</v>
      </c>
      <c r="O34" t="str">
        <f t="shared" si="1"/>
        <v>CREATE TABLE G_S_22074_MONTH (</v>
      </c>
      <c r="P34" t="s">
        <v>2163</v>
      </c>
      <c r="Q34" t="s">
        <v>2165</v>
      </c>
    </row>
    <row r="35" spans="1:17">
      <c r="A35" s="122" t="s">
        <v>1319</v>
      </c>
      <c r="B35" s="1" t="s">
        <v>1403</v>
      </c>
      <c r="C35" s="1" t="s">
        <v>1317</v>
      </c>
      <c r="D35" s="1" t="s">
        <v>104</v>
      </c>
      <c r="E35" s="1" t="s">
        <v>45</v>
      </c>
      <c r="F35" s="1" t="s">
        <v>64</v>
      </c>
      <c r="G35" s="1" t="s">
        <v>1317</v>
      </c>
      <c r="H35" s="1" t="s">
        <v>1318</v>
      </c>
      <c r="I35" t="s">
        <v>1418</v>
      </c>
      <c r="J35" t="s">
        <v>1435</v>
      </c>
      <c r="K35" t="s">
        <v>1452</v>
      </c>
      <c r="L35" t="s">
        <v>1469</v>
      </c>
      <c r="M35" t="s">
        <v>1486</v>
      </c>
      <c r="N35" t="str">
        <f t="shared" si="2"/>
        <v>rename G_S_03019_MONTH to G_S_03019_MONTH_CANCEL_OLD;</v>
      </c>
      <c r="O35" t="str">
        <f t="shared" si="1"/>
        <v>CREATE TABLE G_S_03019_MONTH (</v>
      </c>
      <c r="P35" t="s">
        <v>2163</v>
      </c>
      <c r="Q35" t="s">
        <v>2166</v>
      </c>
    </row>
    <row r="36" spans="1:17">
      <c r="A36" s="122" t="s">
        <v>1322</v>
      </c>
      <c r="B36" s="1" t="s">
        <v>1404</v>
      </c>
      <c r="C36" s="1" t="s">
        <v>1320</v>
      </c>
      <c r="D36" s="1" t="s">
        <v>1401</v>
      </c>
      <c r="E36" s="1" t="s">
        <v>380</v>
      </c>
      <c r="F36" s="1" t="s">
        <v>379</v>
      </c>
      <c r="G36" s="1" t="s">
        <v>1320</v>
      </c>
      <c r="H36" s="1" t="s">
        <v>1321</v>
      </c>
      <c r="I36" t="s">
        <v>1419</v>
      </c>
      <c r="J36" t="s">
        <v>1436</v>
      </c>
      <c r="K36" t="s">
        <v>1453</v>
      </c>
      <c r="L36" t="s">
        <v>1470</v>
      </c>
      <c r="M36" t="s">
        <v>1487</v>
      </c>
      <c r="N36" t="str">
        <f t="shared" si="2"/>
        <v>rename G_A_02065_DAY to G_A_02065_DAY_CANCEL_OLD;</v>
      </c>
      <c r="O36" t="str">
        <f t="shared" si="1"/>
        <v>CREATE TABLE G_A_02065_DAY (</v>
      </c>
      <c r="P36" t="s">
        <v>2163</v>
      </c>
      <c r="Q36" t="s">
        <v>2167</v>
      </c>
    </row>
    <row r="37" spans="1:17">
      <c r="A37" s="122" t="s">
        <v>1323</v>
      </c>
      <c r="B37" s="1" t="s">
        <v>124</v>
      </c>
      <c r="C37" s="123" t="s">
        <v>1324</v>
      </c>
      <c r="D37" s="1" t="s">
        <v>65</v>
      </c>
      <c r="E37" s="1" t="s">
        <v>45</v>
      </c>
      <c r="F37" s="1" t="s">
        <v>64</v>
      </c>
      <c r="G37" s="1" t="s">
        <v>1324</v>
      </c>
      <c r="H37" s="1" t="s">
        <v>1325</v>
      </c>
      <c r="I37" t="s">
        <v>1420</v>
      </c>
      <c r="J37" t="s">
        <v>1437</v>
      </c>
      <c r="K37" t="s">
        <v>1454</v>
      </c>
      <c r="L37" t="s">
        <v>1471</v>
      </c>
      <c r="M37" t="s">
        <v>1488</v>
      </c>
      <c r="N37" t="str">
        <f t="shared" si="2"/>
        <v>rename G_I_22403_MONTH to G_I_22403_MONTH_CANCEL_OLD;</v>
      </c>
      <c r="O37" t="str">
        <f t="shared" si="1"/>
        <v>CREATE TABLE G_I_22403_MONTH (</v>
      </c>
      <c r="P37" t="s">
        <v>2163</v>
      </c>
      <c r="Q37" t="s">
        <v>2168</v>
      </c>
    </row>
    <row r="38" spans="1:17">
      <c r="A38" s="122" t="s">
        <v>1328</v>
      </c>
      <c r="B38" s="1" t="s">
        <v>105</v>
      </c>
      <c r="C38" s="123" t="s">
        <v>1326</v>
      </c>
      <c r="D38" s="1" t="s">
        <v>65</v>
      </c>
      <c r="E38" s="1" t="s">
        <v>45</v>
      </c>
      <c r="F38" s="1" t="s">
        <v>64</v>
      </c>
      <c r="G38" s="1" t="s">
        <v>1326</v>
      </c>
      <c r="H38" s="1" t="s">
        <v>1327</v>
      </c>
      <c r="I38" t="s">
        <v>1421</v>
      </c>
      <c r="J38" t="s">
        <v>1438</v>
      </c>
      <c r="K38" t="s">
        <v>1455</v>
      </c>
      <c r="L38" t="s">
        <v>1472</v>
      </c>
      <c r="M38" t="s">
        <v>1489</v>
      </c>
      <c r="N38" t="str">
        <f t="shared" si="2"/>
        <v>rename G_I_22404_MONTH to G_I_22404_MONTH_CANCEL_OLD;</v>
      </c>
      <c r="O38" t="str">
        <f t="shared" si="1"/>
        <v>CREATE TABLE G_I_22404_MONTH (</v>
      </c>
      <c r="P38" t="s">
        <v>2163</v>
      </c>
      <c r="Q38" t="s">
        <v>2169</v>
      </c>
    </row>
    <row r="39" spans="1:17">
      <c r="A39" s="122" t="s">
        <v>1330</v>
      </c>
      <c r="B39" s="1" t="s">
        <v>1405</v>
      </c>
      <c r="C39" s="1" t="s">
        <v>1331</v>
      </c>
      <c r="D39" s="1" t="s">
        <v>65</v>
      </c>
      <c r="E39" s="1" t="s">
        <v>45</v>
      </c>
      <c r="F39" s="1" t="s">
        <v>64</v>
      </c>
      <c r="G39" s="1" t="s">
        <v>1331</v>
      </c>
      <c r="H39" s="1" t="s">
        <v>1329</v>
      </c>
      <c r="I39" t="s">
        <v>1422</v>
      </c>
      <c r="J39" t="s">
        <v>1439</v>
      </c>
      <c r="K39" t="s">
        <v>1456</v>
      </c>
      <c r="L39" t="s">
        <v>1473</v>
      </c>
      <c r="M39" t="s">
        <v>1490</v>
      </c>
      <c r="N39" t="str">
        <f t="shared" si="2"/>
        <v>rename G_I_06034_MONTH to G_I_06034_MONTH_CANCEL_OLD;</v>
      </c>
      <c r="O39" t="str">
        <f t="shared" si="1"/>
        <v>CREATE TABLE G_I_06034_MONTH (</v>
      </c>
      <c r="P39" t="s">
        <v>2163</v>
      </c>
      <c r="Q39" t="s">
        <v>2170</v>
      </c>
    </row>
    <row r="40" spans="1:17">
      <c r="A40" s="122" t="s">
        <v>1334</v>
      </c>
      <c r="B40" s="1" t="s">
        <v>1406</v>
      </c>
      <c r="C40" s="1" t="s">
        <v>1332</v>
      </c>
      <c r="D40" s="1" t="s">
        <v>104</v>
      </c>
      <c r="E40" s="1" t="s">
        <v>45</v>
      </c>
      <c r="F40" s="1" t="s">
        <v>64</v>
      </c>
      <c r="G40" s="1" t="s">
        <v>1332</v>
      </c>
      <c r="H40" s="1" t="s">
        <v>1333</v>
      </c>
      <c r="I40" t="s">
        <v>1423</v>
      </c>
      <c r="J40" t="s">
        <v>1440</v>
      </c>
      <c r="K40" t="s">
        <v>1457</v>
      </c>
      <c r="L40" t="s">
        <v>1474</v>
      </c>
      <c r="M40" t="s">
        <v>1491</v>
      </c>
      <c r="N40" t="str">
        <f t="shared" si="2"/>
        <v>rename G_S_22069_MONTH to G_S_22069_MONTH_CANCEL_OLD;</v>
      </c>
      <c r="O40" t="str">
        <f t="shared" si="1"/>
        <v>CREATE TABLE G_S_22069_MONTH (</v>
      </c>
      <c r="P40" t="s">
        <v>2163</v>
      </c>
      <c r="Q40" t="s">
        <v>2171</v>
      </c>
    </row>
    <row r="41" spans="1:17">
      <c r="A41" s="122" t="s">
        <v>1337</v>
      </c>
      <c r="B41" s="1" t="s">
        <v>1407</v>
      </c>
      <c r="C41" s="1" t="s">
        <v>1335</v>
      </c>
      <c r="D41" s="1" t="s">
        <v>1401</v>
      </c>
      <c r="E41" s="1" t="s">
        <v>380</v>
      </c>
      <c r="F41" s="1" t="s">
        <v>379</v>
      </c>
      <c r="G41" s="1" t="s">
        <v>1335</v>
      </c>
      <c r="H41" s="1" t="s">
        <v>1336</v>
      </c>
      <c r="I41" t="s">
        <v>1424</v>
      </c>
      <c r="J41" t="s">
        <v>1441</v>
      </c>
      <c r="K41" t="s">
        <v>1458</v>
      </c>
      <c r="L41" t="s">
        <v>1475</v>
      </c>
      <c r="M41" t="s">
        <v>1492</v>
      </c>
      <c r="N41" t="str">
        <f t="shared" si="2"/>
        <v>rename G_A_06035_DAY to G_A_06035_DAY_CANCEL_OLD;</v>
      </c>
      <c r="O41" t="str">
        <f t="shared" si="1"/>
        <v>CREATE TABLE G_A_06035_DAY (</v>
      </c>
      <c r="P41" t="s">
        <v>2163</v>
      </c>
      <c r="Q41" t="s">
        <v>2172</v>
      </c>
    </row>
    <row r="42" spans="1:17">
      <c r="A42" s="122" t="s">
        <v>1340</v>
      </c>
      <c r="B42" s="1" t="s">
        <v>1408</v>
      </c>
      <c r="C42" s="1" t="s">
        <v>1338</v>
      </c>
      <c r="D42" s="1" t="s">
        <v>1401</v>
      </c>
      <c r="E42" s="1" t="s">
        <v>380</v>
      </c>
      <c r="F42" s="1" t="s">
        <v>379</v>
      </c>
      <c r="G42" s="1" t="s">
        <v>1338</v>
      </c>
      <c r="H42" s="1" t="s">
        <v>1339</v>
      </c>
      <c r="I42" t="s">
        <v>1425</v>
      </c>
      <c r="J42" t="s">
        <v>1442</v>
      </c>
      <c r="K42" t="s">
        <v>1459</v>
      </c>
      <c r="L42" t="s">
        <v>1476</v>
      </c>
      <c r="M42" t="s">
        <v>1493</v>
      </c>
      <c r="N42" t="str">
        <f t="shared" si="2"/>
        <v>rename G_A_06036_DAY to G_A_06036_DAY_CANCEL_OLD;</v>
      </c>
      <c r="O42" t="str">
        <f t="shared" si="1"/>
        <v>CREATE TABLE G_A_06036_DAY (</v>
      </c>
      <c r="P42" t="s">
        <v>2163</v>
      </c>
      <c r="Q42" t="s">
        <v>2173</v>
      </c>
    </row>
    <row r="43" spans="1:17">
      <c r="A43" s="122" t="s">
        <v>1343</v>
      </c>
      <c r="B43" s="1" t="s">
        <v>1409</v>
      </c>
      <c r="C43" s="1" t="s">
        <v>1341</v>
      </c>
      <c r="D43" s="1" t="s">
        <v>1401</v>
      </c>
      <c r="E43" s="1" t="s">
        <v>380</v>
      </c>
      <c r="F43" s="1" t="s">
        <v>379</v>
      </c>
      <c r="G43" s="1" t="s">
        <v>1341</v>
      </c>
      <c r="H43" s="1" t="s">
        <v>1342</v>
      </c>
      <c r="I43" t="s">
        <v>1426</v>
      </c>
      <c r="J43" t="s">
        <v>1443</v>
      </c>
      <c r="K43" t="s">
        <v>1460</v>
      </c>
      <c r="L43" t="s">
        <v>1477</v>
      </c>
      <c r="M43" t="s">
        <v>1494</v>
      </c>
      <c r="N43" t="str">
        <f t="shared" si="2"/>
        <v>rename G_A_06037_DAY to G_A_06037_DAY_CANCEL_OLD;</v>
      </c>
      <c r="O43" t="str">
        <f t="shared" si="1"/>
        <v>CREATE TABLE G_A_06037_DAY (</v>
      </c>
      <c r="P43" t="s">
        <v>2163</v>
      </c>
      <c r="Q43" t="s">
        <v>2174</v>
      </c>
    </row>
    <row r="44" spans="1:17">
      <c r="A44" s="122" t="s">
        <v>1346</v>
      </c>
      <c r="B44" s="1" t="s">
        <v>1410</v>
      </c>
      <c r="C44" s="1" t="s">
        <v>1344</v>
      </c>
      <c r="D44" s="1" t="s">
        <v>65</v>
      </c>
      <c r="E44" s="1" t="s">
        <v>380</v>
      </c>
      <c r="F44" s="1" t="s">
        <v>379</v>
      </c>
      <c r="G44" s="1" t="s">
        <v>1344</v>
      </c>
      <c r="H44" s="1" t="s">
        <v>1345</v>
      </c>
      <c r="I44" t="s">
        <v>1427</v>
      </c>
      <c r="J44" t="s">
        <v>1444</v>
      </c>
      <c r="K44" t="s">
        <v>1461</v>
      </c>
      <c r="L44" t="s">
        <v>1478</v>
      </c>
      <c r="M44" t="s">
        <v>1495</v>
      </c>
      <c r="N44" t="str">
        <f t="shared" si="2"/>
        <v>rename G_I_06038_DAY to G_I_06038_DAY_CANCEL_OLD;</v>
      </c>
      <c r="O44" t="str">
        <f t="shared" si="1"/>
        <v>CREATE TABLE G_I_06038_DAY (</v>
      </c>
      <c r="P44" t="s">
        <v>2163</v>
      </c>
      <c r="Q44" t="s">
        <v>2175</v>
      </c>
    </row>
    <row r="45" spans="1:17">
      <c r="A45" s="122" t="s">
        <v>1349</v>
      </c>
      <c r="B45" s="1" t="s">
        <v>1411</v>
      </c>
      <c r="C45" s="1" t="s">
        <v>1347</v>
      </c>
      <c r="D45" s="1" t="s">
        <v>65</v>
      </c>
      <c r="E45" s="1" t="s">
        <v>380</v>
      </c>
      <c r="F45" s="1" t="s">
        <v>379</v>
      </c>
      <c r="G45" s="1" t="s">
        <v>1347</v>
      </c>
      <c r="H45" s="1" t="s">
        <v>1348</v>
      </c>
      <c r="I45" t="s">
        <v>1428</v>
      </c>
      <c r="J45" t="s">
        <v>1445</v>
      </c>
      <c r="K45" t="s">
        <v>1462</v>
      </c>
      <c r="L45" t="s">
        <v>1479</v>
      </c>
      <c r="M45" t="s">
        <v>1496</v>
      </c>
      <c r="N45" t="str">
        <f t="shared" si="2"/>
        <v>rename G_I_06039_DAY to G_I_06039_DAY_CANCEL_OLD;</v>
      </c>
      <c r="O45" t="str">
        <f t="shared" si="1"/>
        <v>CREATE TABLE G_I_06039_DAY (</v>
      </c>
      <c r="P45" t="s">
        <v>2163</v>
      </c>
      <c r="Q45" t="s">
        <v>2176</v>
      </c>
    </row>
    <row r="46" spans="1:17">
      <c r="A46" s="122" t="s">
        <v>1352</v>
      </c>
      <c r="B46" s="1" t="s">
        <v>1412</v>
      </c>
      <c r="C46" s="1" t="s">
        <v>1350</v>
      </c>
      <c r="D46" s="1" t="s">
        <v>104</v>
      </c>
      <c r="E46" s="1" t="s">
        <v>380</v>
      </c>
      <c r="F46" s="1" t="s">
        <v>379</v>
      </c>
      <c r="G46" s="1" t="s">
        <v>1350</v>
      </c>
      <c r="H46" s="1" t="s">
        <v>1351</v>
      </c>
      <c r="I46" t="s">
        <v>1429</v>
      </c>
      <c r="J46" t="s">
        <v>1446</v>
      </c>
      <c r="K46" t="s">
        <v>1463</v>
      </c>
      <c r="L46" t="s">
        <v>1480</v>
      </c>
      <c r="M46" t="s">
        <v>1497</v>
      </c>
      <c r="N46" t="str">
        <f t="shared" si="2"/>
        <v>rename G_S_02066_DAY to G_S_02066_DAY_CANCEL_OLD;</v>
      </c>
      <c r="O46" t="str">
        <f t="shared" si="1"/>
        <v>CREATE TABLE G_S_02066_DAY (</v>
      </c>
      <c r="P46" t="s">
        <v>2163</v>
      </c>
      <c r="Q46" t="s">
        <v>2177</v>
      </c>
    </row>
    <row r="47" spans="1:17">
      <c r="A47" s="122" t="s">
        <v>1355</v>
      </c>
      <c r="B47" s="1" t="s">
        <v>1413</v>
      </c>
      <c r="C47" s="1" t="s">
        <v>1353</v>
      </c>
      <c r="D47" s="1" t="s">
        <v>104</v>
      </c>
      <c r="E47" s="1" t="s">
        <v>45</v>
      </c>
      <c r="F47" s="1" t="s">
        <v>64</v>
      </c>
      <c r="G47" s="1" t="s">
        <v>1353</v>
      </c>
      <c r="H47" s="1" t="s">
        <v>1354</v>
      </c>
      <c r="I47" t="s">
        <v>1430</v>
      </c>
      <c r="J47" t="s">
        <v>1447</v>
      </c>
      <c r="K47" t="s">
        <v>1464</v>
      </c>
      <c r="L47" t="s">
        <v>1481</v>
      </c>
      <c r="M47" t="s">
        <v>1498</v>
      </c>
      <c r="N47" t="str">
        <f t="shared" si="2"/>
        <v>rename G_S_22075_MONTH to G_S_22075_MONTH_CANCEL_OLD;</v>
      </c>
      <c r="O47" t="str">
        <f t="shared" si="1"/>
        <v>CREATE TABLE G_S_22075_MONTH (</v>
      </c>
      <c r="P47" t="s">
        <v>2163</v>
      </c>
      <c r="Q47" t="s">
        <v>2178</v>
      </c>
    </row>
    <row r="48" spans="1:17">
      <c r="A48" s="122" t="s">
        <v>1358</v>
      </c>
      <c r="B48" s="1" t="s">
        <v>1414</v>
      </c>
      <c r="C48" s="1" t="s">
        <v>1356</v>
      </c>
      <c r="D48" s="1" t="s">
        <v>104</v>
      </c>
      <c r="E48" s="1" t="s">
        <v>45</v>
      </c>
      <c r="F48" s="1" t="s">
        <v>64</v>
      </c>
      <c r="G48" s="1" t="s">
        <v>1356</v>
      </c>
      <c r="H48" s="1" t="s">
        <v>1357</v>
      </c>
      <c r="I48" t="s">
        <v>1431</v>
      </c>
      <c r="J48" t="s">
        <v>1448</v>
      </c>
      <c r="K48" t="s">
        <v>1465</v>
      </c>
      <c r="L48" t="s">
        <v>1482</v>
      </c>
      <c r="M48" t="s">
        <v>1499</v>
      </c>
      <c r="N48" t="str">
        <f t="shared" si="2"/>
        <v>rename G_S_22076_MONTH to G_S_22076_MONTH_CANCEL_OLD;</v>
      </c>
      <c r="O48" t="str">
        <f t="shared" si="1"/>
        <v>CREATE TABLE G_S_22076_MONTH (</v>
      </c>
      <c r="P48" t="s">
        <v>2163</v>
      </c>
      <c r="Q48" t="s">
        <v>2179</v>
      </c>
    </row>
    <row r="49" spans="1:17">
      <c r="A49" s="122" t="s">
        <v>1361</v>
      </c>
      <c r="B49" s="1" t="s">
        <v>1415</v>
      </c>
      <c r="C49" s="1" t="s">
        <v>1359</v>
      </c>
      <c r="D49" s="1" t="s">
        <v>104</v>
      </c>
      <c r="E49" s="1" t="s">
        <v>45</v>
      </c>
      <c r="F49" s="1" t="s">
        <v>64</v>
      </c>
      <c r="G49" s="1" t="s">
        <v>1359</v>
      </c>
      <c r="H49" s="1" t="s">
        <v>1360</v>
      </c>
      <c r="I49" t="s">
        <v>1432</v>
      </c>
      <c r="J49" t="s">
        <v>1449</v>
      </c>
      <c r="K49" t="s">
        <v>1466</v>
      </c>
      <c r="L49" t="s">
        <v>1483</v>
      </c>
      <c r="M49" t="s">
        <v>1500</v>
      </c>
      <c r="N49" t="str">
        <f t="shared" si="2"/>
        <v>rename G_S_22077_MONTH to G_S_22077_MONTH_CANCEL_OLD;</v>
      </c>
      <c r="O49" t="str">
        <f t="shared" si="1"/>
        <v>CREATE TABLE G_S_22077_MONTH (</v>
      </c>
      <c r="P49" t="s">
        <v>2163</v>
      </c>
      <c r="Q49" t="s">
        <v>2180</v>
      </c>
    </row>
    <row r="52" spans="1:17">
      <c r="A52" s="122" t="s">
        <v>2239</v>
      </c>
    </row>
    <row r="53" spans="1:17">
      <c r="A53" t="s">
        <v>2225</v>
      </c>
      <c r="B53" s="1" t="s">
        <v>2203</v>
      </c>
      <c r="C53" s="3" t="s">
        <v>2228</v>
      </c>
      <c r="D53" s="1" t="s">
        <v>65</v>
      </c>
      <c r="E53" s="1" t="s">
        <v>45</v>
      </c>
      <c r="F53" s="1" t="s">
        <v>64</v>
      </c>
      <c r="G53" s="3" t="s">
        <v>2228</v>
      </c>
      <c r="H53" s="1" t="s">
        <v>2229</v>
      </c>
      <c r="I53" t="s">
        <v>2231</v>
      </c>
      <c r="J53" t="s">
        <v>2233</v>
      </c>
      <c r="K53" t="s">
        <v>2235</v>
      </c>
      <c r="L53" t="s">
        <v>2237</v>
      </c>
    </row>
    <row r="54" spans="1:17">
      <c r="A54" t="s">
        <v>2226</v>
      </c>
      <c r="B54" s="1" t="s">
        <v>2207</v>
      </c>
      <c r="C54" s="292" t="s">
        <v>2227</v>
      </c>
      <c r="D54" s="1" t="s">
        <v>65</v>
      </c>
      <c r="E54" s="1" t="s">
        <v>45</v>
      </c>
      <c r="F54" s="1" t="s">
        <v>64</v>
      </c>
      <c r="G54" s="292" t="s">
        <v>2227</v>
      </c>
      <c r="H54" s="1" t="s">
        <v>2230</v>
      </c>
      <c r="I54" t="s">
        <v>2232</v>
      </c>
      <c r="J54" t="s">
        <v>2234</v>
      </c>
      <c r="K54" t="s">
        <v>2236</v>
      </c>
      <c r="L54" t="s">
        <v>2238</v>
      </c>
    </row>
    <row r="56" spans="1:17">
      <c r="A56" t="s">
        <v>2240</v>
      </c>
    </row>
    <row r="57" spans="1:17">
      <c r="A57" t="s">
        <v>2241</v>
      </c>
      <c r="B57" s="3" t="s">
        <v>2228</v>
      </c>
      <c r="C57" s="1" t="s">
        <v>2229</v>
      </c>
    </row>
    <row r="58" spans="1:17">
      <c r="A58" t="s">
        <v>2236</v>
      </c>
      <c r="B58" s="292" t="s">
        <v>2227</v>
      </c>
      <c r="C58" s="1" t="s">
        <v>2230</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I65"/>
  <sheetViews>
    <sheetView workbookViewId="0">
      <selection activeCell="C13" sqref="C13"/>
    </sheetView>
  </sheetViews>
  <sheetFormatPr defaultRowHeight="13.5"/>
  <sheetData>
    <row r="1" spans="1:9">
      <c r="A1" t="s">
        <v>914</v>
      </c>
    </row>
    <row r="2" spans="1:9">
      <c r="A2" t="s">
        <v>846</v>
      </c>
      <c r="D2" t="s">
        <v>845</v>
      </c>
      <c r="F2" t="s">
        <v>825</v>
      </c>
      <c r="G2" t="s">
        <v>509</v>
      </c>
      <c r="I2" t="s">
        <v>467</v>
      </c>
    </row>
    <row r="3" spans="1:9">
      <c r="A3" t="s">
        <v>941</v>
      </c>
      <c r="D3" t="s">
        <v>675</v>
      </c>
      <c r="F3" t="s">
        <v>825</v>
      </c>
      <c r="G3" t="s">
        <v>814</v>
      </c>
      <c r="H3" t="s">
        <v>555</v>
      </c>
      <c r="I3" t="s">
        <v>466</v>
      </c>
    </row>
    <row r="4" spans="1:9">
      <c r="A4" t="s">
        <v>942</v>
      </c>
      <c r="D4" t="s">
        <v>811</v>
      </c>
      <c r="F4" t="s">
        <v>825</v>
      </c>
      <c r="G4" t="s">
        <v>817</v>
      </c>
      <c r="H4" t="s">
        <v>555</v>
      </c>
      <c r="I4" t="s">
        <v>465</v>
      </c>
    </row>
    <row r="5" spans="1:9">
      <c r="A5" t="s">
        <v>876</v>
      </c>
      <c r="D5" t="s">
        <v>689</v>
      </c>
      <c r="F5" t="s">
        <v>825</v>
      </c>
      <c r="G5" t="s">
        <v>806</v>
      </c>
      <c r="I5" t="s">
        <v>464</v>
      </c>
    </row>
    <row r="6" spans="1:9">
      <c r="A6" t="s">
        <v>939</v>
      </c>
      <c r="D6" t="s">
        <v>752</v>
      </c>
      <c r="F6" t="s">
        <v>825</v>
      </c>
      <c r="G6" t="s">
        <v>802</v>
      </c>
      <c r="I6" t="s">
        <v>463</v>
      </c>
    </row>
    <row r="7" spans="1:9">
      <c r="A7" t="s">
        <v>938</v>
      </c>
      <c r="D7" t="s">
        <v>752</v>
      </c>
      <c r="F7" t="s">
        <v>825</v>
      </c>
      <c r="G7" t="s">
        <v>798</v>
      </c>
      <c r="I7" t="s">
        <v>462</v>
      </c>
    </row>
    <row r="8" spans="1:9">
      <c r="A8" t="s">
        <v>914</v>
      </c>
      <c r="I8" t="s">
        <v>461</v>
      </c>
    </row>
    <row r="9" spans="1:9">
      <c r="A9" t="s">
        <v>846</v>
      </c>
      <c r="D9" t="s">
        <v>845</v>
      </c>
      <c r="F9" t="s">
        <v>825</v>
      </c>
      <c r="G9" t="s">
        <v>509</v>
      </c>
      <c r="I9" t="s">
        <v>460</v>
      </c>
    </row>
    <row r="10" spans="1:9">
      <c r="A10" t="s">
        <v>941</v>
      </c>
      <c r="D10" t="s">
        <v>675</v>
      </c>
      <c r="F10" t="s">
        <v>825</v>
      </c>
      <c r="G10" t="s">
        <v>814</v>
      </c>
      <c r="H10" t="s">
        <v>555</v>
      </c>
      <c r="I10" t="s">
        <v>459</v>
      </c>
    </row>
    <row r="11" spans="1:9">
      <c r="A11" t="s">
        <v>940</v>
      </c>
      <c r="D11" t="s">
        <v>811</v>
      </c>
      <c r="F11" t="s">
        <v>825</v>
      </c>
      <c r="G11" t="s">
        <v>810</v>
      </c>
      <c r="H11" t="s">
        <v>555</v>
      </c>
      <c r="I11" t="s">
        <v>458</v>
      </c>
    </row>
    <row r="12" spans="1:9">
      <c r="A12" t="s">
        <v>876</v>
      </c>
      <c r="D12" t="s">
        <v>689</v>
      </c>
      <c r="F12" t="s">
        <v>825</v>
      </c>
      <c r="G12" t="s">
        <v>806</v>
      </c>
    </row>
    <row r="13" spans="1:9">
      <c r="A13" t="s">
        <v>939</v>
      </c>
      <c r="D13" t="s">
        <v>752</v>
      </c>
      <c r="F13" t="s">
        <v>825</v>
      </c>
      <c r="G13" t="s">
        <v>802</v>
      </c>
    </row>
    <row r="14" spans="1:9">
      <c r="A14" t="s">
        <v>938</v>
      </c>
      <c r="D14" t="s">
        <v>752</v>
      </c>
      <c r="F14" t="s">
        <v>825</v>
      </c>
      <c r="G14" t="s">
        <v>798</v>
      </c>
    </row>
    <row r="15" spans="1:9">
      <c r="A15" t="s">
        <v>914</v>
      </c>
    </row>
    <row r="16" spans="1:9">
      <c r="A16" t="s">
        <v>846</v>
      </c>
      <c r="D16" t="s">
        <v>845</v>
      </c>
      <c r="F16" t="s">
        <v>825</v>
      </c>
      <c r="G16" t="s">
        <v>509</v>
      </c>
    </row>
    <row r="17" spans="1:8">
      <c r="A17" t="s">
        <v>794</v>
      </c>
      <c r="D17" t="s">
        <v>795</v>
      </c>
      <c r="F17" t="s">
        <v>825</v>
      </c>
      <c r="G17" t="s">
        <v>794</v>
      </c>
    </row>
    <row r="18" spans="1:8">
      <c r="A18" t="s">
        <v>937</v>
      </c>
      <c r="D18" t="s">
        <v>791</v>
      </c>
      <c r="F18" t="s">
        <v>825</v>
      </c>
      <c r="G18" t="s">
        <v>790</v>
      </c>
    </row>
    <row r="19" spans="1:8">
      <c r="A19" t="s">
        <v>936</v>
      </c>
      <c r="D19" t="s">
        <v>787</v>
      </c>
      <c r="F19" t="s">
        <v>825</v>
      </c>
      <c r="G19" t="s">
        <v>786</v>
      </c>
      <c r="H19" t="s">
        <v>785</v>
      </c>
    </row>
    <row r="20" spans="1:8">
      <c r="A20" t="s">
        <v>935</v>
      </c>
      <c r="D20" t="s">
        <v>778</v>
      </c>
      <c r="F20" t="s">
        <v>825</v>
      </c>
      <c r="G20" t="s">
        <v>777</v>
      </c>
    </row>
    <row r="21" spans="1:8">
      <c r="A21" t="s">
        <v>934</v>
      </c>
      <c r="D21" t="s">
        <v>774</v>
      </c>
      <c r="F21" t="s">
        <v>825</v>
      </c>
      <c r="G21" t="s">
        <v>773</v>
      </c>
    </row>
    <row r="22" spans="1:8">
      <c r="A22" t="s">
        <v>933</v>
      </c>
      <c r="D22" t="s">
        <v>528</v>
      </c>
      <c r="F22" t="s">
        <v>825</v>
      </c>
      <c r="G22" t="s">
        <v>770</v>
      </c>
    </row>
    <row r="23" spans="1:8">
      <c r="A23" t="s">
        <v>932</v>
      </c>
      <c r="D23" t="s">
        <v>752</v>
      </c>
      <c r="F23" t="s">
        <v>825</v>
      </c>
      <c r="G23" t="s">
        <v>767</v>
      </c>
    </row>
    <row r="24" spans="1:8">
      <c r="A24" t="s">
        <v>931</v>
      </c>
      <c r="D24" t="s">
        <v>502</v>
      </c>
      <c r="F24" t="s">
        <v>825</v>
      </c>
      <c r="G24" t="s">
        <v>764</v>
      </c>
    </row>
    <row r="25" spans="1:8">
      <c r="A25" t="s">
        <v>930</v>
      </c>
      <c r="D25" t="s">
        <v>502</v>
      </c>
      <c r="F25" t="s">
        <v>825</v>
      </c>
      <c r="G25" t="s">
        <v>761</v>
      </c>
    </row>
    <row r="26" spans="1:8">
      <c r="A26" t="s">
        <v>929</v>
      </c>
      <c r="D26" t="s">
        <v>502</v>
      </c>
      <c r="F26" t="s">
        <v>825</v>
      </c>
      <c r="G26" t="s">
        <v>757</v>
      </c>
    </row>
    <row r="27" spans="1:8">
      <c r="A27" t="s">
        <v>928</v>
      </c>
      <c r="D27" t="s">
        <v>752</v>
      </c>
      <c r="F27" t="s">
        <v>825</v>
      </c>
      <c r="G27" t="s">
        <v>755</v>
      </c>
    </row>
    <row r="28" spans="1:8" ht="24" customHeight="1">
      <c r="A28" t="s">
        <v>927</v>
      </c>
      <c r="D28" t="s">
        <v>752</v>
      </c>
      <c r="F28" t="s">
        <v>825</v>
      </c>
      <c r="G28" t="s">
        <v>751</v>
      </c>
    </row>
    <row r="29" spans="1:8">
      <c r="A29" t="s">
        <v>914</v>
      </c>
    </row>
    <row r="30" spans="1:8">
      <c r="A30" t="s">
        <v>846</v>
      </c>
      <c r="D30" t="s">
        <v>845</v>
      </c>
      <c r="F30" t="s">
        <v>825</v>
      </c>
      <c r="G30" t="s">
        <v>509</v>
      </c>
    </row>
    <row r="31" spans="1:8" ht="25.5" customHeight="1">
      <c r="A31" t="s">
        <v>913</v>
      </c>
      <c r="D31" t="s">
        <v>747</v>
      </c>
      <c r="F31" t="s">
        <v>825</v>
      </c>
      <c r="G31" t="s">
        <v>559</v>
      </c>
      <c r="H31" t="s">
        <v>555</v>
      </c>
    </row>
    <row r="32" spans="1:8">
      <c r="A32" t="s">
        <v>926</v>
      </c>
      <c r="D32" t="s">
        <v>744</v>
      </c>
      <c r="F32" t="s">
        <v>825</v>
      </c>
      <c r="G32" t="s">
        <v>743</v>
      </c>
      <c r="H32" t="s">
        <v>555</v>
      </c>
    </row>
    <row r="33" spans="1:8">
      <c r="A33" t="s">
        <v>925</v>
      </c>
      <c r="D33" t="s">
        <v>741</v>
      </c>
      <c r="F33" t="s">
        <v>825</v>
      </c>
      <c r="G33" t="s">
        <v>738</v>
      </c>
      <c r="H33" t="s">
        <v>555</v>
      </c>
    </row>
    <row r="34" spans="1:8">
      <c r="A34" t="s">
        <v>876</v>
      </c>
      <c r="D34" t="s">
        <v>735</v>
      </c>
      <c r="F34" t="s">
        <v>825</v>
      </c>
      <c r="G34" t="s">
        <v>609</v>
      </c>
    </row>
    <row r="35" spans="1:8">
      <c r="A35" t="s">
        <v>924</v>
      </c>
      <c r="D35" t="s">
        <v>873</v>
      </c>
      <c r="F35" t="s">
        <v>825</v>
      </c>
      <c r="G35" t="s">
        <v>732</v>
      </c>
    </row>
    <row r="36" spans="1:8">
      <c r="A36" t="s">
        <v>923</v>
      </c>
      <c r="D36" t="s">
        <v>752</v>
      </c>
      <c r="F36" t="s">
        <v>825</v>
      </c>
      <c r="G36" t="s">
        <v>728</v>
      </c>
    </row>
    <row r="37" spans="1:8">
      <c r="A37" t="s">
        <v>922</v>
      </c>
      <c r="D37" t="s">
        <v>919</v>
      </c>
      <c r="F37" t="s">
        <v>825</v>
      </c>
      <c r="G37" t="s">
        <v>726</v>
      </c>
    </row>
    <row r="38" spans="1:8">
      <c r="A38" t="s">
        <v>921</v>
      </c>
      <c r="D38" t="s">
        <v>752</v>
      </c>
      <c r="F38" t="s">
        <v>825</v>
      </c>
      <c r="G38" t="s">
        <v>724</v>
      </c>
    </row>
    <row r="39" spans="1:8">
      <c r="A39" t="s">
        <v>920</v>
      </c>
      <c r="D39" t="s">
        <v>919</v>
      </c>
      <c r="F39" t="s">
        <v>825</v>
      </c>
      <c r="G39" t="s">
        <v>720</v>
      </c>
    </row>
    <row r="40" spans="1:8">
      <c r="A40" t="s">
        <v>914</v>
      </c>
    </row>
    <row r="41" spans="1:8">
      <c r="A41" t="s">
        <v>846</v>
      </c>
      <c r="D41" t="s">
        <v>845</v>
      </c>
      <c r="F41" t="s">
        <v>825</v>
      </c>
      <c r="G41" t="s">
        <v>509</v>
      </c>
    </row>
    <row r="42" spans="1:8">
      <c r="A42" t="s">
        <v>913</v>
      </c>
      <c r="D42" t="s">
        <v>502</v>
      </c>
      <c r="F42" t="s">
        <v>825</v>
      </c>
      <c r="G42" t="s">
        <v>504</v>
      </c>
      <c r="H42" t="s">
        <v>555</v>
      </c>
    </row>
    <row r="43" spans="1:8">
      <c r="A43" t="s">
        <v>876</v>
      </c>
      <c r="D43" t="s">
        <v>689</v>
      </c>
      <c r="F43" t="s">
        <v>825</v>
      </c>
      <c r="G43" t="s">
        <v>609</v>
      </c>
      <c r="H43" t="s">
        <v>555</v>
      </c>
    </row>
    <row r="44" spans="1:8">
      <c r="A44" t="s">
        <v>918</v>
      </c>
      <c r="D44" t="s">
        <v>528</v>
      </c>
      <c r="F44" t="s">
        <v>825</v>
      </c>
      <c r="G44" t="s">
        <v>718</v>
      </c>
      <c r="H44" t="s">
        <v>555</v>
      </c>
    </row>
    <row r="45" spans="1:8">
      <c r="A45" t="s">
        <v>917</v>
      </c>
      <c r="D45" t="s">
        <v>528</v>
      </c>
      <c r="F45" t="s">
        <v>825</v>
      </c>
      <c r="G45" t="s">
        <v>712</v>
      </c>
      <c r="H45" t="s">
        <v>555</v>
      </c>
    </row>
    <row r="46" spans="1:8">
      <c r="A46" t="s">
        <v>916</v>
      </c>
      <c r="D46" t="s">
        <v>666</v>
      </c>
      <c r="F46" t="s">
        <v>825</v>
      </c>
      <c r="G46" t="s">
        <v>707</v>
      </c>
    </row>
    <row r="47" spans="1:8">
      <c r="A47" t="s">
        <v>915</v>
      </c>
      <c r="D47" t="s">
        <v>666</v>
      </c>
      <c r="F47" t="s">
        <v>825</v>
      </c>
      <c r="G47" t="s">
        <v>705</v>
      </c>
    </row>
    <row r="48" spans="1:8">
      <c r="A48" t="s">
        <v>914</v>
      </c>
    </row>
    <row r="49" spans="1:8">
      <c r="A49" t="s">
        <v>846</v>
      </c>
      <c r="D49" t="s">
        <v>845</v>
      </c>
      <c r="F49" t="s">
        <v>825</v>
      </c>
      <c r="G49" t="s">
        <v>509</v>
      </c>
    </row>
    <row r="50" spans="1:8">
      <c r="A50" t="s">
        <v>913</v>
      </c>
      <c r="D50" t="s">
        <v>502</v>
      </c>
      <c r="F50" t="s">
        <v>825</v>
      </c>
      <c r="G50" t="s">
        <v>504</v>
      </c>
      <c r="H50" t="s">
        <v>555</v>
      </c>
    </row>
    <row r="51" spans="1:8">
      <c r="A51" t="s">
        <v>876</v>
      </c>
      <c r="D51" t="s">
        <v>689</v>
      </c>
      <c r="F51" t="s">
        <v>825</v>
      </c>
      <c r="G51" t="s">
        <v>609</v>
      </c>
      <c r="H51" t="s">
        <v>555</v>
      </c>
    </row>
    <row r="52" spans="1:8">
      <c r="A52" t="s">
        <v>916</v>
      </c>
      <c r="D52" t="s">
        <v>666</v>
      </c>
      <c r="F52" t="s">
        <v>825</v>
      </c>
      <c r="G52" t="s">
        <v>702</v>
      </c>
    </row>
    <row r="53" spans="1:8">
      <c r="A53" t="s">
        <v>915</v>
      </c>
      <c r="D53" t="s">
        <v>666</v>
      </c>
      <c r="F53" t="s">
        <v>825</v>
      </c>
      <c r="G53" t="s">
        <v>697</v>
      </c>
    </row>
    <row r="54" spans="1:8">
      <c r="A54" t="s">
        <v>914</v>
      </c>
    </row>
    <row r="55" spans="1:8">
      <c r="A55" t="s">
        <v>846</v>
      </c>
      <c r="D55" t="s">
        <v>845</v>
      </c>
      <c r="F55" t="s">
        <v>825</v>
      </c>
      <c r="G55" t="s">
        <v>509</v>
      </c>
    </row>
    <row r="56" spans="1:8">
      <c r="A56" t="s">
        <v>913</v>
      </c>
      <c r="D56" t="s">
        <v>502</v>
      </c>
      <c r="F56" t="s">
        <v>825</v>
      </c>
      <c r="G56" t="s">
        <v>504</v>
      </c>
      <c r="H56" t="s">
        <v>555</v>
      </c>
    </row>
    <row r="57" spans="1:8">
      <c r="A57" t="s">
        <v>876</v>
      </c>
      <c r="D57" t="s">
        <v>689</v>
      </c>
      <c r="F57" t="s">
        <v>825</v>
      </c>
      <c r="G57" t="s">
        <v>609</v>
      </c>
      <c r="H57" t="s">
        <v>555</v>
      </c>
    </row>
    <row r="58" spans="1:8">
      <c r="A58" t="s">
        <v>912</v>
      </c>
      <c r="D58" t="s">
        <v>873</v>
      </c>
      <c r="F58" t="s">
        <v>825</v>
      </c>
      <c r="G58" t="s">
        <v>696</v>
      </c>
      <c r="H58" t="s">
        <v>555</v>
      </c>
    </row>
    <row r="59" spans="1:8">
      <c r="A59" t="s">
        <v>911</v>
      </c>
      <c r="D59" t="s">
        <v>752</v>
      </c>
      <c r="F59" t="s">
        <v>825</v>
      </c>
      <c r="G59" t="s">
        <v>694</v>
      </c>
    </row>
    <row r="60" spans="1:8">
      <c r="A60" t="s">
        <v>914</v>
      </c>
    </row>
    <row r="61" spans="1:8">
      <c r="A61" t="s">
        <v>846</v>
      </c>
      <c r="D61" t="s">
        <v>845</v>
      </c>
      <c r="F61" t="s">
        <v>825</v>
      </c>
      <c r="G61" t="s">
        <v>509</v>
      </c>
    </row>
    <row r="62" spans="1:8">
      <c r="A62" t="s">
        <v>913</v>
      </c>
      <c r="D62" t="s">
        <v>502</v>
      </c>
      <c r="F62" t="s">
        <v>825</v>
      </c>
      <c r="G62" t="s">
        <v>504</v>
      </c>
      <c r="H62" t="s">
        <v>555</v>
      </c>
    </row>
    <row r="63" spans="1:8">
      <c r="A63" t="s">
        <v>876</v>
      </c>
      <c r="D63" t="s">
        <v>689</v>
      </c>
      <c r="F63" t="s">
        <v>825</v>
      </c>
      <c r="G63" t="s">
        <v>609</v>
      </c>
      <c r="H63" t="s">
        <v>555</v>
      </c>
    </row>
    <row r="64" spans="1:8">
      <c r="A64" t="s">
        <v>912</v>
      </c>
      <c r="D64" t="s">
        <v>873</v>
      </c>
      <c r="F64" t="s">
        <v>825</v>
      </c>
      <c r="G64" t="s">
        <v>684</v>
      </c>
      <c r="H64" t="s">
        <v>555</v>
      </c>
    </row>
    <row r="65" spans="1:7">
      <c r="A65" t="s">
        <v>911</v>
      </c>
      <c r="D65" t="s">
        <v>752</v>
      </c>
      <c r="F65" t="s">
        <v>825</v>
      </c>
      <c r="G65" t="s">
        <v>680</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M148"/>
  <sheetViews>
    <sheetView workbookViewId="0">
      <selection activeCell="H3" sqref="H3:I3"/>
    </sheetView>
  </sheetViews>
  <sheetFormatPr defaultRowHeight="13.5"/>
  <sheetData>
    <row r="1" spans="1:13" ht="14.25" thickBot="1">
      <c r="A1" t="s">
        <v>1094</v>
      </c>
      <c r="B1" t="s">
        <v>1093</v>
      </c>
      <c r="C1" t="s">
        <v>1094</v>
      </c>
      <c r="D1" t="s">
        <v>1093</v>
      </c>
      <c r="E1" t="s">
        <v>1094</v>
      </c>
      <c r="F1" t="s">
        <v>1093</v>
      </c>
      <c r="L1" t="s">
        <v>1094</v>
      </c>
      <c r="M1" t="s">
        <v>1093</v>
      </c>
    </row>
    <row r="2" spans="1:13" ht="15" thickTop="1" thickBot="1">
      <c r="A2">
        <v>6001</v>
      </c>
      <c r="B2" s="33" t="s">
        <v>515</v>
      </c>
      <c r="C2" s="23" t="s">
        <v>514</v>
      </c>
      <c r="D2" s="23" t="s">
        <v>513</v>
      </c>
      <c r="E2" s="23" t="s">
        <v>512</v>
      </c>
      <c r="F2" s="22" t="s">
        <v>511</v>
      </c>
      <c r="L2" s="23" t="s">
        <v>514</v>
      </c>
      <c r="M2" s="22" t="s">
        <v>511</v>
      </c>
    </row>
    <row r="3" spans="1:13" ht="64.5" thickBot="1">
      <c r="B3" s="20" t="s">
        <v>1092</v>
      </c>
      <c r="C3" s="19" t="s">
        <v>509</v>
      </c>
      <c r="D3" s="19" t="s">
        <v>508</v>
      </c>
      <c r="E3" s="19" t="s">
        <v>489</v>
      </c>
      <c r="F3" s="21"/>
      <c r="H3" s="17" t="s">
        <v>507</v>
      </c>
      <c r="I3" s="17" t="s">
        <v>506</v>
      </c>
      <c r="K3" s="74" t="s">
        <v>468</v>
      </c>
      <c r="L3" s="19" t="s">
        <v>509</v>
      </c>
      <c r="M3" s="21"/>
    </row>
    <row r="4" spans="1:13" ht="115.5" thickBot="1">
      <c r="B4" s="81" t="s">
        <v>1091</v>
      </c>
      <c r="C4" s="63" t="s">
        <v>1000</v>
      </c>
      <c r="D4" s="19" t="s">
        <v>1090</v>
      </c>
      <c r="E4" s="19" t="s">
        <v>675</v>
      </c>
      <c r="F4" s="80" t="s">
        <v>555</v>
      </c>
      <c r="H4" t="s">
        <v>948</v>
      </c>
      <c r="I4" s="19" t="s">
        <v>675</v>
      </c>
      <c r="K4" s="74" t="s">
        <v>468</v>
      </c>
      <c r="L4" s="63" t="s">
        <v>1000</v>
      </c>
      <c r="M4" s="80" t="s">
        <v>555</v>
      </c>
    </row>
    <row r="5" spans="1:13" ht="77.25" thickBot="1">
      <c r="B5" s="20" t="s">
        <v>1089</v>
      </c>
      <c r="C5" s="19" t="s">
        <v>1086</v>
      </c>
      <c r="D5" s="19" t="s">
        <v>1088</v>
      </c>
      <c r="E5" s="19" t="s">
        <v>670</v>
      </c>
      <c r="F5" s="36"/>
      <c r="H5" t="s">
        <v>1087</v>
      </c>
      <c r="I5" s="19" t="s">
        <v>670</v>
      </c>
      <c r="K5" s="74" t="s">
        <v>468</v>
      </c>
      <c r="L5" s="19" t="s">
        <v>1086</v>
      </c>
      <c r="M5" s="36"/>
    </row>
    <row r="6" spans="1:13" ht="51">
      <c r="B6" s="213" t="s">
        <v>1085</v>
      </c>
      <c r="C6" s="196" t="s">
        <v>1082</v>
      </c>
      <c r="D6" s="25" t="s">
        <v>1084</v>
      </c>
      <c r="E6" s="196" t="s">
        <v>741</v>
      </c>
      <c r="F6" s="179"/>
      <c r="H6" s="275" t="s">
        <v>1083</v>
      </c>
      <c r="I6" s="196" t="s">
        <v>741</v>
      </c>
      <c r="K6" s="74" t="s">
        <v>468</v>
      </c>
      <c r="L6" s="196" t="s">
        <v>1082</v>
      </c>
      <c r="M6" s="179"/>
    </row>
    <row r="7" spans="1:13" ht="90" thickBot="1">
      <c r="B7" s="214"/>
      <c r="C7" s="198"/>
      <c r="D7" s="19" t="s">
        <v>737</v>
      </c>
      <c r="E7" s="198"/>
      <c r="F7" s="181"/>
      <c r="H7" s="275"/>
      <c r="I7" s="198"/>
      <c r="K7" s="74" t="s">
        <v>468</v>
      </c>
      <c r="L7" s="198"/>
      <c r="M7" s="181"/>
    </row>
    <row r="8" spans="1:13" ht="39" thickBot="1">
      <c r="B8" s="20" t="s">
        <v>1081</v>
      </c>
      <c r="C8" s="19" t="s">
        <v>1078</v>
      </c>
      <c r="D8" s="19" t="s">
        <v>1080</v>
      </c>
      <c r="E8" s="19" t="s">
        <v>1065</v>
      </c>
      <c r="F8" s="92"/>
      <c r="H8" s="17" t="s">
        <v>1079</v>
      </c>
      <c r="I8" s="19" t="s">
        <v>1065</v>
      </c>
      <c r="K8" s="74" t="s">
        <v>468</v>
      </c>
      <c r="L8" s="19" t="s">
        <v>1078</v>
      </c>
      <c r="M8" s="92"/>
    </row>
    <row r="9" spans="1:13" ht="64.5" thickBot="1">
      <c r="B9" s="20" t="s">
        <v>1077</v>
      </c>
      <c r="C9" s="19" t="s">
        <v>1075</v>
      </c>
      <c r="D9" s="37" t="s">
        <v>1073</v>
      </c>
      <c r="E9" s="37" t="s">
        <v>1072</v>
      </c>
      <c r="F9" s="94" t="s">
        <v>1069</v>
      </c>
      <c r="H9" t="s">
        <v>1076</v>
      </c>
      <c r="I9" s="19" t="s">
        <v>472</v>
      </c>
      <c r="K9" s="74" t="s">
        <v>468</v>
      </c>
      <c r="L9" s="19" t="s">
        <v>1075</v>
      </c>
      <c r="M9" s="94" t="s">
        <v>1069</v>
      </c>
    </row>
    <row r="10" spans="1:13" ht="64.5" thickBot="1">
      <c r="B10" s="20" t="s">
        <v>1074</v>
      </c>
      <c r="C10" s="19" t="s">
        <v>1070</v>
      </c>
      <c r="D10" s="95" t="s">
        <v>1073</v>
      </c>
      <c r="E10" s="37" t="s">
        <v>1072</v>
      </c>
      <c r="F10" s="94" t="s">
        <v>1069</v>
      </c>
      <c r="H10" t="s">
        <v>1071</v>
      </c>
      <c r="I10" s="19" t="s">
        <v>472</v>
      </c>
      <c r="K10" s="74" t="s">
        <v>468</v>
      </c>
      <c r="L10" s="19" t="s">
        <v>1070</v>
      </c>
      <c r="M10" s="94" t="s">
        <v>1069</v>
      </c>
    </row>
    <row r="11" spans="1:13" ht="79.5" thickBot="1">
      <c r="B11" s="20" t="s">
        <v>1068</v>
      </c>
      <c r="C11" s="19" t="s">
        <v>1064</v>
      </c>
      <c r="D11" s="93" t="s">
        <v>1067</v>
      </c>
      <c r="E11" s="19" t="s">
        <v>1065</v>
      </c>
      <c r="F11" s="92"/>
      <c r="H11" t="s">
        <v>1066</v>
      </c>
      <c r="I11" s="19" t="s">
        <v>1065</v>
      </c>
      <c r="K11" s="74" t="s">
        <v>468</v>
      </c>
      <c r="L11" s="19" t="s">
        <v>1064</v>
      </c>
      <c r="M11" s="92"/>
    </row>
    <row r="12" spans="1:13" ht="38.25">
      <c r="B12" s="213" t="s">
        <v>1063</v>
      </c>
      <c r="C12" s="196" t="s">
        <v>1061</v>
      </c>
      <c r="D12" s="25" t="s">
        <v>529</v>
      </c>
      <c r="E12" s="196" t="s">
        <v>873</v>
      </c>
      <c r="F12" s="179"/>
      <c r="H12" s="275" t="s">
        <v>1062</v>
      </c>
      <c r="I12" s="196" t="s">
        <v>873</v>
      </c>
      <c r="K12" s="74" t="s">
        <v>468</v>
      </c>
      <c r="L12" s="196" t="s">
        <v>1061</v>
      </c>
      <c r="M12" s="179"/>
    </row>
    <row r="13" spans="1:13">
      <c r="B13" s="218"/>
      <c r="C13" s="197"/>
      <c r="D13" s="91" t="s">
        <v>1060</v>
      </c>
      <c r="E13" s="197"/>
      <c r="F13" s="180"/>
      <c r="H13" s="275"/>
      <c r="I13" s="197"/>
      <c r="K13" s="74" t="s">
        <v>468</v>
      </c>
      <c r="L13" s="197"/>
      <c r="M13" s="180"/>
    </row>
    <row r="14" spans="1:13">
      <c r="B14" s="218"/>
      <c r="C14" s="197"/>
      <c r="D14" s="91" t="s">
        <v>1059</v>
      </c>
      <c r="E14" s="197"/>
      <c r="F14" s="180"/>
      <c r="H14" s="275"/>
      <c r="I14" s="197"/>
      <c r="K14" s="74" t="s">
        <v>468</v>
      </c>
      <c r="L14" s="197"/>
      <c r="M14" s="180"/>
    </row>
    <row r="15" spans="1:13" ht="14.25" thickBot="1">
      <c r="B15" s="214"/>
      <c r="C15" s="198"/>
      <c r="D15" s="90" t="s">
        <v>1058</v>
      </c>
      <c r="E15" s="198"/>
      <c r="F15" s="181"/>
      <c r="H15" s="275"/>
      <c r="I15" s="198"/>
      <c r="K15" s="74" t="s">
        <v>468</v>
      </c>
      <c r="L15" s="198"/>
      <c r="M15" s="181"/>
    </row>
    <row r="16" spans="1:13" ht="38.25">
      <c r="B16" s="213" t="s">
        <v>1057</v>
      </c>
      <c r="C16" s="196" t="s">
        <v>1055</v>
      </c>
      <c r="D16" s="25" t="s">
        <v>529</v>
      </c>
      <c r="E16" s="196" t="s">
        <v>873</v>
      </c>
      <c r="F16" s="270"/>
      <c r="H16" s="275" t="s">
        <v>1056</v>
      </c>
      <c r="I16" s="196" t="s">
        <v>873</v>
      </c>
      <c r="K16" s="74" t="s">
        <v>468</v>
      </c>
      <c r="L16" s="196" t="s">
        <v>1055</v>
      </c>
      <c r="M16" s="270"/>
    </row>
    <row r="17" spans="2:13" ht="64.5">
      <c r="B17" s="218"/>
      <c r="C17" s="197"/>
      <c r="D17" s="91" t="s">
        <v>1054</v>
      </c>
      <c r="E17" s="197"/>
      <c r="F17" s="271"/>
      <c r="H17" s="275"/>
      <c r="I17" s="197"/>
      <c r="K17" s="74" t="s">
        <v>468</v>
      </c>
      <c r="L17" s="197"/>
      <c r="M17" s="271"/>
    </row>
    <row r="18" spans="2:13" ht="26.25">
      <c r="B18" s="218"/>
      <c r="C18" s="197"/>
      <c r="D18" s="91" t="s">
        <v>1053</v>
      </c>
      <c r="E18" s="197"/>
      <c r="F18" s="271"/>
      <c r="H18" s="275"/>
      <c r="I18" s="197"/>
      <c r="K18" s="74" t="s">
        <v>468</v>
      </c>
      <c r="L18" s="197"/>
      <c r="M18" s="271"/>
    </row>
    <row r="19" spans="2:13" ht="26.25">
      <c r="B19" s="218"/>
      <c r="C19" s="197"/>
      <c r="D19" s="91" t="s">
        <v>1052</v>
      </c>
      <c r="E19" s="197"/>
      <c r="F19" s="271"/>
      <c r="H19" s="275"/>
      <c r="I19" s="197"/>
      <c r="K19" s="74" t="s">
        <v>468</v>
      </c>
      <c r="L19" s="197"/>
      <c r="M19" s="271"/>
    </row>
    <row r="20" spans="2:13" ht="27" thickBot="1">
      <c r="B20" s="214"/>
      <c r="C20" s="198"/>
      <c r="D20" s="90" t="s">
        <v>1051</v>
      </c>
      <c r="E20" s="198"/>
      <c r="F20" s="272"/>
      <c r="H20" s="275"/>
      <c r="I20" s="198"/>
      <c r="K20" s="74" t="s">
        <v>468</v>
      </c>
      <c r="L20" s="198"/>
      <c r="M20" s="272"/>
    </row>
    <row r="21" spans="2:13" ht="38.25">
      <c r="B21" s="213" t="s">
        <v>1050</v>
      </c>
      <c r="C21" s="196" t="s">
        <v>1048</v>
      </c>
      <c r="D21" s="25" t="s">
        <v>529</v>
      </c>
      <c r="E21" s="196" t="s">
        <v>873</v>
      </c>
      <c r="F21" s="270"/>
      <c r="H21" s="275" t="s">
        <v>1049</v>
      </c>
      <c r="I21" s="196" t="s">
        <v>873</v>
      </c>
      <c r="K21" s="74" t="s">
        <v>468</v>
      </c>
      <c r="L21" s="196" t="s">
        <v>1048</v>
      </c>
      <c r="M21" s="270"/>
    </row>
    <row r="22" spans="2:13" ht="25.5">
      <c r="B22" s="218"/>
      <c r="C22" s="197"/>
      <c r="D22" s="25" t="s">
        <v>1047</v>
      </c>
      <c r="E22" s="197"/>
      <c r="F22" s="271"/>
      <c r="H22" s="275"/>
      <c r="I22" s="197"/>
      <c r="K22" s="74" t="s">
        <v>468</v>
      </c>
      <c r="L22" s="197"/>
      <c r="M22" s="271"/>
    </row>
    <row r="23" spans="2:13" ht="25.5">
      <c r="B23" s="218"/>
      <c r="C23" s="197"/>
      <c r="D23" s="25" t="s">
        <v>1046</v>
      </c>
      <c r="E23" s="197"/>
      <c r="F23" s="271"/>
      <c r="H23" s="275"/>
      <c r="I23" s="197"/>
      <c r="K23" s="74" t="s">
        <v>468</v>
      </c>
      <c r="L23" s="197"/>
      <c r="M23" s="271"/>
    </row>
    <row r="24" spans="2:13" ht="25.5">
      <c r="B24" s="218"/>
      <c r="C24" s="197"/>
      <c r="D24" s="25" t="s">
        <v>1045</v>
      </c>
      <c r="E24" s="197"/>
      <c r="F24" s="271"/>
      <c r="H24" s="275"/>
      <c r="I24" s="197"/>
      <c r="K24" s="74" t="s">
        <v>468</v>
      </c>
      <c r="L24" s="197"/>
      <c r="M24" s="271"/>
    </row>
    <row r="25" spans="2:13" ht="14.25" thickBot="1">
      <c r="B25" s="214"/>
      <c r="C25" s="198"/>
      <c r="D25" s="19" t="s">
        <v>1044</v>
      </c>
      <c r="E25" s="198"/>
      <c r="F25" s="272"/>
      <c r="H25" s="275"/>
      <c r="I25" s="198"/>
      <c r="K25" s="74" t="s">
        <v>468</v>
      </c>
      <c r="L25" s="198"/>
      <c r="M25" s="272"/>
    </row>
    <row r="26" spans="2:13" ht="38.25">
      <c r="B26" s="213" t="s">
        <v>1043</v>
      </c>
      <c r="C26" s="196" t="s">
        <v>1041</v>
      </c>
      <c r="D26" s="25" t="s">
        <v>529</v>
      </c>
      <c r="E26" s="196" t="s">
        <v>873</v>
      </c>
      <c r="F26" s="270"/>
      <c r="H26" s="275" t="s">
        <v>1042</v>
      </c>
      <c r="I26" s="196" t="s">
        <v>873</v>
      </c>
      <c r="K26" s="74" t="s">
        <v>468</v>
      </c>
      <c r="L26" s="196" t="s">
        <v>1041</v>
      </c>
      <c r="M26" s="270"/>
    </row>
    <row r="27" spans="2:13" ht="25.5">
      <c r="B27" s="218"/>
      <c r="C27" s="197"/>
      <c r="D27" s="25" t="s">
        <v>1040</v>
      </c>
      <c r="E27" s="197"/>
      <c r="F27" s="271"/>
      <c r="H27" s="275"/>
      <c r="I27" s="197"/>
      <c r="K27" s="74" t="s">
        <v>468</v>
      </c>
      <c r="L27" s="197"/>
      <c r="M27" s="271"/>
    </row>
    <row r="28" spans="2:13" ht="25.5">
      <c r="B28" s="218"/>
      <c r="C28" s="197"/>
      <c r="D28" s="25" t="s">
        <v>1039</v>
      </c>
      <c r="E28" s="197"/>
      <c r="F28" s="271"/>
      <c r="H28" s="275"/>
      <c r="I28" s="197"/>
      <c r="K28" s="74" t="s">
        <v>468</v>
      </c>
      <c r="L28" s="197"/>
      <c r="M28" s="271"/>
    </row>
    <row r="29" spans="2:13" ht="14.25" thickBot="1">
      <c r="B29" s="214"/>
      <c r="C29" s="198"/>
      <c r="D29" s="19" t="s">
        <v>1038</v>
      </c>
      <c r="E29" s="198"/>
      <c r="F29" s="272"/>
      <c r="H29" s="275"/>
      <c r="I29" s="198"/>
      <c r="K29" s="74" t="s">
        <v>468</v>
      </c>
      <c r="L29" s="198"/>
      <c r="M29" s="272"/>
    </row>
    <row r="30" spans="2:13" ht="102.75" thickBot="1">
      <c r="B30" s="20" t="s">
        <v>1037</v>
      </c>
      <c r="C30" s="19" t="s">
        <v>1034</v>
      </c>
      <c r="D30" s="19" t="s">
        <v>1036</v>
      </c>
      <c r="E30" s="19" t="s">
        <v>759</v>
      </c>
      <c r="F30" s="36"/>
      <c r="H30" t="s">
        <v>1035</v>
      </c>
      <c r="I30" t="s">
        <v>1027</v>
      </c>
      <c r="K30" s="74" t="s">
        <v>468</v>
      </c>
      <c r="L30" s="19" t="s">
        <v>1034</v>
      </c>
      <c r="M30" s="36"/>
    </row>
    <row r="31" spans="2:13" ht="102.75" thickBot="1">
      <c r="B31" s="20" t="s">
        <v>1033</v>
      </c>
      <c r="C31" s="19" t="s">
        <v>1030</v>
      </c>
      <c r="D31" s="19" t="s">
        <v>1032</v>
      </c>
      <c r="E31" s="19" t="s">
        <v>759</v>
      </c>
      <c r="F31" s="36"/>
      <c r="H31" t="s">
        <v>1031</v>
      </c>
      <c r="I31" t="s">
        <v>1027</v>
      </c>
      <c r="K31" s="74" t="s">
        <v>468</v>
      </c>
      <c r="L31" s="19" t="s">
        <v>1030</v>
      </c>
      <c r="M31" s="36"/>
    </row>
    <row r="32" spans="2:13" ht="26.25" thickBot="1">
      <c r="B32" s="20" t="s">
        <v>1029</v>
      </c>
      <c r="C32" s="19" t="s">
        <v>1026</v>
      </c>
      <c r="D32" s="90"/>
      <c r="E32" s="19" t="s">
        <v>759</v>
      </c>
      <c r="F32" s="36"/>
      <c r="H32" t="s">
        <v>1028</v>
      </c>
      <c r="I32" t="s">
        <v>1027</v>
      </c>
      <c r="K32" s="74" t="s">
        <v>468</v>
      </c>
      <c r="L32" s="19" t="s">
        <v>1026</v>
      </c>
      <c r="M32" s="36"/>
    </row>
    <row r="33" spans="1:13" ht="51.75" thickBot="1">
      <c r="B33" s="20" t="s">
        <v>1025</v>
      </c>
      <c r="C33" s="88" t="s">
        <v>1021</v>
      </c>
      <c r="D33" s="89"/>
      <c r="E33" s="19" t="s">
        <v>1024</v>
      </c>
      <c r="F33" s="18" t="s">
        <v>1020</v>
      </c>
      <c r="H33" t="s">
        <v>1023</v>
      </c>
      <c r="I33" t="s">
        <v>1022</v>
      </c>
      <c r="K33" s="74" t="s">
        <v>468</v>
      </c>
      <c r="L33" s="88" t="s">
        <v>1021</v>
      </c>
      <c r="M33" s="18" t="s">
        <v>1020</v>
      </c>
    </row>
    <row r="34" spans="1:13" ht="138.75" customHeight="1">
      <c r="B34" s="213" t="s">
        <v>1019</v>
      </c>
      <c r="C34" s="273" t="s">
        <v>1016</v>
      </c>
      <c r="D34" s="83" t="s">
        <v>986</v>
      </c>
      <c r="E34" s="196" t="s">
        <v>873</v>
      </c>
      <c r="F34" s="179" t="s">
        <v>1015</v>
      </c>
      <c r="H34" t="s">
        <v>1018</v>
      </c>
      <c r="I34" t="s">
        <v>1017</v>
      </c>
      <c r="K34" s="74" t="s">
        <v>468</v>
      </c>
      <c r="L34" s="273" t="s">
        <v>1016</v>
      </c>
      <c r="M34" s="179" t="s">
        <v>1015</v>
      </c>
    </row>
    <row r="35" spans="1:13" ht="14.25" thickBot="1">
      <c r="B35" s="214"/>
      <c r="C35" s="274"/>
      <c r="D35" s="19" t="s">
        <v>985</v>
      </c>
      <c r="E35" s="198"/>
      <c r="F35" s="181"/>
      <c r="K35" s="74" t="s">
        <v>468</v>
      </c>
      <c r="L35" s="274"/>
      <c r="M35" s="181"/>
    </row>
    <row r="36" spans="1:13" ht="342.75" customHeight="1">
      <c r="B36" s="213" t="s">
        <v>1014</v>
      </c>
      <c r="C36" s="273" t="s">
        <v>1012</v>
      </c>
      <c r="D36" s="83" t="s">
        <v>986</v>
      </c>
      <c r="E36" s="196" t="s">
        <v>873</v>
      </c>
      <c r="F36" s="179" t="s">
        <v>1011</v>
      </c>
      <c r="H36" t="s">
        <v>1013</v>
      </c>
      <c r="I36" t="s">
        <v>1008</v>
      </c>
      <c r="K36" s="74" t="s">
        <v>468</v>
      </c>
      <c r="L36" s="273" t="s">
        <v>1012</v>
      </c>
      <c r="M36" s="179" t="s">
        <v>1011</v>
      </c>
    </row>
    <row r="37" spans="1:13" ht="14.25" thickBot="1">
      <c r="B37" s="214"/>
      <c r="C37" s="274"/>
      <c r="D37" s="19" t="s">
        <v>985</v>
      </c>
      <c r="E37" s="198"/>
      <c r="F37" s="181"/>
      <c r="K37" s="74" t="s">
        <v>468</v>
      </c>
      <c r="L37" s="274"/>
      <c r="M37" s="181"/>
    </row>
    <row r="38" spans="1:13" ht="253.5" customHeight="1">
      <c r="B38" s="213" t="s">
        <v>1010</v>
      </c>
      <c r="C38" s="273" t="s">
        <v>1007</v>
      </c>
      <c r="D38" s="83" t="s">
        <v>986</v>
      </c>
      <c r="E38" s="196" t="s">
        <v>873</v>
      </c>
      <c r="F38" s="179" t="s">
        <v>1006</v>
      </c>
      <c r="H38" t="s">
        <v>1009</v>
      </c>
      <c r="I38" t="s">
        <v>1008</v>
      </c>
      <c r="K38" s="74" t="s">
        <v>468</v>
      </c>
      <c r="L38" s="273" t="s">
        <v>1007</v>
      </c>
      <c r="M38" s="179" t="s">
        <v>1006</v>
      </c>
    </row>
    <row r="39" spans="1:13" ht="14.25" thickBot="1">
      <c r="B39" s="214"/>
      <c r="C39" s="274"/>
      <c r="D39" s="19" t="s">
        <v>985</v>
      </c>
      <c r="E39" s="198"/>
      <c r="F39" s="181"/>
      <c r="K39" s="74" t="s">
        <v>468</v>
      </c>
      <c r="L39" s="274"/>
      <c r="M39" s="181"/>
    </row>
    <row r="40" spans="1:13" ht="90.75" thickBot="1">
      <c r="B40" s="87" t="s">
        <v>1005</v>
      </c>
      <c r="C40" s="14" t="s">
        <v>1002</v>
      </c>
      <c r="D40" s="14" t="s">
        <v>1004</v>
      </c>
      <c r="E40" s="86" t="s">
        <v>675</v>
      </c>
      <c r="F40" s="85"/>
      <c r="H40" t="s">
        <v>1003</v>
      </c>
      <c r="I40" s="86" t="s">
        <v>675</v>
      </c>
      <c r="K40" s="74" t="s">
        <v>468</v>
      </c>
      <c r="L40" s="14" t="s">
        <v>1002</v>
      </c>
      <c r="M40" s="85"/>
    </row>
    <row r="41" spans="1:13" ht="15" thickTop="1" thickBot="1">
      <c r="K41" s="74" t="s">
        <v>468</v>
      </c>
    </row>
    <row r="42" spans="1:13" ht="15" thickTop="1" thickBot="1">
      <c r="A42">
        <v>6002</v>
      </c>
      <c r="B42" s="33" t="s">
        <v>515</v>
      </c>
      <c r="C42" s="23" t="s">
        <v>514</v>
      </c>
      <c r="D42" s="23" t="s">
        <v>513</v>
      </c>
      <c r="E42" s="23" t="s">
        <v>512</v>
      </c>
      <c r="F42" s="22" t="s">
        <v>511</v>
      </c>
      <c r="K42" s="74" t="s">
        <v>468</v>
      </c>
      <c r="L42" s="23" t="s">
        <v>514</v>
      </c>
      <c r="M42" s="22" t="s">
        <v>511</v>
      </c>
    </row>
    <row r="43" spans="1:13" ht="64.5" thickBot="1">
      <c r="B43" s="20" t="s">
        <v>954</v>
      </c>
      <c r="C43" s="19" t="s">
        <v>509</v>
      </c>
      <c r="D43" s="19" t="s">
        <v>508</v>
      </c>
      <c r="E43" s="19" t="s">
        <v>489</v>
      </c>
      <c r="F43" s="18"/>
      <c r="H43" s="17" t="s">
        <v>507</v>
      </c>
      <c r="I43" s="17" t="s">
        <v>506</v>
      </c>
      <c r="K43" s="74" t="s">
        <v>468</v>
      </c>
      <c r="L43" s="19" t="s">
        <v>509</v>
      </c>
      <c r="M43" s="18"/>
    </row>
    <row r="44" spans="1:13" ht="51.75" thickBot="1">
      <c r="B44" s="81" t="s">
        <v>964</v>
      </c>
      <c r="C44" s="63" t="s">
        <v>1000</v>
      </c>
      <c r="D44" s="84" t="s">
        <v>1001</v>
      </c>
      <c r="E44" s="19" t="s">
        <v>675</v>
      </c>
      <c r="F44" s="31" t="s">
        <v>960</v>
      </c>
      <c r="H44" t="s">
        <v>948</v>
      </c>
      <c r="I44" s="19" t="s">
        <v>675</v>
      </c>
      <c r="K44" s="74" t="s">
        <v>468</v>
      </c>
      <c r="L44" s="63" t="s">
        <v>1000</v>
      </c>
      <c r="M44" s="31" t="s">
        <v>960</v>
      </c>
    </row>
    <row r="45" spans="1:13" ht="14.25" thickBot="1">
      <c r="B45" s="81" t="s">
        <v>963</v>
      </c>
      <c r="C45" s="63" t="s">
        <v>974</v>
      </c>
      <c r="D45" s="19" t="s">
        <v>976</v>
      </c>
      <c r="E45" s="19" t="s">
        <v>827</v>
      </c>
      <c r="F45" s="80" t="s">
        <v>960</v>
      </c>
      <c r="H45" t="s">
        <v>975</v>
      </c>
      <c r="I45" s="19" t="s">
        <v>827</v>
      </c>
      <c r="K45" s="74" t="s">
        <v>468</v>
      </c>
      <c r="L45" s="63" t="s">
        <v>974</v>
      </c>
      <c r="M45" s="80" t="s">
        <v>960</v>
      </c>
    </row>
    <row r="46" spans="1:13" ht="26.25" thickBot="1">
      <c r="B46" s="81" t="s">
        <v>973</v>
      </c>
      <c r="C46" s="63" t="s">
        <v>970</v>
      </c>
      <c r="D46" s="19" t="s">
        <v>972</v>
      </c>
      <c r="E46" s="19" t="s">
        <v>827</v>
      </c>
      <c r="F46" s="80" t="s">
        <v>960</v>
      </c>
      <c r="H46" t="s">
        <v>971</v>
      </c>
      <c r="I46" s="19" t="s">
        <v>827</v>
      </c>
      <c r="K46" s="74" t="s">
        <v>468</v>
      </c>
      <c r="L46" s="63" t="s">
        <v>970</v>
      </c>
      <c r="M46" s="80" t="s">
        <v>960</v>
      </c>
    </row>
    <row r="47" spans="1:13" ht="26.25" thickBot="1">
      <c r="B47" s="16"/>
      <c r="C47" s="29" t="s">
        <v>471</v>
      </c>
      <c r="D47" s="28" t="s">
        <v>470</v>
      </c>
      <c r="E47" s="14"/>
      <c r="F47" s="27"/>
      <c r="K47" s="74" t="s">
        <v>468</v>
      </c>
      <c r="L47" s="29" t="s">
        <v>471</v>
      </c>
      <c r="M47" s="27"/>
    </row>
    <row r="48" spans="1:13" ht="15" thickTop="1" thickBot="1">
      <c r="K48" s="74" t="s">
        <v>468</v>
      </c>
    </row>
    <row r="49" spans="1:13" ht="15" thickTop="1" thickBot="1">
      <c r="A49">
        <v>2031</v>
      </c>
      <c r="B49" s="33" t="s">
        <v>515</v>
      </c>
      <c r="C49" s="23" t="s">
        <v>514</v>
      </c>
      <c r="D49" s="23" t="s">
        <v>513</v>
      </c>
      <c r="E49" s="23" t="s">
        <v>512</v>
      </c>
      <c r="F49" s="22" t="s">
        <v>511</v>
      </c>
      <c r="K49" s="74" t="s">
        <v>468</v>
      </c>
      <c r="L49" s="23" t="s">
        <v>514</v>
      </c>
      <c r="M49" s="22" t="s">
        <v>511</v>
      </c>
    </row>
    <row r="50" spans="1:13" ht="64.5" thickBot="1">
      <c r="B50" s="20" t="s">
        <v>954</v>
      </c>
      <c r="C50" s="19" t="s">
        <v>509</v>
      </c>
      <c r="D50" s="19" t="s">
        <v>508</v>
      </c>
      <c r="E50" s="19" t="s">
        <v>489</v>
      </c>
      <c r="F50" s="18"/>
      <c r="H50" s="17" t="s">
        <v>507</v>
      </c>
      <c r="I50" s="17" t="s">
        <v>506</v>
      </c>
      <c r="K50" s="74" t="s">
        <v>468</v>
      </c>
      <c r="L50" s="19" t="s">
        <v>509</v>
      </c>
      <c r="M50" s="18"/>
    </row>
    <row r="51" spans="1:13" ht="39" thickBot="1">
      <c r="B51" s="81" t="s">
        <v>964</v>
      </c>
      <c r="C51" s="63" t="s">
        <v>814</v>
      </c>
      <c r="D51" s="19" t="s">
        <v>952</v>
      </c>
      <c r="E51" s="19" t="s">
        <v>675</v>
      </c>
      <c r="F51" s="80" t="s">
        <v>555</v>
      </c>
      <c r="H51" t="s">
        <v>951</v>
      </c>
      <c r="I51" s="19" t="s">
        <v>675</v>
      </c>
      <c r="K51" s="74" t="s">
        <v>468</v>
      </c>
      <c r="L51" s="63" t="s">
        <v>814</v>
      </c>
      <c r="M51" s="80" t="s">
        <v>555</v>
      </c>
    </row>
    <row r="52" spans="1:13" ht="77.25" thickBot="1">
      <c r="B52" s="20" t="s">
        <v>950</v>
      </c>
      <c r="C52" s="19" t="s">
        <v>947</v>
      </c>
      <c r="D52" s="19" t="s">
        <v>949</v>
      </c>
      <c r="E52" s="19" t="s">
        <v>675</v>
      </c>
      <c r="F52" s="36"/>
      <c r="H52" t="s">
        <v>948</v>
      </c>
      <c r="I52" s="19" t="s">
        <v>675</v>
      </c>
      <c r="K52" s="74" t="s">
        <v>468</v>
      </c>
      <c r="L52" s="19" t="s">
        <v>947</v>
      </c>
      <c r="M52" s="36"/>
    </row>
    <row r="53" spans="1:13" ht="51.75">
      <c r="B53" s="213" t="s">
        <v>959</v>
      </c>
      <c r="C53" s="196" t="s">
        <v>998</v>
      </c>
      <c r="D53" s="25" t="s">
        <v>999</v>
      </c>
      <c r="E53" s="196" t="s">
        <v>873</v>
      </c>
      <c r="F53" s="264"/>
      <c r="H53" t="s">
        <v>993</v>
      </c>
      <c r="I53" t="s">
        <v>873</v>
      </c>
      <c r="K53" s="74" t="s">
        <v>468</v>
      </c>
      <c r="L53" s="196" t="s">
        <v>998</v>
      </c>
      <c r="M53" s="264"/>
    </row>
    <row r="54" spans="1:13">
      <c r="B54" s="218"/>
      <c r="C54" s="197"/>
      <c r="D54" s="83" t="s">
        <v>997</v>
      </c>
      <c r="E54" s="197"/>
      <c r="F54" s="265"/>
      <c r="K54" s="74" t="s">
        <v>468</v>
      </c>
      <c r="L54" s="197"/>
      <c r="M54" s="265"/>
    </row>
    <row r="55" spans="1:13">
      <c r="B55" s="218"/>
      <c r="C55" s="197"/>
      <c r="D55" s="83" t="s">
        <v>996</v>
      </c>
      <c r="E55" s="197"/>
      <c r="F55" s="265"/>
      <c r="K55" s="74" t="s">
        <v>468</v>
      </c>
      <c r="L55" s="197"/>
      <c r="M55" s="265"/>
    </row>
    <row r="56" spans="1:13" ht="26.25" thickBot="1">
      <c r="B56" s="214"/>
      <c r="C56" s="198"/>
      <c r="D56" s="19" t="s">
        <v>995</v>
      </c>
      <c r="E56" s="198"/>
      <c r="F56" s="266"/>
      <c r="K56" s="74" t="s">
        <v>468</v>
      </c>
      <c r="L56" s="198"/>
      <c r="M56" s="266"/>
    </row>
    <row r="57" spans="1:13" ht="26.25" thickBot="1">
      <c r="B57" s="16"/>
      <c r="C57" s="29" t="s">
        <v>471</v>
      </c>
      <c r="D57" s="28" t="s">
        <v>470</v>
      </c>
      <c r="E57" s="14"/>
      <c r="F57" s="27"/>
      <c r="K57" s="74" t="s">
        <v>468</v>
      </c>
      <c r="L57" s="29" t="s">
        <v>471</v>
      </c>
      <c r="M57" s="27"/>
    </row>
    <row r="58" spans="1:13" ht="15" thickTop="1" thickBot="1">
      <c r="K58" s="74" t="s">
        <v>468</v>
      </c>
    </row>
    <row r="59" spans="1:13" ht="15" thickTop="1" thickBot="1">
      <c r="A59">
        <v>2032</v>
      </c>
      <c r="B59" s="33" t="s">
        <v>515</v>
      </c>
      <c r="C59" s="23" t="s">
        <v>514</v>
      </c>
      <c r="D59" s="23" t="s">
        <v>513</v>
      </c>
      <c r="E59" s="23" t="s">
        <v>512</v>
      </c>
      <c r="F59" s="22" t="s">
        <v>511</v>
      </c>
      <c r="K59" s="74" t="s">
        <v>468</v>
      </c>
      <c r="L59" s="23" t="s">
        <v>514</v>
      </c>
      <c r="M59" s="22" t="s">
        <v>511</v>
      </c>
    </row>
    <row r="60" spans="1:13" ht="64.5" thickBot="1">
      <c r="B60" s="20" t="s">
        <v>954</v>
      </c>
      <c r="C60" s="19" t="s">
        <v>509</v>
      </c>
      <c r="D60" s="19" t="s">
        <v>508</v>
      </c>
      <c r="E60" s="19" t="s">
        <v>489</v>
      </c>
      <c r="F60" s="18"/>
      <c r="H60" s="17" t="s">
        <v>507</v>
      </c>
      <c r="I60" s="17" t="s">
        <v>506</v>
      </c>
      <c r="K60" s="74" t="s">
        <v>468</v>
      </c>
      <c r="L60" s="19" t="s">
        <v>509</v>
      </c>
      <c r="M60" s="18"/>
    </row>
    <row r="61" spans="1:13" ht="39" thickBot="1">
      <c r="B61" s="81" t="s">
        <v>964</v>
      </c>
      <c r="C61" s="63" t="s">
        <v>814</v>
      </c>
      <c r="D61" s="19" t="s">
        <v>952</v>
      </c>
      <c r="E61" s="19" t="s">
        <v>675</v>
      </c>
      <c r="F61" s="80" t="s">
        <v>555</v>
      </c>
      <c r="H61" t="s">
        <v>951</v>
      </c>
      <c r="I61" s="19" t="s">
        <v>675</v>
      </c>
      <c r="K61" s="74" t="s">
        <v>468</v>
      </c>
      <c r="L61" s="63" t="s">
        <v>814</v>
      </c>
      <c r="M61" s="80" t="s">
        <v>555</v>
      </c>
    </row>
    <row r="62" spans="1:13" ht="77.25" thickBot="1">
      <c r="B62" s="20" t="s">
        <v>950</v>
      </c>
      <c r="C62" s="19" t="s">
        <v>947</v>
      </c>
      <c r="D62" s="19" t="s">
        <v>949</v>
      </c>
      <c r="E62" s="19" t="s">
        <v>675</v>
      </c>
      <c r="F62" s="36"/>
      <c r="H62" t="s">
        <v>948</v>
      </c>
      <c r="I62" s="19" t="s">
        <v>675</v>
      </c>
      <c r="K62" s="74" t="s">
        <v>468</v>
      </c>
      <c r="L62" s="19" t="s">
        <v>947</v>
      </c>
      <c r="M62" s="36"/>
    </row>
    <row r="63" spans="1:13" ht="38.25">
      <c r="B63" s="213" t="s">
        <v>959</v>
      </c>
      <c r="C63" s="196" t="s">
        <v>992</v>
      </c>
      <c r="D63" s="25" t="s">
        <v>529</v>
      </c>
      <c r="E63" s="196" t="s">
        <v>873</v>
      </c>
      <c r="F63" s="264"/>
      <c r="H63" t="s">
        <v>993</v>
      </c>
      <c r="I63" t="s">
        <v>873</v>
      </c>
      <c r="K63" s="74" t="s">
        <v>468</v>
      </c>
      <c r="L63" s="196" t="s">
        <v>992</v>
      </c>
      <c r="M63" s="264"/>
    </row>
    <row r="64" spans="1:13" ht="25.5">
      <c r="B64" s="218"/>
      <c r="C64" s="197"/>
      <c r="D64" s="25" t="s">
        <v>991</v>
      </c>
      <c r="E64" s="197"/>
      <c r="F64" s="265"/>
      <c r="K64" s="74" t="s">
        <v>468</v>
      </c>
      <c r="L64" s="197"/>
      <c r="M64" s="265"/>
    </row>
    <row r="65" spans="1:13" ht="26.25" thickBot="1">
      <c r="B65" s="214"/>
      <c r="C65" s="198"/>
      <c r="D65" s="19" t="s">
        <v>990</v>
      </c>
      <c r="E65" s="198"/>
      <c r="F65" s="266"/>
      <c r="K65" s="74" t="s">
        <v>468</v>
      </c>
      <c r="L65" s="198"/>
      <c r="M65" s="266"/>
    </row>
    <row r="66" spans="1:13" ht="26.25" thickBot="1">
      <c r="B66" s="16"/>
      <c r="C66" s="29" t="s">
        <v>471</v>
      </c>
      <c r="D66" s="28" t="s">
        <v>470</v>
      </c>
      <c r="E66" s="14"/>
      <c r="F66" s="27"/>
      <c r="K66" s="74" t="s">
        <v>468</v>
      </c>
      <c r="L66" s="29" t="s">
        <v>471</v>
      </c>
      <c r="M66" s="27"/>
    </row>
    <row r="67" spans="1:13" ht="15" thickTop="1" thickBot="1">
      <c r="K67" s="74" t="s">
        <v>468</v>
      </c>
    </row>
    <row r="68" spans="1:13" ht="15" thickTop="1" thickBot="1">
      <c r="A68">
        <v>2033</v>
      </c>
      <c r="B68" s="33" t="s">
        <v>515</v>
      </c>
      <c r="C68" s="23" t="s">
        <v>514</v>
      </c>
      <c r="D68" s="23" t="s">
        <v>513</v>
      </c>
      <c r="E68" s="23" t="s">
        <v>512</v>
      </c>
      <c r="F68" s="22" t="s">
        <v>511</v>
      </c>
      <c r="K68" s="74" t="s">
        <v>468</v>
      </c>
      <c r="L68" s="23" t="s">
        <v>514</v>
      </c>
      <c r="M68" s="22" t="s">
        <v>511</v>
      </c>
    </row>
    <row r="69" spans="1:13" ht="64.5" thickBot="1">
      <c r="B69" s="20" t="s">
        <v>954</v>
      </c>
      <c r="C69" s="19" t="s">
        <v>509</v>
      </c>
      <c r="D69" s="19" t="s">
        <v>508</v>
      </c>
      <c r="E69" s="19" t="s">
        <v>489</v>
      </c>
      <c r="F69" s="18"/>
      <c r="H69" s="17" t="s">
        <v>507</v>
      </c>
      <c r="I69" s="17" t="s">
        <v>506</v>
      </c>
      <c r="K69" s="74" t="s">
        <v>468</v>
      </c>
      <c r="L69" s="19" t="s">
        <v>509</v>
      </c>
      <c r="M69" s="18"/>
    </row>
    <row r="70" spans="1:13" ht="39" thickBot="1">
      <c r="B70" s="81" t="s">
        <v>964</v>
      </c>
      <c r="C70" s="63" t="s">
        <v>814</v>
      </c>
      <c r="D70" s="19" t="s">
        <v>994</v>
      </c>
      <c r="E70" s="19" t="s">
        <v>675</v>
      </c>
      <c r="F70" s="80" t="s">
        <v>555</v>
      </c>
      <c r="H70" t="s">
        <v>951</v>
      </c>
      <c r="I70" s="19" t="s">
        <v>675</v>
      </c>
      <c r="K70" s="74" t="s">
        <v>468</v>
      </c>
      <c r="L70" s="63" t="s">
        <v>814</v>
      </c>
      <c r="M70" s="80" t="s">
        <v>555</v>
      </c>
    </row>
    <row r="71" spans="1:13" ht="77.25" thickBot="1">
      <c r="B71" s="20" t="s">
        <v>950</v>
      </c>
      <c r="C71" s="19" t="s">
        <v>947</v>
      </c>
      <c r="D71" s="19" t="s">
        <v>949</v>
      </c>
      <c r="E71" s="19" t="s">
        <v>675</v>
      </c>
      <c r="F71" s="36"/>
      <c r="H71" t="s">
        <v>948</v>
      </c>
      <c r="I71" s="19" t="s">
        <v>675</v>
      </c>
      <c r="K71" s="74" t="s">
        <v>468</v>
      </c>
      <c r="L71" s="19" t="s">
        <v>947</v>
      </c>
      <c r="M71" s="36"/>
    </row>
    <row r="72" spans="1:13" ht="63.75">
      <c r="B72" s="213" t="s">
        <v>959</v>
      </c>
      <c r="C72" s="196" t="s">
        <v>981</v>
      </c>
      <c r="D72" s="25" t="s">
        <v>983</v>
      </c>
      <c r="E72" s="196" t="s">
        <v>499</v>
      </c>
      <c r="F72" s="236"/>
      <c r="H72" t="s">
        <v>982</v>
      </c>
      <c r="I72" t="s">
        <v>502</v>
      </c>
      <c r="K72" s="74" t="s">
        <v>468</v>
      </c>
      <c r="L72" s="196" t="s">
        <v>981</v>
      </c>
      <c r="M72" s="236"/>
    </row>
    <row r="73" spans="1:13">
      <c r="B73" s="218"/>
      <c r="C73" s="197"/>
      <c r="D73" s="25" t="s">
        <v>980</v>
      </c>
      <c r="E73" s="197"/>
      <c r="F73" s="238"/>
      <c r="K73" s="74" t="s">
        <v>468</v>
      </c>
      <c r="L73" s="197"/>
      <c r="M73" s="238"/>
    </row>
    <row r="74" spans="1:13" ht="25.5">
      <c r="B74" s="218"/>
      <c r="C74" s="197"/>
      <c r="D74" s="25" t="s">
        <v>979</v>
      </c>
      <c r="E74" s="197"/>
      <c r="F74" s="238"/>
      <c r="K74" s="74" t="s">
        <v>468</v>
      </c>
      <c r="L74" s="197"/>
      <c r="M74" s="238"/>
    </row>
    <row r="75" spans="1:13" ht="26.25" thickBot="1">
      <c r="B75" s="214"/>
      <c r="C75" s="198"/>
      <c r="D75" s="19" t="s">
        <v>978</v>
      </c>
      <c r="E75" s="198"/>
      <c r="F75" s="237"/>
      <c r="K75" s="74" t="s">
        <v>468</v>
      </c>
      <c r="L75" s="198"/>
      <c r="M75" s="237"/>
    </row>
    <row r="76" spans="1:13" ht="38.25">
      <c r="B76" s="213" t="s">
        <v>967</v>
      </c>
      <c r="C76" s="196" t="s">
        <v>992</v>
      </c>
      <c r="D76" s="25" t="s">
        <v>529</v>
      </c>
      <c r="E76" s="196" t="s">
        <v>873</v>
      </c>
      <c r="F76" s="264"/>
      <c r="H76" t="s">
        <v>993</v>
      </c>
      <c r="I76" t="s">
        <v>873</v>
      </c>
      <c r="K76" s="74" t="s">
        <v>468</v>
      </c>
      <c r="L76" s="196" t="s">
        <v>992</v>
      </c>
      <c r="M76" s="264"/>
    </row>
    <row r="77" spans="1:13" ht="25.5">
      <c r="B77" s="218"/>
      <c r="C77" s="197"/>
      <c r="D77" s="25" t="s">
        <v>991</v>
      </c>
      <c r="E77" s="197"/>
      <c r="F77" s="265"/>
      <c r="K77" s="74" t="s">
        <v>468</v>
      </c>
      <c r="L77" s="197"/>
      <c r="M77" s="265"/>
    </row>
    <row r="78" spans="1:13" ht="26.25" thickBot="1">
      <c r="B78" s="214"/>
      <c r="C78" s="198"/>
      <c r="D78" s="19" t="s">
        <v>990</v>
      </c>
      <c r="E78" s="198"/>
      <c r="F78" s="266"/>
      <c r="K78" s="74" t="s">
        <v>468</v>
      </c>
      <c r="L78" s="198"/>
      <c r="M78" s="266"/>
    </row>
    <row r="79" spans="1:13" ht="26.25" thickBot="1">
      <c r="B79" s="16"/>
      <c r="C79" s="29" t="s">
        <v>471</v>
      </c>
      <c r="D79" s="28" t="s">
        <v>470</v>
      </c>
      <c r="E79" s="14"/>
      <c r="F79" s="27"/>
      <c r="K79" s="74" t="s">
        <v>468</v>
      </c>
      <c r="L79" s="29" t="s">
        <v>471</v>
      </c>
      <c r="M79" s="27"/>
    </row>
    <row r="80" spans="1:13" ht="15" thickTop="1" thickBot="1">
      <c r="K80" s="74" t="s">
        <v>468</v>
      </c>
    </row>
    <row r="81" spans="1:13" ht="15" thickTop="1" thickBot="1">
      <c r="A81">
        <v>2034</v>
      </c>
      <c r="B81" s="33" t="s">
        <v>515</v>
      </c>
      <c r="C81" s="23" t="s">
        <v>514</v>
      </c>
      <c r="D81" s="23" t="s">
        <v>513</v>
      </c>
      <c r="E81" s="23" t="s">
        <v>512</v>
      </c>
      <c r="F81" s="22" t="s">
        <v>511</v>
      </c>
      <c r="K81" s="74" t="s">
        <v>468</v>
      </c>
      <c r="L81" s="23" t="s">
        <v>514</v>
      </c>
      <c r="M81" s="22" t="s">
        <v>511</v>
      </c>
    </row>
    <row r="82" spans="1:13" ht="64.5" thickBot="1">
      <c r="B82" s="20" t="s">
        <v>954</v>
      </c>
      <c r="C82" s="19" t="s">
        <v>509</v>
      </c>
      <c r="D82" s="19" t="s">
        <v>508</v>
      </c>
      <c r="E82" s="19" t="s">
        <v>489</v>
      </c>
      <c r="F82" s="18"/>
      <c r="H82" s="17" t="s">
        <v>507</v>
      </c>
      <c r="I82" s="17" t="s">
        <v>506</v>
      </c>
      <c r="K82" s="74" t="s">
        <v>468</v>
      </c>
      <c r="L82" s="19" t="s">
        <v>509</v>
      </c>
      <c r="M82" s="18"/>
    </row>
    <row r="83" spans="1:13" ht="39" thickBot="1">
      <c r="B83" s="81" t="s">
        <v>964</v>
      </c>
      <c r="C83" s="63" t="s">
        <v>814</v>
      </c>
      <c r="D83" s="19" t="s">
        <v>952</v>
      </c>
      <c r="E83" s="19" t="s">
        <v>675</v>
      </c>
      <c r="F83" s="80" t="s">
        <v>555</v>
      </c>
      <c r="H83" t="s">
        <v>951</v>
      </c>
      <c r="I83" s="19" t="s">
        <v>675</v>
      </c>
      <c r="K83" s="74" t="s">
        <v>468</v>
      </c>
      <c r="L83" s="63" t="s">
        <v>814</v>
      </c>
      <c r="M83" s="80" t="s">
        <v>555</v>
      </c>
    </row>
    <row r="84" spans="1:13" ht="77.25" thickBot="1">
      <c r="B84" s="20" t="s">
        <v>950</v>
      </c>
      <c r="C84" s="19" t="s">
        <v>947</v>
      </c>
      <c r="D84" s="19" t="s">
        <v>949</v>
      </c>
      <c r="E84" s="19" t="s">
        <v>675</v>
      </c>
      <c r="F84" s="36"/>
      <c r="H84" t="s">
        <v>948</v>
      </c>
      <c r="I84" s="19" t="s">
        <v>675</v>
      </c>
      <c r="K84" s="74" t="s">
        <v>468</v>
      </c>
      <c r="L84" s="19" t="s">
        <v>947</v>
      </c>
      <c r="M84" s="36"/>
    </row>
    <row r="85" spans="1:13" ht="38.25">
      <c r="B85" s="213" t="s">
        <v>959</v>
      </c>
      <c r="C85" s="196" t="s">
        <v>992</v>
      </c>
      <c r="D85" s="25" t="s">
        <v>529</v>
      </c>
      <c r="E85" s="196" t="s">
        <v>873</v>
      </c>
      <c r="F85" s="179"/>
      <c r="H85" t="s">
        <v>993</v>
      </c>
      <c r="I85" t="s">
        <v>873</v>
      </c>
      <c r="K85" s="74" t="s">
        <v>468</v>
      </c>
      <c r="L85" s="196" t="s">
        <v>992</v>
      </c>
      <c r="M85" s="179"/>
    </row>
    <row r="86" spans="1:13" ht="25.5">
      <c r="B86" s="218"/>
      <c r="C86" s="197"/>
      <c r="D86" s="25" t="s">
        <v>991</v>
      </c>
      <c r="E86" s="197"/>
      <c r="F86" s="180"/>
      <c r="K86" s="74" t="s">
        <v>468</v>
      </c>
      <c r="L86" s="197"/>
      <c r="M86" s="180"/>
    </row>
    <row r="87" spans="1:13" ht="26.25" thickBot="1">
      <c r="B87" s="214"/>
      <c r="C87" s="198"/>
      <c r="D87" s="19" t="s">
        <v>990</v>
      </c>
      <c r="E87" s="198"/>
      <c r="F87" s="181"/>
      <c r="K87" s="74" t="s">
        <v>468</v>
      </c>
      <c r="L87" s="198"/>
      <c r="M87" s="181"/>
    </row>
    <row r="88" spans="1:13" ht="38.25">
      <c r="B88" s="213" t="s">
        <v>967</v>
      </c>
      <c r="C88" s="196" t="s">
        <v>987</v>
      </c>
      <c r="D88" s="25" t="s">
        <v>989</v>
      </c>
      <c r="E88" s="196" t="s">
        <v>873</v>
      </c>
      <c r="F88" s="179"/>
      <c r="H88" t="s">
        <v>988</v>
      </c>
      <c r="I88" t="s">
        <v>873</v>
      </c>
      <c r="K88" s="74" t="s">
        <v>468</v>
      </c>
      <c r="L88" s="196" t="s">
        <v>987</v>
      </c>
      <c r="M88" s="179"/>
    </row>
    <row r="89" spans="1:13">
      <c r="B89" s="218"/>
      <c r="C89" s="197"/>
      <c r="D89" s="25" t="s">
        <v>986</v>
      </c>
      <c r="E89" s="197"/>
      <c r="F89" s="180"/>
      <c r="K89" s="74" t="s">
        <v>468</v>
      </c>
      <c r="L89" s="197"/>
      <c r="M89" s="180"/>
    </row>
    <row r="90" spans="1:13" ht="14.25" thickBot="1">
      <c r="B90" s="214"/>
      <c r="C90" s="198"/>
      <c r="D90" s="19" t="s">
        <v>985</v>
      </c>
      <c r="E90" s="198"/>
      <c r="F90" s="181"/>
      <c r="K90" s="74" t="s">
        <v>468</v>
      </c>
      <c r="L90" s="198"/>
      <c r="M90" s="181"/>
    </row>
    <row r="91" spans="1:13" ht="26.25" thickBot="1">
      <c r="B91" s="16"/>
      <c r="C91" s="29" t="s">
        <v>471</v>
      </c>
      <c r="D91" s="28" t="s">
        <v>470</v>
      </c>
      <c r="E91" s="14"/>
      <c r="F91" s="27"/>
      <c r="K91" s="74" t="s">
        <v>468</v>
      </c>
      <c r="L91" s="29" t="s">
        <v>471</v>
      </c>
      <c r="M91" s="27"/>
    </row>
    <row r="92" spans="1:13" ht="15" thickTop="1" thickBot="1">
      <c r="K92" s="74" t="s">
        <v>468</v>
      </c>
    </row>
    <row r="93" spans="1:13" ht="15" thickTop="1" thickBot="1">
      <c r="A93">
        <v>2035</v>
      </c>
      <c r="B93" s="33" t="s">
        <v>515</v>
      </c>
      <c r="C93" s="23" t="s">
        <v>514</v>
      </c>
      <c r="D93" s="23" t="s">
        <v>513</v>
      </c>
      <c r="E93" s="23" t="s">
        <v>512</v>
      </c>
      <c r="F93" s="22" t="s">
        <v>511</v>
      </c>
      <c r="K93" s="74" t="s">
        <v>468</v>
      </c>
      <c r="L93" s="23" t="s">
        <v>514</v>
      </c>
      <c r="M93" s="22" t="s">
        <v>511</v>
      </c>
    </row>
    <row r="94" spans="1:13" ht="64.5" thickBot="1">
      <c r="B94" s="20" t="s">
        <v>612</v>
      </c>
      <c r="C94" s="19" t="s">
        <v>509</v>
      </c>
      <c r="D94" s="19" t="s">
        <v>508</v>
      </c>
      <c r="E94" s="19" t="s">
        <v>489</v>
      </c>
      <c r="F94" s="18"/>
      <c r="H94" s="17" t="s">
        <v>507</v>
      </c>
      <c r="I94" s="17" t="s">
        <v>506</v>
      </c>
      <c r="K94" s="74" t="s">
        <v>468</v>
      </c>
      <c r="L94" s="19" t="s">
        <v>509</v>
      </c>
      <c r="M94" s="18"/>
    </row>
    <row r="95" spans="1:13" ht="26.25" thickBot="1">
      <c r="B95" s="81" t="s">
        <v>964</v>
      </c>
      <c r="C95" s="63" t="s">
        <v>814</v>
      </c>
      <c r="D95" s="19" t="s">
        <v>984</v>
      </c>
      <c r="E95" s="19" t="s">
        <v>675</v>
      </c>
      <c r="F95" s="80" t="s">
        <v>555</v>
      </c>
      <c r="H95" t="s">
        <v>951</v>
      </c>
      <c r="I95" s="19" t="s">
        <v>675</v>
      </c>
      <c r="K95" s="74" t="s">
        <v>468</v>
      </c>
      <c r="L95" s="63" t="s">
        <v>814</v>
      </c>
      <c r="M95" s="80" t="s">
        <v>555</v>
      </c>
    </row>
    <row r="96" spans="1:13" ht="77.25" thickBot="1">
      <c r="B96" s="20" t="s">
        <v>610</v>
      </c>
      <c r="C96" s="19" t="s">
        <v>947</v>
      </c>
      <c r="D96" s="19" t="s">
        <v>949</v>
      </c>
      <c r="E96" s="19" t="s">
        <v>675</v>
      </c>
      <c r="F96" s="36"/>
      <c r="H96" t="s">
        <v>948</v>
      </c>
      <c r="I96" s="19" t="s">
        <v>675</v>
      </c>
      <c r="K96" s="74" t="s">
        <v>468</v>
      </c>
      <c r="L96" s="19" t="s">
        <v>947</v>
      </c>
      <c r="M96" s="36"/>
    </row>
    <row r="97" spans="1:13" ht="63.75">
      <c r="B97" s="213" t="s">
        <v>604</v>
      </c>
      <c r="C97" s="267" t="s">
        <v>981</v>
      </c>
      <c r="D97" s="25" t="s">
        <v>983</v>
      </c>
      <c r="E97" s="196" t="s">
        <v>502</v>
      </c>
      <c r="F97" s="233" t="s">
        <v>960</v>
      </c>
      <c r="H97" t="s">
        <v>982</v>
      </c>
      <c r="I97" t="s">
        <v>502</v>
      </c>
      <c r="K97" s="74" t="s">
        <v>468</v>
      </c>
      <c r="L97" s="267" t="s">
        <v>981</v>
      </c>
      <c r="M97" s="233" t="s">
        <v>960</v>
      </c>
    </row>
    <row r="98" spans="1:13">
      <c r="B98" s="218"/>
      <c r="C98" s="268"/>
      <c r="D98" s="25" t="s">
        <v>980</v>
      </c>
      <c r="E98" s="197"/>
      <c r="F98" s="234"/>
      <c r="K98" s="74" t="s">
        <v>468</v>
      </c>
      <c r="L98" s="268"/>
      <c r="M98" s="234"/>
    </row>
    <row r="99" spans="1:13" ht="25.5">
      <c r="B99" s="218"/>
      <c r="C99" s="268"/>
      <c r="D99" s="25" t="s">
        <v>979</v>
      </c>
      <c r="E99" s="197"/>
      <c r="F99" s="234"/>
      <c r="K99" s="74" t="s">
        <v>468</v>
      </c>
      <c r="L99" s="268"/>
      <c r="M99" s="234"/>
    </row>
    <row r="100" spans="1:13" ht="26.25" thickBot="1">
      <c r="B100" s="214"/>
      <c r="C100" s="269"/>
      <c r="D100" s="19" t="s">
        <v>978</v>
      </c>
      <c r="E100" s="198"/>
      <c r="F100" s="235"/>
      <c r="K100" s="74" t="s">
        <v>468</v>
      </c>
      <c r="L100" s="269"/>
      <c r="M100" s="235"/>
    </row>
    <row r="101" spans="1:13" ht="26.25" thickBot="1">
      <c r="B101" s="16"/>
      <c r="C101" s="29" t="s">
        <v>471</v>
      </c>
      <c r="D101" s="28" t="s">
        <v>470</v>
      </c>
      <c r="E101" s="14"/>
      <c r="F101" s="27"/>
      <c r="K101" s="74" t="s">
        <v>468</v>
      </c>
      <c r="L101" s="29" t="s">
        <v>471</v>
      </c>
      <c r="M101" s="27"/>
    </row>
    <row r="102" spans="1:13" ht="15" thickTop="1" thickBot="1">
      <c r="K102" s="74" t="s">
        <v>468</v>
      </c>
    </row>
    <row r="103" spans="1:13" ht="15" thickTop="1" thickBot="1">
      <c r="A103">
        <v>22401</v>
      </c>
      <c r="B103" s="24" t="s">
        <v>515</v>
      </c>
      <c r="C103" s="23" t="s">
        <v>514</v>
      </c>
      <c r="D103" s="23" t="s">
        <v>513</v>
      </c>
      <c r="E103" s="23" t="s">
        <v>512</v>
      </c>
      <c r="F103" s="22" t="s">
        <v>511</v>
      </c>
      <c r="K103" s="74" t="s">
        <v>468</v>
      </c>
      <c r="L103" s="23" t="s">
        <v>514</v>
      </c>
      <c r="M103" s="22" t="s">
        <v>511</v>
      </c>
    </row>
    <row r="104" spans="1:13" ht="64.5" thickBot="1">
      <c r="B104" s="20" t="s">
        <v>954</v>
      </c>
      <c r="C104" s="19" t="s">
        <v>509</v>
      </c>
      <c r="D104" s="19" t="s">
        <v>508</v>
      </c>
      <c r="E104" s="19" t="s">
        <v>489</v>
      </c>
      <c r="F104" s="18"/>
      <c r="H104" s="17" t="s">
        <v>507</v>
      </c>
      <c r="I104" s="17" t="s">
        <v>506</v>
      </c>
      <c r="K104" s="74" t="s">
        <v>468</v>
      </c>
      <c r="L104" s="19" t="s">
        <v>509</v>
      </c>
      <c r="M104" s="18"/>
    </row>
    <row r="105" spans="1:13" ht="39" thickBot="1">
      <c r="B105" s="81" t="s">
        <v>964</v>
      </c>
      <c r="C105" s="63" t="s">
        <v>814</v>
      </c>
      <c r="D105" s="19" t="s">
        <v>952</v>
      </c>
      <c r="E105" s="19" t="s">
        <v>675</v>
      </c>
      <c r="F105" s="80" t="s">
        <v>960</v>
      </c>
      <c r="H105" t="s">
        <v>951</v>
      </c>
      <c r="I105" s="19" t="s">
        <v>675</v>
      </c>
      <c r="K105" s="74" t="s">
        <v>468</v>
      </c>
      <c r="L105" s="63" t="s">
        <v>814</v>
      </c>
      <c r="M105" s="80" t="s">
        <v>960</v>
      </c>
    </row>
    <row r="106" spans="1:13" ht="14.25" thickBot="1">
      <c r="B106" s="81" t="s">
        <v>963</v>
      </c>
      <c r="C106" s="63" t="s">
        <v>974</v>
      </c>
      <c r="D106" s="19" t="s">
        <v>976</v>
      </c>
      <c r="E106" s="19" t="s">
        <v>827</v>
      </c>
      <c r="F106" s="80" t="s">
        <v>960</v>
      </c>
      <c r="H106" t="s">
        <v>975</v>
      </c>
      <c r="I106" s="19" t="s">
        <v>827</v>
      </c>
      <c r="K106" s="74" t="s">
        <v>468</v>
      </c>
      <c r="L106" s="63" t="s">
        <v>974</v>
      </c>
      <c r="M106" s="80" t="s">
        <v>960</v>
      </c>
    </row>
    <row r="107" spans="1:13" ht="26.25" thickBot="1">
      <c r="B107" s="81" t="s">
        <v>973</v>
      </c>
      <c r="C107" s="63" t="s">
        <v>970</v>
      </c>
      <c r="D107" s="19" t="s">
        <v>972</v>
      </c>
      <c r="E107" s="19" t="s">
        <v>827</v>
      </c>
      <c r="F107" s="80" t="s">
        <v>960</v>
      </c>
      <c r="H107" t="s">
        <v>971</v>
      </c>
      <c r="I107" s="19" t="s">
        <v>827</v>
      </c>
      <c r="K107" s="74" t="s">
        <v>468</v>
      </c>
      <c r="L107" s="63" t="s">
        <v>970</v>
      </c>
      <c r="M107" s="80" t="s">
        <v>960</v>
      </c>
    </row>
    <row r="108" spans="1:13" ht="14.25" thickBot="1">
      <c r="B108" s="20" t="s">
        <v>967</v>
      </c>
      <c r="C108" s="19" t="s">
        <v>977</v>
      </c>
      <c r="D108" s="19"/>
      <c r="E108" s="19" t="s">
        <v>489</v>
      </c>
      <c r="F108" s="80"/>
      <c r="H108" t="s">
        <v>958</v>
      </c>
      <c r="I108" s="17" t="s">
        <v>487</v>
      </c>
      <c r="K108" s="74" t="s">
        <v>468</v>
      </c>
      <c r="L108" s="19" t="s">
        <v>977</v>
      </c>
      <c r="M108" s="80"/>
    </row>
    <row r="109" spans="1:13" ht="26.25" thickBot="1">
      <c r="B109" s="16"/>
      <c r="C109" s="14" t="s">
        <v>471</v>
      </c>
      <c r="D109" s="15" t="s">
        <v>470</v>
      </c>
      <c r="E109" s="14"/>
      <c r="F109" s="13"/>
      <c r="K109" s="74" t="s">
        <v>468</v>
      </c>
      <c r="L109" s="14" t="s">
        <v>471</v>
      </c>
      <c r="M109" s="13"/>
    </row>
    <row r="110" spans="1:13" ht="15" thickTop="1" thickBot="1">
      <c r="K110" s="74" t="s">
        <v>468</v>
      </c>
    </row>
    <row r="111" spans="1:13" ht="15" thickTop="1" thickBot="1">
      <c r="A111">
        <v>22402</v>
      </c>
      <c r="B111" s="24" t="s">
        <v>515</v>
      </c>
      <c r="C111" s="23" t="s">
        <v>514</v>
      </c>
      <c r="D111" s="23" t="s">
        <v>513</v>
      </c>
      <c r="E111" s="23" t="s">
        <v>512</v>
      </c>
      <c r="F111" s="22" t="s">
        <v>511</v>
      </c>
      <c r="K111" s="74" t="s">
        <v>468</v>
      </c>
      <c r="L111" s="23" t="s">
        <v>514</v>
      </c>
      <c r="M111" s="22" t="s">
        <v>511</v>
      </c>
    </row>
    <row r="112" spans="1:13" ht="64.5" thickBot="1">
      <c r="B112" s="20" t="s">
        <v>954</v>
      </c>
      <c r="C112" s="19" t="s">
        <v>509</v>
      </c>
      <c r="D112" s="19" t="s">
        <v>508</v>
      </c>
      <c r="E112" s="19" t="s">
        <v>489</v>
      </c>
      <c r="F112" s="18"/>
      <c r="H112" s="17" t="s">
        <v>507</v>
      </c>
      <c r="I112" s="17" t="s">
        <v>506</v>
      </c>
      <c r="K112" s="74" t="s">
        <v>468</v>
      </c>
      <c r="L112" s="19" t="s">
        <v>509</v>
      </c>
      <c r="M112" s="18"/>
    </row>
    <row r="113" spans="1:13" ht="39" thickBot="1">
      <c r="B113" s="81" t="s">
        <v>964</v>
      </c>
      <c r="C113" s="63" t="s">
        <v>814</v>
      </c>
      <c r="D113" s="19" t="s">
        <v>952</v>
      </c>
      <c r="E113" s="19" t="s">
        <v>675</v>
      </c>
      <c r="F113" s="80" t="s">
        <v>960</v>
      </c>
      <c r="H113" t="s">
        <v>951</v>
      </c>
      <c r="I113" s="19" t="s">
        <v>675</v>
      </c>
      <c r="K113" s="74" t="s">
        <v>468</v>
      </c>
      <c r="L113" s="63" t="s">
        <v>814</v>
      </c>
      <c r="M113" s="80" t="s">
        <v>960</v>
      </c>
    </row>
    <row r="114" spans="1:13" ht="14.25" thickBot="1">
      <c r="B114" s="81" t="s">
        <v>963</v>
      </c>
      <c r="C114" s="63" t="s">
        <v>974</v>
      </c>
      <c r="D114" s="19" t="s">
        <v>976</v>
      </c>
      <c r="E114" s="19" t="s">
        <v>827</v>
      </c>
      <c r="F114" s="80" t="s">
        <v>960</v>
      </c>
      <c r="H114" t="s">
        <v>975</v>
      </c>
      <c r="I114" s="19" t="s">
        <v>827</v>
      </c>
      <c r="K114" s="74" t="s">
        <v>468</v>
      </c>
      <c r="L114" s="63" t="s">
        <v>974</v>
      </c>
      <c r="M114" s="80" t="s">
        <v>960</v>
      </c>
    </row>
    <row r="115" spans="1:13" ht="26.25" thickBot="1">
      <c r="B115" s="81" t="s">
        <v>973</v>
      </c>
      <c r="C115" s="63" t="s">
        <v>970</v>
      </c>
      <c r="D115" s="19" t="s">
        <v>972</v>
      </c>
      <c r="E115" s="19" t="s">
        <v>827</v>
      </c>
      <c r="F115" s="80" t="s">
        <v>960</v>
      </c>
      <c r="H115" t="s">
        <v>971</v>
      </c>
      <c r="I115" s="19" t="s">
        <v>827</v>
      </c>
      <c r="K115" s="74" t="s">
        <v>468</v>
      </c>
      <c r="L115" s="63" t="s">
        <v>970</v>
      </c>
      <c r="M115" s="80" t="s">
        <v>960</v>
      </c>
    </row>
    <row r="116" spans="1:13" ht="14.25" thickBot="1">
      <c r="B116" s="20" t="s">
        <v>967</v>
      </c>
      <c r="C116" s="19" t="s">
        <v>968</v>
      </c>
      <c r="D116" s="19"/>
      <c r="E116" s="19" t="s">
        <v>489</v>
      </c>
      <c r="F116" s="80"/>
      <c r="H116" t="s">
        <v>958</v>
      </c>
      <c r="I116" s="17" t="s">
        <v>487</v>
      </c>
      <c r="K116" s="74" t="s">
        <v>468</v>
      </c>
      <c r="L116" s="19" t="s">
        <v>968</v>
      </c>
      <c r="M116" s="80"/>
    </row>
    <row r="117" spans="1:13" ht="14.25" thickBot="1">
      <c r="B117" s="20" t="s">
        <v>969</v>
      </c>
      <c r="C117" s="19" t="s">
        <v>757</v>
      </c>
      <c r="D117" s="19" t="s">
        <v>966</v>
      </c>
      <c r="E117" s="19" t="s">
        <v>489</v>
      </c>
      <c r="F117" s="18"/>
      <c r="H117" s="17" t="s">
        <v>965</v>
      </c>
      <c r="I117" s="17" t="s">
        <v>487</v>
      </c>
      <c r="K117" s="74" t="s">
        <v>468</v>
      </c>
      <c r="L117" s="19" t="s">
        <v>757</v>
      </c>
      <c r="M117" s="18"/>
    </row>
    <row r="118" spans="1:13" ht="26.25" thickBot="1">
      <c r="B118" s="16"/>
      <c r="C118" s="14" t="s">
        <v>471</v>
      </c>
      <c r="D118" s="15" t="s">
        <v>470</v>
      </c>
      <c r="E118" s="14"/>
      <c r="F118" s="13"/>
      <c r="K118" s="74" t="s">
        <v>468</v>
      </c>
      <c r="L118" s="14" t="s">
        <v>471</v>
      </c>
      <c r="M118" s="13"/>
    </row>
    <row r="119" spans="1:13" ht="15" thickTop="1" thickBot="1">
      <c r="K119" s="74" t="s">
        <v>468</v>
      </c>
    </row>
    <row r="120" spans="1:13" ht="15" thickTop="1" thickBot="1">
      <c r="A120">
        <v>22403</v>
      </c>
      <c r="B120" s="33" t="s">
        <v>515</v>
      </c>
      <c r="C120" s="23" t="s">
        <v>514</v>
      </c>
      <c r="D120" s="23" t="s">
        <v>513</v>
      </c>
      <c r="E120" s="23" t="s">
        <v>512</v>
      </c>
      <c r="F120" s="22" t="s">
        <v>511</v>
      </c>
      <c r="K120" s="74" t="s">
        <v>468</v>
      </c>
      <c r="L120" s="23" t="s">
        <v>514</v>
      </c>
      <c r="M120" s="22" t="s">
        <v>511</v>
      </c>
    </row>
    <row r="121" spans="1:13" ht="64.5" thickBot="1">
      <c r="B121" s="20" t="s">
        <v>954</v>
      </c>
      <c r="C121" s="19" t="s">
        <v>509</v>
      </c>
      <c r="D121" s="19" t="s">
        <v>508</v>
      </c>
      <c r="E121" s="19" t="s">
        <v>489</v>
      </c>
      <c r="F121" s="18"/>
      <c r="H121" s="17" t="s">
        <v>507</v>
      </c>
      <c r="I121" s="17" t="s">
        <v>506</v>
      </c>
      <c r="K121" s="74" t="s">
        <v>468</v>
      </c>
      <c r="L121" s="19" t="s">
        <v>509</v>
      </c>
      <c r="M121" s="18"/>
    </row>
    <row r="122" spans="1:13" ht="39" thickBot="1">
      <c r="B122" s="81" t="s">
        <v>964</v>
      </c>
      <c r="C122" s="63" t="s">
        <v>814</v>
      </c>
      <c r="D122" s="19" t="s">
        <v>952</v>
      </c>
      <c r="E122" s="19" t="s">
        <v>675</v>
      </c>
      <c r="F122" s="80" t="s">
        <v>960</v>
      </c>
      <c r="H122" t="s">
        <v>951</v>
      </c>
      <c r="I122" s="19" t="s">
        <v>675</v>
      </c>
      <c r="K122" s="74" t="s">
        <v>468</v>
      </c>
      <c r="L122" s="63" t="s">
        <v>814</v>
      </c>
      <c r="M122" s="80" t="s">
        <v>960</v>
      </c>
    </row>
    <row r="123" spans="1:13" ht="14.25" thickBot="1">
      <c r="B123" s="81" t="s">
        <v>963</v>
      </c>
      <c r="C123" s="63" t="s">
        <v>961</v>
      </c>
      <c r="D123" s="63"/>
      <c r="E123" s="19" t="s">
        <v>675</v>
      </c>
      <c r="F123" s="31" t="s">
        <v>960</v>
      </c>
      <c r="H123" t="s">
        <v>962</v>
      </c>
      <c r="I123" s="19" t="s">
        <v>675</v>
      </c>
      <c r="K123" s="74" t="s">
        <v>468</v>
      </c>
      <c r="L123" s="63" t="s">
        <v>961</v>
      </c>
      <c r="M123" s="31" t="s">
        <v>960</v>
      </c>
    </row>
    <row r="124" spans="1:13" ht="14.25" thickBot="1">
      <c r="B124" s="20" t="s">
        <v>959</v>
      </c>
      <c r="C124" s="19" t="s">
        <v>968</v>
      </c>
      <c r="D124" s="19"/>
      <c r="E124" s="19" t="s">
        <v>489</v>
      </c>
      <c r="F124" s="36"/>
      <c r="H124" t="s">
        <v>958</v>
      </c>
      <c r="I124" s="17" t="s">
        <v>487</v>
      </c>
      <c r="K124" s="74" t="s">
        <v>468</v>
      </c>
      <c r="L124" s="19" t="s">
        <v>968</v>
      </c>
      <c r="M124" s="36"/>
    </row>
    <row r="125" spans="1:13" ht="14.25" thickBot="1">
      <c r="B125" s="20" t="s">
        <v>967</v>
      </c>
      <c r="C125" s="19" t="s">
        <v>757</v>
      </c>
      <c r="D125" s="19" t="s">
        <v>966</v>
      </c>
      <c r="E125" s="19" t="s">
        <v>489</v>
      </c>
      <c r="F125" s="82"/>
      <c r="H125" s="17" t="s">
        <v>965</v>
      </c>
      <c r="I125" s="17" t="s">
        <v>487</v>
      </c>
      <c r="K125" s="74" t="s">
        <v>468</v>
      </c>
      <c r="L125" s="19" t="s">
        <v>757</v>
      </c>
      <c r="M125" s="82"/>
    </row>
    <row r="126" spans="1:13" ht="26.25" thickBot="1">
      <c r="B126" s="16"/>
      <c r="C126" s="29" t="s">
        <v>471</v>
      </c>
      <c r="D126" s="28" t="s">
        <v>470</v>
      </c>
      <c r="E126" s="14"/>
      <c r="F126" s="27"/>
      <c r="K126" s="74" t="s">
        <v>468</v>
      </c>
      <c r="L126" s="29" t="s">
        <v>471</v>
      </c>
      <c r="M126" s="27"/>
    </row>
    <row r="127" spans="1:13" ht="15" thickTop="1" thickBot="1">
      <c r="K127" s="74" t="s">
        <v>468</v>
      </c>
    </row>
    <row r="128" spans="1:13" ht="15" thickTop="1" thickBot="1">
      <c r="A128">
        <v>22404</v>
      </c>
      <c r="B128" s="33" t="s">
        <v>515</v>
      </c>
      <c r="C128" s="23" t="s">
        <v>514</v>
      </c>
      <c r="D128" s="23" t="s">
        <v>513</v>
      </c>
      <c r="E128" s="23" t="s">
        <v>512</v>
      </c>
      <c r="F128" s="22" t="s">
        <v>511</v>
      </c>
      <c r="K128" s="74" t="s">
        <v>468</v>
      </c>
      <c r="L128" s="23" t="s">
        <v>514</v>
      </c>
      <c r="M128" s="22" t="s">
        <v>511</v>
      </c>
    </row>
    <row r="129" spans="1:13" ht="64.5" thickBot="1">
      <c r="B129" s="20" t="s">
        <v>954</v>
      </c>
      <c r="C129" s="19" t="s">
        <v>509</v>
      </c>
      <c r="D129" s="19" t="s">
        <v>508</v>
      </c>
      <c r="E129" s="19" t="s">
        <v>489</v>
      </c>
      <c r="F129" s="18"/>
      <c r="H129" s="17" t="s">
        <v>507</v>
      </c>
      <c r="I129" s="17" t="s">
        <v>506</v>
      </c>
      <c r="K129" s="74" t="s">
        <v>468</v>
      </c>
      <c r="L129" s="19" t="s">
        <v>509</v>
      </c>
      <c r="M129" s="18"/>
    </row>
    <row r="130" spans="1:13" ht="39" thickBot="1">
      <c r="B130" s="81" t="s">
        <v>964</v>
      </c>
      <c r="C130" s="63" t="s">
        <v>814</v>
      </c>
      <c r="D130" s="19" t="s">
        <v>952</v>
      </c>
      <c r="E130" s="19" t="s">
        <v>675</v>
      </c>
      <c r="F130" s="80" t="s">
        <v>960</v>
      </c>
      <c r="H130" t="s">
        <v>951</v>
      </c>
      <c r="I130" s="19" t="s">
        <v>675</v>
      </c>
      <c r="K130" s="74" t="s">
        <v>468</v>
      </c>
      <c r="L130" s="63" t="s">
        <v>814</v>
      </c>
      <c r="M130" s="80" t="s">
        <v>960</v>
      </c>
    </row>
    <row r="131" spans="1:13" ht="14.25" thickBot="1">
      <c r="B131" s="81" t="s">
        <v>963</v>
      </c>
      <c r="C131" s="63" t="s">
        <v>961</v>
      </c>
      <c r="D131" s="19"/>
      <c r="E131" s="19" t="s">
        <v>675</v>
      </c>
      <c r="F131" s="31" t="s">
        <v>960</v>
      </c>
      <c r="H131" t="s">
        <v>962</v>
      </c>
      <c r="I131" s="19" t="s">
        <v>675</v>
      </c>
      <c r="K131" s="74" t="s">
        <v>468</v>
      </c>
      <c r="L131" s="63" t="s">
        <v>961</v>
      </c>
      <c r="M131" s="31" t="s">
        <v>960</v>
      </c>
    </row>
    <row r="132" spans="1:13" ht="14.25" thickBot="1">
      <c r="B132" s="20" t="s">
        <v>959</v>
      </c>
      <c r="C132" s="19" t="s">
        <v>957</v>
      </c>
      <c r="D132" s="19"/>
      <c r="E132" s="19" t="s">
        <v>489</v>
      </c>
      <c r="F132" s="36"/>
      <c r="H132" t="s">
        <v>958</v>
      </c>
      <c r="I132" s="17" t="s">
        <v>487</v>
      </c>
      <c r="K132" s="74" t="s">
        <v>468</v>
      </c>
      <c r="L132" s="19" t="s">
        <v>957</v>
      </c>
      <c r="M132" s="36"/>
    </row>
    <row r="133" spans="1:13" ht="26.25" thickBot="1">
      <c r="B133" s="16"/>
      <c r="C133" s="29" t="s">
        <v>471</v>
      </c>
      <c r="D133" s="28" t="s">
        <v>470</v>
      </c>
      <c r="E133" s="14"/>
      <c r="F133" s="27"/>
      <c r="K133" s="74" t="s">
        <v>468</v>
      </c>
      <c r="L133" s="29" t="s">
        <v>471</v>
      </c>
      <c r="M133" s="27"/>
    </row>
    <row r="134" spans="1:13" ht="15" thickTop="1" thickBot="1">
      <c r="K134" s="74" t="s">
        <v>468</v>
      </c>
    </row>
    <row r="135" spans="1:13" ht="15" thickTop="1" thickBot="1">
      <c r="A135">
        <v>22405</v>
      </c>
      <c r="B135" s="33" t="s">
        <v>515</v>
      </c>
      <c r="C135" s="23" t="s">
        <v>514</v>
      </c>
      <c r="D135" s="23" t="s">
        <v>513</v>
      </c>
      <c r="E135" s="23" t="s">
        <v>512</v>
      </c>
      <c r="F135" s="22" t="s">
        <v>511</v>
      </c>
      <c r="K135" s="74" t="s">
        <v>468</v>
      </c>
      <c r="L135" s="23" t="s">
        <v>514</v>
      </c>
      <c r="M135" s="22" t="s">
        <v>511</v>
      </c>
    </row>
    <row r="136" spans="1:13" ht="64.5" thickBot="1">
      <c r="B136" s="20" t="s">
        <v>954</v>
      </c>
      <c r="C136" s="19" t="s">
        <v>509</v>
      </c>
      <c r="D136" s="19" t="s">
        <v>508</v>
      </c>
      <c r="E136" s="19" t="s">
        <v>489</v>
      </c>
      <c r="F136" s="18"/>
      <c r="H136" s="17" t="s">
        <v>507</v>
      </c>
      <c r="I136" s="17" t="s">
        <v>506</v>
      </c>
      <c r="K136" s="74" t="s">
        <v>468</v>
      </c>
      <c r="L136" s="19" t="s">
        <v>509</v>
      </c>
      <c r="M136" s="18"/>
    </row>
    <row r="137" spans="1:13" ht="39" thickBot="1">
      <c r="B137" s="20" t="s">
        <v>953</v>
      </c>
      <c r="C137" s="63" t="s">
        <v>814</v>
      </c>
      <c r="D137" s="19" t="s">
        <v>952</v>
      </c>
      <c r="E137" s="19" t="s">
        <v>675</v>
      </c>
      <c r="F137" s="80" t="s">
        <v>555</v>
      </c>
      <c r="H137" t="s">
        <v>951</v>
      </c>
      <c r="I137" s="19" t="s">
        <v>675</v>
      </c>
      <c r="K137" s="74" t="s">
        <v>468</v>
      </c>
      <c r="L137" s="63" t="s">
        <v>814</v>
      </c>
      <c r="M137" s="80" t="s">
        <v>555</v>
      </c>
    </row>
    <row r="138" spans="1:13" ht="77.25" thickBot="1">
      <c r="B138" s="20" t="s">
        <v>956</v>
      </c>
      <c r="C138" s="19" t="s">
        <v>947</v>
      </c>
      <c r="D138" s="19" t="s">
        <v>949</v>
      </c>
      <c r="E138" s="19" t="s">
        <v>675</v>
      </c>
      <c r="F138" s="36" t="s">
        <v>955</v>
      </c>
      <c r="H138" t="s">
        <v>948</v>
      </c>
      <c r="I138" s="19" t="s">
        <v>675</v>
      </c>
      <c r="K138" s="74" t="s">
        <v>468</v>
      </c>
      <c r="L138" s="19" t="s">
        <v>947</v>
      </c>
      <c r="M138" s="36" t="s">
        <v>955</v>
      </c>
    </row>
    <row r="139" spans="1:13" ht="14.25" thickBot="1">
      <c r="B139" s="20" t="s">
        <v>946</v>
      </c>
      <c r="C139" s="19" t="s">
        <v>943</v>
      </c>
      <c r="D139" s="19"/>
      <c r="E139" s="19" t="s">
        <v>759</v>
      </c>
      <c r="F139" s="36"/>
      <c r="H139" t="s">
        <v>944</v>
      </c>
      <c r="I139" s="17" t="s">
        <v>499</v>
      </c>
      <c r="K139" s="74" t="s">
        <v>468</v>
      </c>
      <c r="L139" s="19" t="s">
        <v>943</v>
      </c>
      <c r="M139" s="36"/>
    </row>
    <row r="140" spans="1:13" ht="26.25" thickBot="1">
      <c r="B140" s="16"/>
      <c r="C140" s="29" t="s">
        <v>471</v>
      </c>
      <c r="D140" s="28" t="s">
        <v>470</v>
      </c>
      <c r="E140" s="14"/>
      <c r="F140" s="27"/>
      <c r="K140" s="74" t="s">
        <v>468</v>
      </c>
      <c r="L140" s="29" t="s">
        <v>471</v>
      </c>
      <c r="M140" s="27"/>
    </row>
    <row r="141" spans="1:13" ht="15" thickTop="1" thickBot="1">
      <c r="K141" s="74" t="s">
        <v>468</v>
      </c>
    </row>
    <row r="142" spans="1:13" ht="15" thickTop="1" thickBot="1">
      <c r="A142">
        <v>22406</v>
      </c>
      <c r="B142" s="33" t="s">
        <v>515</v>
      </c>
      <c r="C142" s="23" t="s">
        <v>514</v>
      </c>
      <c r="D142" s="23" t="s">
        <v>513</v>
      </c>
      <c r="E142" s="23" t="s">
        <v>512</v>
      </c>
      <c r="F142" s="22" t="s">
        <v>511</v>
      </c>
      <c r="K142" s="74" t="s">
        <v>468</v>
      </c>
      <c r="L142" s="23" t="s">
        <v>514</v>
      </c>
      <c r="M142" s="22" t="s">
        <v>511</v>
      </c>
    </row>
    <row r="143" spans="1:13" ht="64.5" thickBot="1">
      <c r="B143" s="20" t="s">
        <v>954</v>
      </c>
      <c r="C143" s="19" t="s">
        <v>509</v>
      </c>
      <c r="D143" s="19" t="s">
        <v>508</v>
      </c>
      <c r="E143" s="19" t="s">
        <v>489</v>
      </c>
      <c r="F143" s="18"/>
      <c r="H143" s="17" t="s">
        <v>507</v>
      </c>
      <c r="I143" s="17" t="s">
        <v>506</v>
      </c>
      <c r="K143" s="74" t="s">
        <v>468</v>
      </c>
      <c r="L143" s="19" t="s">
        <v>509</v>
      </c>
      <c r="M143" s="18"/>
    </row>
    <row r="144" spans="1:13" ht="39" thickBot="1">
      <c r="B144" s="20" t="s">
        <v>953</v>
      </c>
      <c r="C144" s="63" t="s">
        <v>814</v>
      </c>
      <c r="D144" s="19" t="s">
        <v>952</v>
      </c>
      <c r="E144" s="19" t="s">
        <v>675</v>
      </c>
      <c r="F144" s="80" t="s">
        <v>555</v>
      </c>
      <c r="H144" t="s">
        <v>951</v>
      </c>
      <c r="I144" s="19" t="s">
        <v>675</v>
      </c>
      <c r="K144" s="74" t="s">
        <v>468</v>
      </c>
      <c r="L144" s="63" t="s">
        <v>814</v>
      </c>
      <c r="M144" s="80" t="s">
        <v>555</v>
      </c>
    </row>
    <row r="145" spans="2:13" ht="77.25" thickBot="1">
      <c r="B145" s="20" t="s">
        <v>950</v>
      </c>
      <c r="C145" s="19" t="s">
        <v>947</v>
      </c>
      <c r="D145" s="19" t="s">
        <v>949</v>
      </c>
      <c r="E145" s="19" t="s">
        <v>675</v>
      </c>
      <c r="F145" s="36"/>
      <c r="H145" t="s">
        <v>948</v>
      </c>
      <c r="I145" s="19" t="s">
        <v>675</v>
      </c>
      <c r="K145" s="74" t="s">
        <v>468</v>
      </c>
      <c r="L145" s="19" t="s">
        <v>947</v>
      </c>
      <c r="M145" s="36"/>
    </row>
    <row r="146" spans="2:13" ht="14.25" thickBot="1">
      <c r="B146" s="20" t="s">
        <v>946</v>
      </c>
      <c r="C146" s="19" t="s">
        <v>943</v>
      </c>
      <c r="D146" s="19"/>
      <c r="E146" s="19" t="s">
        <v>945</v>
      </c>
      <c r="F146" s="36"/>
      <c r="H146" t="s">
        <v>944</v>
      </c>
      <c r="I146" s="17" t="s">
        <v>499</v>
      </c>
      <c r="K146" s="74" t="s">
        <v>468</v>
      </c>
      <c r="L146" s="19" t="s">
        <v>943</v>
      </c>
      <c r="M146" s="36"/>
    </row>
    <row r="147" spans="2:13" ht="26.25" thickBot="1">
      <c r="B147" s="16"/>
      <c r="C147" s="29" t="s">
        <v>471</v>
      </c>
      <c r="D147" s="28" t="s">
        <v>470</v>
      </c>
      <c r="E147" s="14"/>
      <c r="F147" s="27"/>
      <c r="K147" s="74" t="s">
        <v>468</v>
      </c>
      <c r="L147" s="29" t="s">
        <v>471</v>
      </c>
      <c r="M147" s="27"/>
    </row>
    <row r="148" spans="2:13" ht="14.25" thickTop="1"/>
  </sheetData>
  <mergeCells count="100">
    <mergeCell ref="I6:I7"/>
    <mergeCell ref="H12:H15"/>
    <mergeCell ref="I12:I15"/>
    <mergeCell ref="H16:H20"/>
    <mergeCell ref="I16:I20"/>
    <mergeCell ref="B6:B7"/>
    <mergeCell ref="C6:C7"/>
    <mergeCell ref="E6:E7"/>
    <mergeCell ref="F6:F7"/>
    <mergeCell ref="B12:B15"/>
    <mergeCell ref="C12:C15"/>
    <mergeCell ref="E12:E15"/>
    <mergeCell ref="F12:F15"/>
    <mergeCell ref="B16:B20"/>
    <mergeCell ref="C16:C20"/>
    <mergeCell ref="E16:E20"/>
    <mergeCell ref="F16:F20"/>
    <mergeCell ref="B21:B25"/>
    <mergeCell ref="C21:C25"/>
    <mergeCell ref="E21:E25"/>
    <mergeCell ref="F21:F25"/>
    <mergeCell ref="B26:B29"/>
    <mergeCell ref="C26:C29"/>
    <mergeCell ref="E26:E29"/>
    <mergeCell ref="F26:F29"/>
    <mergeCell ref="B34:B35"/>
    <mergeCell ref="C34:C35"/>
    <mergeCell ref="E34:E35"/>
    <mergeCell ref="F34:F35"/>
    <mergeCell ref="B36:B37"/>
    <mergeCell ref="C36:C37"/>
    <mergeCell ref="E36:E37"/>
    <mergeCell ref="F36:F37"/>
    <mergeCell ref="B38:B39"/>
    <mergeCell ref="C38:C39"/>
    <mergeCell ref="E38:E39"/>
    <mergeCell ref="F38:F39"/>
    <mergeCell ref="B53:B56"/>
    <mergeCell ref="C53:C56"/>
    <mergeCell ref="E53:E56"/>
    <mergeCell ref="F53:F56"/>
    <mergeCell ref="B63:B65"/>
    <mergeCell ref="C63:C65"/>
    <mergeCell ref="E63:E65"/>
    <mergeCell ref="F63:F65"/>
    <mergeCell ref="B72:B75"/>
    <mergeCell ref="C72:C75"/>
    <mergeCell ref="E72:E75"/>
    <mergeCell ref="F72:F75"/>
    <mergeCell ref="B76:B78"/>
    <mergeCell ref="C76:C78"/>
    <mergeCell ref="E76:E78"/>
    <mergeCell ref="F76:F78"/>
    <mergeCell ref="B97:B100"/>
    <mergeCell ref="C97:C100"/>
    <mergeCell ref="E97:E100"/>
    <mergeCell ref="F97:F100"/>
    <mergeCell ref="B85:B87"/>
    <mergeCell ref="C85:C87"/>
    <mergeCell ref="E85:E87"/>
    <mergeCell ref="F85:F87"/>
    <mergeCell ref="B88:B90"/>
    <mergeCell ref="C88:C90"/>
    <mergeCell ref="L88:L90"/>
    <mergeCell ref="E88:E90"/>
    <mergeCell ref="F88:F90"/>
    <mergeCell ref="L6:L7"/>
    <mergeCell ref="L12:L15"/>
    <mergeCell ref="L16:L20"/>
    <mergeCell ref="L21:L25"/>
    <mergeCell ref="L26:L29"/>
    <mergeCell ref="L34:L35"/>
    <mergeCell ref="L36:L37"/>
    <mergeCell ref="L38:L39"/>
    <mergeCell ref="H21:H25"/>
    <mergeCell ref="I21:I25"/>
    <mergeCell ref="H26:H29"/>
    <mergeCell ref="I26:I29"/>
    <mergeCell ref="H6:H7"/>
    <mergeCell ref="M97:M100"/>
    <mergeCell ref="L97:L100"/>
    <mergeCell ref="M6:M7"/>
    <mergeCell ref="M12:M15"/>
    <mergeCell ref="M16:M20"/>
    <mergeCell ref="M21:M25"/>
    <mergeCell ref="M26:M29"/>
    <mergeCell ref="M34:M35"/>
    <mergeCell ref="M36:M37"/>
    <mergeCell ref="M38:M39"/>
    <mergeCell ref="M53:M56"/>
    <mergeCell ref="L53:L56"/>
    <mergeCell ref="L63:L65"/>
    <mergeCell ref="L72:L75"/>
    <mergeCell ref="L76:L78"/>
    <mergeCell ref="L85:L87"/>
    <mergeCell ref="M63:M65"/>
    <mergeCell ref="M72:M75"/>
    <mergeCell ref="M76:M78"/>
    <mergeCell ref="M85:M87"/>
    <mergeCell ref="M88:M90"/>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B2:I87"/>
  <sheetViews>
    <sheetView workbookViewId="0">
      <selection activeCell="E26" sqref="E26"/>
    </sheetView>
  </sheetViews>
  <sheetFormatPr defaultRowHeight="13.5"/>
  <sheetData>
    <row r="2" spans="2:9">
      <c r="B2" t="s">
        <v>846</v>
      </c>
      <c r="E2" t="s">
        <v>845</v>
      </c>
      <c r="G2" t="s">
        <v>825</v>
      </c>
      <c r="H2" t="s">
        <v>509</v>
      </c>
    </row>
    <row r="3" spans="2:9">
      <c r="B3" t="s">
        <v>948</v>
      </c>
      <c r="E3" t="s">
        <v>675</v>
      </c>
      <c r="G3" t="s">
        <v>825</v>
      </c>
      <c r="H3" t="s">
        <v>1000</v>
      </c>
      <c r="I3" t="s">
        <v>555</v>
      </c>
    </row>
    <row r="4" spans="2:9">
      <c r="B4" t="s">
        <v>1087</v>
      </c>
      <c r="E4" t="s">
        <v>670</v>
      </c>
      <c r="G4" t="s">
        <v>825</v>
      </c>
      <c r="H4" t="s">
        <v>1115</v>
      </c>
    </row>
    <row r="5" spans="2:9">
      <c r="B5" t="s">
        <v>982</v>
      </c>
      <c r="E5" t="s">
        <v>741</v>
      </c>
      <c r="G5" t="s">
        <v>825</v>
      </c>
      <c r="H5" t="s">
        <v>1082</v>
      </c>
    </row>
    <row r="6" spans="2:9">
      <c r="B6" t="s">
        <v>1114</v>
      </c>
      <c r="E6" t="s">
        <v>1065</v>
      </c>
      <c r="G6" t="s">
        <v>825</v>
      </c>
      <c r="H6" t="s">
        <v>1078</v>
      </c>
    </row>
    <row r="7" spans="2:9">
      <c r="B7" t="s">
        <v>1076</v>
      </c>
      <c r="E7" t="s">
        <v>827</v>
      </c>
      <c r="G7" t="s">
        <v>825</v>
      </c>
      <c r="H7" t="s">
        <v>1075</v>
      </c>
      <c r="I7" t="s">
        <v>1069</v>
      </c>
    </row>
    <row r="8" spans="2:9">
      <c r="B8" t="s">
        <v>1071</v>
      </c>
      <c r="E8" t="s">
        <v>827</v>
      </c>
      <c r="G8" t="s">
        <v>825</v>
      </c>
      <c r="H8" t="s">
        <v>1070</v>
      </c>
      <c r="I8" t="s">
        <v>1069</v>
      </c>
    </row>
    <row r="9" spans="2:9">
      <c r="B9" t="s">
        <v>1113</v>
      </c>
      <c r="E9" t="s">
        <v>1065</v>
      </c>
      <c r="G9" t="s">
        <v>825</v>
      </c>
      <c r="H9" t="s">
        <v>1112</v>
      </c>
    </row>
    <row r="10" spans="2:9">
      <c r="B10" t="s">
        <v>1111</v>
      </c>
      <c r="E10" t="s">
        <v>873</v>
      </c>
      <c r="G10" t="s">
        <v>825</v>
      </c>
      <c r="H10" t="s">
        <v>1061</v>
      </c>
    </row>
    <row r="11" spans="2:9">
      <c r="B11" t="s">
        <v>1110</v>
      </c>
      <c r="E11" t="s">
        <v>873</v>
      </c>
      <c r="G11" t="s">
        <v>825</v>
      </c>
      <c r="H11" t="s">
        <v>1055</v>
      </c>
    </row>
    <row r="12" spans="2:9">
      <c r="B12" t="s">
        <v>1109</v>
      </c>
      <c r="E12" t="s">
        <v>873</v>
      </c>
      <c r="G12" t="s">
        <v>825</v>
      </c>
      <c r="H12" t="s">
        <v>1048</v>
      </c>
    </row>
    <row r="13" spans="2:9">
      <c r="B13" t="s">
        <v>1108</v>
      </c>
      <c r="E13" t="s">
        <v>873</v>
      </c>
      <c r="G13" t="s">
        <v>825</v>
      </c>
      <c r="H13" t="s">
        <v>1041</v>
      </c>
    </row>
    <row r="14" spans="2:9">
      <c r="B14" t="s">
        <v>1035</v>
      </c>
      <c r="E14" t="s">
        <v>1027</v>
      </c>
      <c r="G14" t="s">
        <v>825</v>
      </c>
      <c r="H14" t="s">
        <v>1034</v>
      </c>
    </row>
    <row r="15" spans="2:9">
      <c r="B15" t="s">
        <v>1031</v>
      </c>
      <c r="E15" t="s">
        <v>1027</v>
      </c>
      <c r="G15" t="s">
        <v>825</v>
      </c>
      <c r="H15" t="s">
        <v>1030</v>
      </c>
    </row>
    <row r="16" spans="2:9">
      <c r="B16" t="s">
        <v>1107</v>
      </c>
      <c r="E16" t="s">
        <v>1027</v>
      </c>
      <c r="G16" t="s">
        <v>825</v>
      </c>
      <c r="H16" t="s">
        <v>1026</v>
      </c>
    </row>
    <row r="17" spans="2:9">
      <c r="B17" t="s">
        <v>1106</v>
      </c>
      <c r="E17" t="s">
        <v>1105</v>
      </c>
      <c r="G17" t="s">
        <v>825</v>
      </c>
      <c r="H17" t="s">
        <v>1021</v>
      </c>
      <c r="I17" t="s">
        <v>1020</v>
      </c>
    </row>
    <row r="18" spans="2:9">
      <c r="B18" t="s">
        <v>1104</v>
      </c>
      <c r="E18" t="s">
        <v>1103</v>
      </c>
      <c r="G18" t="s">
        <v>825</v>
      </c>
      <c r="H18" t="s">
        <v>1016</v>
      </c>
      <c r="I18" t="s">
        <v>1015</v>
      </c>
    </row>
    <row r="19" spans="2:9">
      <c r="B19" t="s">
        <v>1102</v>
      </c>
      <c r="E19" t="s">
        <v>601</v>
      </c>
      <c r="G19" t="s">
        <v>825</v>
      </c>
      <c r="H19" t="s">
        <v>1012</v>
      </c>
      <c r="I19" t="s">
        <v>1011</v>
      </c>
    </row>
    <row r="20" spans="2:9">
      <c r="B20" t="s">
        <v>1101</v>
      </c>
      <c r="E20" t="s">
        <v>601</v>
      </c>
      <c r="G20" t="s">
        <v>825</v>
      </c>
      <c r="H20" t="s">
        <v>1007</v>
      </c>
      <c r="I20" t="s">
        <v>1006</v>
      </c>
    </row>
    <row r="21" spans="2:9">
      <c r="B21" t="s">
        <v>1100</v>
      </c>
      <c r="E21" t="s">
        <v>675</v>
      </c>
      <c r="G21" t="s">
        <v>825</v>
      </c>
      <c r="H21" t="s">
        <v>1002</v>
      </c>
    </row>
    <row r="23" spans="2:9">
      <c r="B23" t="s">
        <v>846</v>
      </c>
      <c r="E23" t="s">
        <v>845</v>
      </c>
      <c r="G23" t="s">
        <v>825</v>
      </c>
      <c r="H23" t="s">
        <v>509</v>
      </c>
    </row>
    <row r="24" spans="2:9">
      <c r="B24" t="s">
        <v>948</v>
      </c>
      <c r="E24" t="s">
        <v>675</v>
      </c>
      <c r="G24" t="s">
        <v>825</v>
      </c>
      <c r="H24" t="s">
        <v>1000</v>
      </c>
      <c r="I24" t="s">
        <v>960</v>
      </c>
    </row>
    <row r="25" spans="2:9">
      <c r="B25" t="s">
        <v>975</v>
      </c>
      <c r="E25" t="s">
        <v>827</v>
      </c>
      <c r="G25" t="s">
        <v>825</v>
      </c>
      <c r="H25" t="s">
        <v>974</v>
      </c>
      <c r="I25" t="s">
        <v>960</v>
      </c>
    </row>
    <row r="26" spans="2:9">
      <c r="B26" t="s">
        <v>971</v>
      </c>
      <c r="E26" t="s">
        <v>827</v>
      </c>
      <c r="G26" t="s">
        <v>825</v>
      </c>
      <c r="H26" t="s">
        <v>970</v>
      </c>
      <c r="I26" t="s">
        <v>960</v>
      </c>
    </row>
    <row r="28" spans="2:9">
      <c r="B28" t="s">
        <v>846</v>
      </c>
      <c r="E28" t="s">
        <v>845</v>
      </c>
      <c r="G28" t="s">
        <v>825</v>
      </c>
      <c r="H28" t="s">
        <v>509</v>
      </c>
    </row>
    <row r="29" spans="2:9">
      <c r="B29" t="s">
        <v>1096</v>
      </c>
      <c r="E29" t="s">
        <v>675</v>
      </c>
      <c r="G29" t="s">
        <v>825</v>
      </c>
      <c r="H29" t="s">
        <v>814</v>
      </c>
      <c r="I29" t="s">
        <v>555</v>
      </c>
    </row>
    <row r="30" spans="2:9">
      <c r="B30" t="s">
        <v>948</v>
      </c>
      <c r="E30" t="s">
        <v>675</v>
      </c>
      <c r="G30" t="s">
        <v>825</v>
      </c>
      <c r="H30" t="s">
        <v>947</v>
      </c>
    </row>
    <row r="31" spans="2:9">
      <c r="B31" t="s">
        <v>993</v>
      </c>
      <c r="E31" t="s">
        <v>873</v>
      </c>
      <c r="G31" t="s">
        <v>825</v>
      </c>
      <c r="H31" t="s">
        <v>998</v>
      </c>
    </row>
    <row r="33" spans="2:9">
      <c r="B33" t="s">
        <v>846</v>
      </c>
      <c r="E33" t="s">
        <v>845</v>
      </c>
      <c r="G33" t="s">
        <v>825</v>
      </c>
      <c r="H33" t="s">
        <v>509</v>
      </c>
    </row>
    <row r="34" spans="2:9" ht="138.75" customHeight="1">
      <c r="B34" t="s">
        <v>1096</v>
      </c>
      <c r="E34" t="s">
        <v>675</v>
      </c>
      <c r="G34" t="s">
        <v>825</v>
      </c>
      <c r="H34" t="s">
        <v>814</v>
      </c>
      <c r="I34" t="s">
        <v>555</v>
      </c>
    </row>
    <row r="35" spans="2:9">
      <c r="B35" t="s">
        <v>948</v>
      </c>
      <c r="E35" t="s">
        <v>675</v>
      </c>
      <c r="G35" t="s">
        <v>825</v>
      </c>
      <c r="H35" t="s">
        <v>947</v>
      </c>
    </row>
    <row r="36" spans="2:9" ht="342.75" customHeight="1">
      <c r="B36" t="s">
        <v>993</v>
      </c>
      <c r="E36" t="s">
        <v>873</v>
      </c>
      <c r="G36" t="s">
        <v>825</v>
      </c>
      <c r="H36" t="s">
        <v>992</v>
      </c>
    </row>
    <row r="38" spans="2:9" ht="253.5" customHeight="1">
      <c r="B38" t="s">
        <v>846</v>
      </c>
      <c r="E38" t="s">
        <v>845</v>
      </c>
      <c r="G38" t="s">
        <v>825</v>
      </c>
      <c r="H38" t="s">
        <v>509</v>
      </c>
    </row>
    <row r="39" spans="2:9">
      <c r="B39" t="s">
        <v>1096</v>
      </c>
      <c r="E39" t="s">
        <v>675</v>
      </c>
      <c r="G39" t="s">
        <v>825</v>
      </c>
      <c r="H39" t="s">
        <v>814</v>
      </c>
      <c r="I39" t="s">
        <v>555</v>
      </c>
    </row>
    <row r="40" spans="2:9">
      <c r="B40" t="s">
        <v>948</v>
      </c>
      <c r="E40" t="s">
        <v>675</v>
      </c>
      <c r="G40" t="s">
        <v>825</v>
      </c>
      <c r="H40" t="s">
        <v>947</v>
      </c>
    </row>
    <row r="41" spans="2:9">
      <c r="B41" t="s">
        <v>982</v>
      </c>
      <c r="E41" t="s">
        <v>502</v>
      </c>
      <c r="G41" t="s">
        <v>825</v>
      </c>
      <c r="H41" t="s">
        <v>981</v>
      </c>
    </row>
    <row r="42" spans="2:9">
      <c r="B42" t="s">
        <v>993</v>
      </c>
      <c r="E42" t="s">
        <v>873</v>
      </c>
      <c r="G42" t="s">
        <v>825</v>
      </c>
      <c r="H42" t="s">
        <v>992</v>
      </c>
    </row>
    <row r="44" spans="2:9">
      <c r="B44" t="s">
        <v>846</v>
      </c>
      <c r="E44" t="s">
        <v>845</v>
      </c>
      <c r="G44" t="s">
        <v>825</v>
      </c>
      <c r="H44" t="s">
        <v>509</v>
      </c>
    </row>
    <row r="45" spans="2:9">
      <c r="B45" t="s">
        <v>1096</v>
      </c>
      <c r="E45" t="s">
        <v>675</v>
      </c>
      <c r="G45" t="s">
        <v>825</v>
      </c>
      <c r="H45" t="s">
        <v>814</v>
      </c>
      <c r="I45" t="s">
        <v>555</v>
      </c>
    </row>
    <row r="46" spans="2:9">
      <c r="B46" t="s">
        <v>948</v>
      </c>
      <c r="E46" t="s">
        <v>675</v>
      </c>
      <c r="G46" t="s">
        <v>825</v>
      </c>
      <c r="H46" t="s">
        <v>947</v>
      </c>
    </row>
    <row r="47" spans="2:9">
      <c r="B47" t="s">
        <v>993</v>
      </c>
      <c r="E47" t="s">
        <v>873</v>
      </c>
      <c r="G47" t="s">
        <v>825</v>
      </c>
      <c r="H47" t="s">
        <v>992</v>
      </c>
    </row>
    <row r="48" spans="2:9">
      <c r="B48" t="s">
        <v>1099</v>
      </c>
      <c r="E48" t="s">
        <v>873</v>
      </c>
      <c r="G48" t="s">
        <v>825</v>
      </c>
      <c r="H48" t="s">
        <v>987</v>
      </c>
    </row>
    <row r="50" spans="2:9">
      <c r="B50" t="s">
        <v>846</v>
      </c>
      <c r="E50" t="s">
        <v>845</v>
      </c>
      <c r="G50" t="s">
        <v>825</v>
      </c>
      <c r="H50" t="s">
        <v>509</v>
      </c>
    </row>
    <row r="51" spans="2:9">
      <c r="B51" t="s">
        <v>1096</v>
      </c>
      <c r="E51" t="s">
        <v>675</v>
      </c>
      <c r="G51" t="s">
        <v>825</v>
      </c>
      <c r="H51" t="s">
        <v>814</v>
      </c>
      <c r="I51" t="s">
        <v>555</v>
      </c>
    </row>
    <row r="52" spans="2:9">
      <c r="B52" t="s">
        <v>948</v>
      </c>
      <c r="E52" t="s">
        <v>675</v>
      </c>
      <c r="G52" t="s">
        <v>825</v>
      </c>
      <c r="H52" t="s">
        <v>947</v>
      </c>
    </row>
    <row r="53" spans="2:9">
      <c r="B53" t="s">
        <v>982</v>
      </c>
      <c r="E53" t="s">
        <v>502</v>
      </c>
      <c r="G53" t="s">
        <v>825</v>
      </c>
      <c r="H53" t="s">
        <v>981</v>
      </c>
      <c r="I53" t="s">
        <v>960</v>
      </c>
    </row>
    <row r="55" spans="2:9">
      <c r="B55" t="s">
        <v>846</v>
      </c>
      <c r="E55" t="s">
        <v>845</v>
      </c>
      <c r="G55" t="s">
        <v>825</v>
      </c>
      <c r="H55" t="s">
        <v>509</v>
      </c>
    </row>
    <row r="56" spans="2:9">
      <c r="B56" t="s">
        <v>1096</v>
      </c>
      <c r="E56" t="s">
        <v>675</v>
      </c>
      <c r="G56" t="s">
        <v>825</v>
      </c>
      <c r="H56" t="s">
        <v>814</v>
      </c>
      <c r="I56" t="s">
        <v>960</v>
      </c>
    </row>
    <row r="57" spans="2:9">
      <c r="B57" t="s">
        <v>975</v>
      </c>
      <c r="E57" t="s">
        <v>827</v>
      </c>
      <c r="G57" t="s">
        <v>825</v>
      </c>
      <c r="H57" t="s">
        <v>974</v>
      </c>
      <c r="I57" t="s">
        <v>960</v>
      </c>
    </row>
    <row r="58" spans="2:9">
      <c r="B58" t="s">
        <v>971</v>
      </c>
      <c r="E58" t="s">
        <v>827</v>
      </c>
      <c r="G58" t="s">
        <v>825</v>
      </c>
      <c r="H58" t="s">
        <v>970</v>
      </c>
      <c r="I58" t="s">
        <v>960</v>
      </c>
    </row>
    <row r="59" spans="2:9">
      <c r="B59" t="s">
        <v>1097</v>
      </c>
      <c r="E59" t="s">
        <v>752</v>
      </c>
      <c r="G59" t="s">
        <v>825</v>
      </c>
      <c r="H59" t="s">
        <v>977</v>
      </c>
    </row>
    <row r="61" spans="2:9">
      <c r="B61" t="s">
        <v>846</v>
      </c>
      <c r="E61" t="s">
        <v>845</v>
      </c>
      <c r="G61" t="s">
        <v>825</v>
      </c>
      <c r="H61" t="s">
        <v>509</v>
      </c>
    </row>
    <row r="62" spans="2:9">
      <c r="B62" t="s">
        <v>1096</v>
      </c>
      <c r="E62" t="s">
        <v>675</v>
      </c>
      <c r="G62" t="s">
        <v>825</v>
      </c>
      <c r="H62" t="s">
        <v>814</v>
      </c>
      <c r="I62" t="s">
        <v>960</v>
      </c>
    </row>
    <row r="63" spans="2:9">
      <c r="B63" t="s">
        <v>975</v>
      </c>
      <c r="E63" t="s">
        <v>827</v>
      </c>
      <c r="G63" t="s">
        <v>825</v>
      </c>
      <c r="H63" t="s">
        <v>974</v>
      </c>
      <c r="I63" t="s">
        <v>960</v>
      </c>
    </row>
    <row r="64" spans="2:9">
      <c r="B64" t="s">
        <v>971</v>
      </c>
      <c r="E64" t="s">
        <v>827</v>
      </c>
      <c r="G64" t="s">
        <v>825</v>
      </c>
      <c r="H64" t="s">
        <v>970</v>
      </c>
      <c r="I64" t="s">
        <v>960</v>
      </c>
    </row>
    <row r="65" spans="2:9">
      <c r="B65" t="s">
        <v>1097</v>
      </c>
      <c r="E65" t="s">
        <v>752</v>
      </c>
      <c r="G65" t="s">
        <v>825</v>
      </c>
      <c r="H65" t="s">
        <v>968</v>
      </c>
    </row>
    <row r="66" spans="2:9">
      <c r="B66" t="s">
        <v>929</v>
      </c>
      <c r="E66" t="s">
        <v>752</v>
      </c>
      <c r="G66" t="s">
        <v>825</v>
      </c>
      <c r="H66" t="s">
        <v>757</v>
      </c>
    </row>
    <row r="68" spans="2:9">
      <c r="B68" t="s">
        <v>846</v>
      </c>
      <c r="E68" t="s">
        <v>845</v>
      </c>
      <c r="G68" t="s">
        <v>825</v>
      </c>
      <c r="H68" t="s">
        <v>509</v>
      </c>
    </row>
    <row r="69" spans="2:9">
      <c r="B69" t="s">
        <v>1096</v>
      </c>
      <c r="E69" t="s">
        <v>675</v>
      </c>
      <c r="G69" t="s">
        <v>825</v>
      </c>
      <c r="H69" t="s">
        <v>814</v>
      </c>
      <c r="I69" t="s">
        <v>960</v>
      </c>
    </row>
    <row r="70" spans="2:9">
      <c r="B70" t="s">
        <v>1098</v>
      </c>
      <c r="E70" t="s">
        <v>675</v>
      </c>
      <c r="G70" t="s">
        <v>825</v>
      </c>
      <c r="H70" t="s">
        <v>961</v>
      </c>
      <c r="I70" t="s">
        <v>960</v>
      </c>
    </row>
    <row r="71" spans="2:9">
      <c r="B71" t="s">
        <v>1097</v>
      </c>
      <c r="E71" t="s">
        <v>752</v>
      </c>
      <c r="G71" t="s">
        <v>825</v>
      </c>
      <c r="H71" t="s">
        <v>968</v>
      </c>
    </row>
    <row r="72" spans="2:9">
      <c r="B72" t="s">
        <v>929</v>
      </c>
      <c r="E72" t="s">
        <v>752</v>
      </c>
      <c r="G72" t="s">
        <v>825</v>
      </c>
      <c r="H72" t="s">
        <v>757</v>
      </c>
    </row>
    <row r="74" spans="2:9">
      <c r="B74" t="s">
        <v>846</v>
      </c>
      <c r="E74" t="s">
        <v>845</v>
      </c>
      <c r="G74" t="s">
        <v>825</v>
      </c>
      <c r="H74" t="s">
        <v>509</v>
      </c>
    </row>
    <row r="75" spans="2:9">
      <c r="B75" t="s">
        <v>1096</v>
      </c>
      <c r="E75" t="s">
        <v>675</v>
      </c>
      <c r="G75" t="s">
        <v>825</v>
      </c>
      <c r="H75" t="s">
        <v>814</v>
      </c>
      <c r="I75" t="s">
        <v>960</v>
      </c>
    </row>
    <row r="76" spans="2:9">
      <c r="B76" t="s">
        <v>1098</v>
      </c>
      <c r="E76" t="s">
        <v>675</v>
      </c>
      <c r="G76" t="s">
        <v>825</v>
      </c>
      <c r="H76" t="s">
        <v>961</v>
      </c>
      <c r="I76" t="s">
        <v>960</v>
      </c>
    </row>
    <row r="77" spans="2:9">
      <c r="B77" t="s">
        <v>1097</v>
      </c>
      <c r="E77" t="s">
        <v>752</v>
      </c>
      <c r="G77" t="s">
        <v>825</v>
      </c>
      <c r="H77" t="s">
        <v>957</v>
      </c>
    </row>
    <row r="79" spans="2:9">
      <c r="B79" t="s">
        <v>846</v>
      </c>
      <c r="E79" t="s">
        <v>845</v>
      </c>
      <c r="G79" t="s">
        <v>825</v>
      </c>
      <c r="H79" t="s">
        <v>509</v>
      </c>
    </row>
    <row r="80" spans="2:9">
      <c r="B80" t="s">
        <v>1096</v>
      </c>
      <c r="E80" t="s">
        <v>675</v>
      </c>
      <c r="G80" t="s">
        <v>825</v>
      </c>
      <c r="H80" t="s">
        <v>814</v>
      </c>
      <c r="I80" t="s">
        <v>555</v>
      </c>
    </row>
    <row r="81" spans="2:9">
      <c r="B81" t="s">
        <v>948</v>
      </c>
      <c r="E81" t="s">
        <v>675</v>
      </c>
      <c r="G81" t="s">
        <v>825</v>
      </c>
      <c r="H81" t="s">
        <v>947</v>
      </c>
      <c r="I81" t="s">
        <v>955</v>
      </c>
    </row>
    <row r="82" spans="2:9">
      <c r="B82" t="s">
        <v>1095</v>
      </c>
      <c r="E82" t="s">
        <v>502</v>
      </c>
      <c r="G82" t="s">
        <v>825</v>
      </c>
      <c r="H82" t="s">
        <v>943</v>
      </c>
    </row>
    <row r="84" spans="2:9">
      <c r="B84" t="s">
        <v>846</v>
      </c>
      <c r="E84" t="s">
        <v>845</v>
      </c>
      <c r="G84" t="s">
        <v>825</v>
      </c>
      <c r="H84" t="s">
        <v>509</v>
      </c>
    </row>
    <row r="85" spans="2:9">
      <c r="B85" t="s">
        <v>1096</v>
      </c>
      <c r="E85" t="s">
        <v>675</v>
      </c>
      <c r="G85" t="s">
        <v>825</v>
      </c>
      <c r="H85" t="s">
        <v>814</v>
      </c>
      <c r="I85" t="s">
        <v>555</v>
      </c>
    </row>
    <row r="86" spans="2:9">
      <c r="B86" t="s">
        <v>948</v>
      </c>
      <c r="E86" t="s">
        <v>675</v>
      </c>
      <c r="G86" t="s">
        <v>825</v>
      </c>
      <c r="H86" t="s">
        <v>947</v>
      </c>
    </row>
    <row r="87" spans="2:9">
      <c r="B87" t="s">
        <v>1095</v>
      </c>
      <c r="E87" t="s">
        <v>502</v>
      </c>
      <c r="G87" t="s">
        <v>825</v>
      </c>
      <c r="H87" t="s">
        <v>943</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1:M162"/>
  <sheetViews>
    <sheetView topLeftCell="A121" workbookViewId="0">
      <selection activeCell="M20" sqref="M20"/>
    </sheetView>
  </sheetViews>
  <sheetFormatPr defaultRowHeight="13.5"/>
  <sheetData>
    <row r="1" spans="2:13" ht="14.25" thickBot="1"/>
    <row r="2" spans="2:13" ht="15" thickTop="1" thickBot="1">
      <c r="B2" s="24" t="s">
        <v>515</v>
      </c>
      <c r="C2" s="23" t="s">
        <v>514</v>
      </c>
      <c r="D2" s="23" t="s">
        <v>513</v>
      </c>
      <c r="E2" s="23" t="s">
        <v>512</v>
      </c>
      <c r="F2" s="22" t="s">
        <v>511</v>
      </c>
      <c r="L2" s="23" t="s">
        <v>514</v>
      </c>
      <c r="M2" s="22" t="s">
        <v>511</v>
      </c>
    </row>
    <row r="3" spans="2:13" ht="64.5" thickBot="1">
      <c r="B3" s="99" t="s">
        <v>1116</v>
      </c>
      <c r="C3" s="37" t="s">
        <v>509</v>
      </c>
      <c r="D3" s="37" t="s">
        <v>508</v>
      </c>
      <c r="E3" s="37" t="s">
        <v>489</v>
      </c>
      <c r="F3" s="101"/>
      <c r="H3" s="17" t="s">
        <v>507</v>
      </c>
      <c r="I3" s="17" t="s">
        <v>506</v>
      </c>
      <c r="K3" s="74" t="s">
        <v>1244</v>
      </c>
      <c r="L3" s="37" t="s">
        <v>509</v>
      </c>
      <c r="M3" s="101"/>
    </row>
    <row r="4" spans="2:13" ht="26.25" thickBot="1">
      <c r="B4" s="99" t="s">
        <v>1117</v>
      </c>
      <c r="C4" s="37" t="s">
        <v>1118</v>
      </c>
      <c r="D4" s="37"/>
      <c r="E4" s="37" t="s">
        <v>675</v>
      </c>
      <c r="F4" s="101" t="s">
        <v>555</v>
      </c>
      <c r="H4" s="112" t="s">
        <v>1184</v>
      </c>
      <c r="I4" s="112" t="s">
        <v>1185</v>
      </c>
      <c r="K4" s="74" t="s">
        <v>1244</v>
      </c>
      <c r="L4" s="37" t="s">
        <v>1118</v>
      </c>
      <c r="M4" s="101" t="s">
        <v>555</v>
      </c>
    </row>
    <row r="5" spans="2:13" ht="39" thickBot="1">
      <c r="B5" s="99" t="s">
        <v>1119</v>
      </c>
      <c r="C5" s="37" t="s">
        <v>814</v>
      </c>
      <c r="D5" s="37" t="s">
        <v>952</v>
      </c>
      <c r="E5" s="37" t="s">
        <v>675</v>
      </c>
      <c r="F5" s="101"/>
      <c r="H5" s="112" t="s">
        <v>1186</v>
      </c>
      <c r="I5" s="112" t="s">
        <v>1185</v>
      </c>
      <c r="K5" s="74" t="s">
        <v>1244</v>
      </c>
      <c r="L5" s="37" t="s">
        <v>814</v>
      </c>
      <c r="M5" s="101"/>
    </row>
    <row r="6" spans="2:13" ht="26.25" thickBot="1">
      <c r="B6" s="99" t="s">
        <v>1120</v>
      </c>
      <c r="C6" s="37" t="s">
        <v>1121</v>
      </c>
      <c r="D6" s="37" t="s">
        <v>1122</v>
      </c>
      <c r="E6" s="37" t="s">
        <v>752</v>
      </c>
      <c r="F6" s="103"/>
      <c r="H6" s="112" t="s">
        <v>1188</v>
      </c>
      <c r="I6" s="37" t="s">
        <v>752</v>
      </c>
      <c r="K6" s="74" t="s">
        <v>1244</v>
      </c>
      <c r="L6" s="37" t="s">
        <v>1121</v>
      </c>
      <c r="M6" s="103"/>
    </row>
    <row r="7" spans="2:13" ht="26.25" thickBot="1">
      <c r="B7" s="99" t="s">
        <v>1123</v>
      </c>
      <c r="C7" s="37" t="s">
        <v>1124</v>
      </c>
      <c r="D7" s="37" t="s">
        <v>1125</v>
      </c>
      <c r="E7" s="37" t="s">
        <v>502</v>
      </c>
      <c r="F7" s="101"/>
      <c r="H7" s="112" t="s">
        <v>1190</v>
      </c>
      <c r="I7" s="37" t="s">
        <v>502</v>
      </c>
      <c r="K7" s="74" t="s">
        <v>1244</v>
      </c>
      <c r="L7" s="37" t="s">
        <v>1124</v>
      </c>
      <c r="M7" s="101"/>
    </row>
    <row r="8" spans="2:13" ht="26.25" thickBot="1">
      <c r="B8" s="104"/>
      <c r="C8" s="105" t="s">
        <v>471</v>
      </c>
      <c r="D8" s="15" t="s">
        <v>470</v>
      </c>
      <c r="E8" s="15"/>
      <c r="F8" s="106"/>
      <c r="K8" s="74" t="s">
        <v>1244</v>
      </c>
      <c r="L8" s="105" t="s">
        <v>471</v>
      </c>
      <c r="M8" s="106"/>
    </row>
    <row r="9" spans="2:13" ht="14.25" thickTop="1">
      <c r="K9" s="74" t="s">
        <v>1244</v>
      </c>
    </row>
    <row r="10" spans="2:13" ht="14.25" thickBot="1">
      <c r="K10" s="74" t="s">
        <v>1244</v>
      </c>
    </row>
    <row r="11" spans="2:13" ht="15" thickTop="1" thickBot="1">
      <c r="B11" s="24" t="s">
        <v>515</v>
      </c>
      <c r="C11" s="23" t="s">
        <v>514</v>
      </c>
      <c r="D11" s="23" t="s">
        <v>513</v>
      </c>
      <c r="E11" s="23" t="s">
        <v>512</v>
      </c>
      <c r="F11" s="22" t="s">
        <v>511</v>
      </c>
      <c r="K11" s="74" t="s">
        <v>1244</v>
      </c>
      <c r="L11" s="23" t="s">
        <v>514</v>
      </c>
      <c r="M11" s="22" t="s">
        <v>511</v>
      </c>
    </row>
    <row r="12" spans="2:13" ht="64.5" thickBot="1">
      <c r="B12" s="99" t="s">
        <v>1116</v>
      </c>
      <c r="C12" s="37" t="s">
        <v>509</v>
      </c>
      <c r="D12" s="37" t="s">
        <v>508</v>
      </c>
      <c r="E12" s="37" t="s">
        <v>489</v>
      </c>
      <c r="F12" s="101"/>
      <c r="H12" s="17" t="s">
        <v>507</v>
      </c>
      <c r="I12" s="17" t="s">
        <v>506</v>
      </c>
      <c r="K12" s="74" t="s">
        <v>1244</v>
      </c>
      <c r="L12" s="37" t="s">
        <v>509</v>
      </c>
      <c r="M12" s="101"/>
    </row>
    <row r="13" spans="2:13" ht="26.25" thickBot="1">
      <c r="B13" s="99" t="s">
        <v>1117</v>
      </c>
      <c r="C13" s="37" t="s">
        <v>1126</v>
      </c>
      <c r="D13" s="37" t="s">
        <v>1122</v>
      </c>
      <c r="E13" s="37" t="s">
        <v>752</v>
      </c>
      <c r="F13" s="101" t="s">
        <v>960</v>
      </c>
      <c r="H13" s="112" t="s">
        <v>1192</v>
      </c>
      <c r="I13" s="37" t="s">
        <v>752</v>
      </c>
      <c r="K13" s="74" t="s">
        <v>1244</v>
      </c>
      <c r="L13" s="37" t="s">
        <v>1126</v>
      </c>
      <c r="M13" s="101" t="s">
        <v>960</v>
      </c>
    </row>
    <row r="14" spans="2:13" ht="26.25" thickBot="1">
      <c r="B14" s="99" t="s">
        <v>1119</v>
      </c>
      <c r="C14" s="37" t="s">
        <v>1127</v>
      </c>
      <c r="D14" s="37" t="s">
        <v>1125</v>
      </c>
      <c r="E14" s="37" t="s">
        <v>502</v>
      </c>
      <c r="F14" s="101" t="s">
        <v>960</v>
      </c>
      <c r="H14" s="112" t="s">
        <v>1194</v>
      </c>
      <c r="I14" s="37" t="s">
        <v>502</v>
      </c>
      <c r="K14" s="74" t="s">
        <v>1244</v>
      </c>
      <c r="L14" s="37" t="s">
        <v>1127</v>
      </c>
      <c r="M14" s="101" t="s">
        <v>960</v>
      </c>
    </row>
    <row r="15" spans="2:13" ht="26.25" thickBot="1">
      <c r="B15" s="99" t="s">
        <v>1120</v>
      </c>
      <c r="C15" s="37" t="s">
        <v>1128</v>
      </c>
      <c r="D15" s="37" t="s">
        <v>1122</v>
      </c>
      <c r="E15" s="37" t="s">
        <v>752</v>
      </c>
      <c r="F15" s="101" t="s">
        <v>960</v>
      </c>
      <c r="H15" s="112" t="s">
        <v>1196</v>
      </c>
      <c r="I15" s="37" t="s">
        <v>752</v>
      </c>
      <c r="K15" s="74" t="s">
        <v>1244</v>
      </c>
      <c r="L15" s="37" t="s">
        <v>1128</v>
      </c>
      <c r="M15" s="101" t="s">
        <v>960</v>
      </c>
    </row>
    <row r="16" spans="2:13" ht="26.25" thickBot="1">
      <c r="B16" s="99" t="s">
        <v>1123</v>
      </c>
      <c r="C16" s="37" t="s">
        <v>1129</v>
      </c>
      <c r="D16" s="37" t="s">
        <v>1125</v>
      </c>
      <c r="E16" s="37" t="s">
        <v>502</v>
      </c>
      <c r="F16" s="101" t="s">
        <v>960</v>
      </c>
      <c r="H16" s="112" t="s">
        <v>1198</v>
      </c>
      <c r="I16" s="37" t="s">
        <v>502</v>
      </c>
      <c r="K16" s="74" t="s">
        <v>1244</v>
      </c>
      <c r="L16" s="37" t="s">
        <v>1129</v>
      </c>
      <c r="M16" s="101" t="s">
        <v>960</v>
      </c>
    </row>
    <row r="17" spans="2:13" ht="26.25" thickBot="1">
      <c r="B17" s="99" t="s">
        <v>1130</v>
      </c>
      <c r="C17" s="37" t="s">
        <v>1131</v>
      </c>
      <c r="D17" s="37"/>
      <c r="E17" s="37" t="s">
        <v>675</v>
      </c>
      <c r="F17" s="101" t="s">
        <v>960</v>
      </c>
      <c r="H17" s="112" t="s">
        <v>1200</v>
      </c>
      <c r="I17" s="37" t="s">
        <v>675</v>
      </c>
      <c r="K17" s="74" t="s">
        <v>1244</v>
      </c>
      <c r="L17" s="37" t="s">
        <v>1131</v>
      </c>
      <c r="M17" s="101" t="s">
        <v>960</v>
      </c>
    </row>
    <row r="18" spans="2:13" ht="14.25" thickBot="1">
      <c r="B18" s="99" t="s">
        <v>1132</v>
      </c>
      <c r="C18" s="37" t="s">
        <v>1133</v>
      </c>
      <c r="D18" s="37"/>
      <c r="E18" s="37" t="s">
        <v>675</v>
      </c>
      <c r="F18" s="101"/>
      <c r="H18" s="112" t="s">
        <v>1202</v>
      </c>
      <c r="I18" s="37" t="s">
        <v>675</v>
      </c>
      <c r="K18" s="74" t="s">
        <v>1244</v>
      </c>
      <c r="L18" s="37" t="s">
        <v>1133</v>
      </c>
      <c r="M18" s="101"/>
    </row>
    <row r="19" spans="2:13" ht="25.5">
      <c r="B19" s="277" t="s">
        <v>1134</v>
      </c>
      <c r="C19" s="176" t="s">
        <v>1135</v>
      </c>
      <c r="D19" s="176"/>
      <c r="E19" s="176" t="s">
        <v>528</v>
      </c>
      <c r="F19" s="107" t="s">
        <v>1136</v>
      </c>
      <c r="H19" s="112" t="s">
        <v>1204</v>
      </c>
      <c r="I19" s="113" t="s">
        <v>1205</v>
      </c>
      <c r="K19" s="74" t="s">
        <v>1244</v>
      </c>
      <c r="L19" s="176" t="s">
        <v>1135</v>
      </c>
      <c r="M19" s="107" t="s">
        <v>1136</v>
      </c>
    </row>
    <row r="20" spans="2:13" ht="38.25">
      <c r="B20" s="279"/>
      <c r="C20" s="177"/>
      <c r="D20" s="177"/>
      <c r="E20" s="177"/>
      <c r="F20" s="107" t="s">
        <v>1137</v>
      </c>
      <c r="K20" s="74" t="s">
        <v>1244</v>
      </c>
      <c r="L20" s="177"/>
      <c r="M20" s="107" t="s">
        <v>1137</v>
      </c>
    </row>
    <row r="21" spans="2:13" ht="38.25">
      <c r="B21" s="279"/>
      <c r="C21" s="177"/>
      <c r="D21" s="177"/>
      <c r="E21" s="177"/>
      <c r="F21" s="107" t="s">
        <v>1138</v>
      </c>
      <c r="K21" s="74" t="s">
        <v>1244</v>
      </c>
      <c r="L21" s="177"/>
      <c r="M21" s="107" t="s">
        <v>1138</v>
      </c>
    </row>
    <row r="22" spans="2:13" ht="38.25">
      <c r="B22" s="279"/>
      <c r="C22" s="177"/>
      <c r="D22" s="177"/>
      <c r="E22" s="177"/>
      <c r="F22" s="107" t="s">
        <v>1139</v>
      </c>
      <c r="K22" s="74" t="s">
        <v>1244</v>
      </c>
      <c r="L22" s="177"/>
      <c r="M22" s="107" t="s">
        <v>1139</v>
      </c>
    </row>
    <row r="23" spans="2:13" ht="25.5">
      <c r="B23" s="279"/>
      <c r="C23" s="177"/>
      <c r="D23" s="177"/>
      <c r="E23" s="177"/>
      <c r="F23" s="107" t="s">
        <v>1140</v>
      </c>
      <c r="K23" s="74" t="s">
        <v>1244</v>
      </c>
      <c r="L23" s="177"/>
      <c r="M23" s="107" t="s">
        <v>1140</v>
      </c>
    </row>
    <row r="24" spans="2:13" ht="26.25" thickBot="1">
      <c r="B24" s="278"/>
      <c r="C24" s="178"/>
      <c r="D24" s="178"/>
      <c r="E24" s="178"/>
      <c r="F24" s="101" t="s">
        <v>1141</v>
      </c>
      <c r="K24" s="74" t="s">
        <v>1244</v>
      </c>
      <c r="L24" s="178"/>
      <c r="M24" s="101" t="s">
        <v>1141</v>
      </c>
    </row>
    <row r="25" spans="2:13" ht="14.25" thickBot="1">
      <c r="B25" s="99" t="s">
        <v>1142</v>
      </c>
      <c r="C25" s="37" t="s">
        <v>1143</v>
      </c>
      <c r="D25" s="37"/>
      <c r="E25" s="37" t="s">
        <v>741</v>
      </c>
      <c r="F25" s="101"/>
      <c r="H25" t="s">
        <v>1207</v>
      </c>
      <c r="I25" s="37" t="s">
        <v>741</v>
      </c>
      <c r="K25" s="74" t="s">
        <v>1244</v>
      </c>
      <c r="L25" s="37" t="s">
        <v>1143</v>
      </c>
      <c r="M25" s="101"/>
    </row>
    <row r="26" spans="2:13">
      <c r="B26" s="277" t="s">
        <v>1144</v>
      </c>
      <c r="C26" s="176" t="s">
        <v>1145</v>
      </c>
      <c r="D26" s="176"/>
      <c r="E26" s="176" t="s">
        <v>873</v>
      </c>
      <c r="F26" s="108" t="s">
        <v>1146</v>
      </c>
      <c r="H26" t="s">
        <v>1209</v>
      </c>
      <c r="I26" t="s">
        <v>1210</v>
      </c>
      <c r="K26" s="74" t="s">
        <v>1244</v>
      </c>
      <c r="L26" s="176" t="s">
        <v>1145</v>
      </c>
      <c r="M26" s="108" t="s">
        <v>1146</v>
      </c>
    </row>
    <row r="27" spans="2:13" ht="14.25" thickBot="1">
      <c r="B27" s="278"/>
      <c r="C27" s="178"/>
      <c r="D27" s="178"/>
      <c r="E27" s="178"/>
      <c r="F27" s="100" t="s">
        <v>1147</v>
      </c>
      <c r="K27" s="74" t="s">
        <v>1244</v>
      </c>
      <c r="L27" s="178"/>
      <c r="M27" s="100" t="s">
        <v>1147</v>
      </c>
    </row>
    <row r="28" spans="2:13" ht="26.25">
      <c r="B28" s="277" t="s">
        <v>1148</v>
      </c>
      <c r="C28" s="176" t="s">
        <v>1149</v>
      </c>
      <c r="D28" s="176"/>
      <c r="E28" s="176" t="s">
        <v>873</v>
      </c>
      <c r="F28" s="108" t="s">
        <v>1150</v>
      </c>
      <c r="H28" t="s">
        <v>1212</v>
      </c>
      <c r="I28" t="s">
        <v>1210</v>
      </c>
      <c r="K28" s="74" t="s">
        <v>1244</v>
      </c>
      <c r="L28" s="176" t="s">
        <v>1149</v>
      </c>
      <c r="M28" s="108" t="s">
        <v>1150</v>
      </c>
    </row>
    <row r="29" spans="2:13" ht="26.25">
      <c r="B29" s="279"/>
      <c r="C29" s="177"/>
      <c r="D29" s="177"/>
      <c r="E29" s="177"/>
      <c r="F29" s="108" t="s">
        <v>1151</v>
      </c>
      <c r="K29" s="74" t="s">
        <v>1244</v>
      </c>
      <c r="L29" s="177"/>
      <c r="M29" s="108" t="s">
        <v>1151</v>
      </c>
    </row>
    <row r="30" spans="2:13" ht="26.25">
      <c r="B30" s="279"/>
      <c r="C30" s="177"/>
      <c r="D30" s="177"/>
      <c r="E30" s="177"/>
      <c r="F30" s="108" t="s">
        <v>1152</v>
      </c>
      <c r="K30" s="74" t="s">
        <v>1244</v>
      </c>
      <c r="L30" s="177"/>
      <c r="M30" s="108" t="s">
        <v>1152</v>
      </c>
    </row>
    <row r="31" spans="2:13" ht="26.25">
      <c r="B31" s="279"/>
      <c r="C31" s="177"/>
      <c r="D31" s="177"/>
      <c r="E31" s="177"/>
      <c r="F31" s="108" t="s">
        <v>1153</v>
      </c>
      <c r="K31" s="74" t="s">
        <v>1244</v>
      </c>
      <c r="L31" s="177"/>
      <c r="M31" s="108" t="s">
        <v>1153</v>
      </c>
    </row>
    <row r="32" spans="2:13" ht="27" thickBot="1">
      <c r="B32" s="278"/>
      <c r="C32" s="178"/>
      <c r="D32" s="178"/>
      <c r="E32" s="178"/>
      <c r="F32" s="100" t="s">
        <v>1154</v>
      </c>
      <c r="K32" s="74" t="s">
        <v>1244</v>
      </c>
      <c r="L32" s="178"/>
      <c r="M32" s="100" t="s">
        <v>1154</v>
      </c>
    </row>
    <row r="33" spans="2:13" ht="14.25" thickBot="1">
      <c r="B33" s="99" t="s">
        <v>1155</v>
      </c>
      <c r="C33" s="37" t="s">
        <v>1156</v>
      </c>
      <c r="D33" s="37" t="s">
        <v>1122</v>
      </c>
      <c r="E33" s="37" t="s">
        <v>752</v>
      </c>
      <c r="F33" s="100"/>
      <c r="H33" s="112" t="s">
        <v>1214</v>
      </c>
      <c r="I33" s="37" t="s">
        <v>752</v>
      </c>
      <c r="K33" s="74" t="s">
        <v>1244</v>
      </c>
      <c r="L33" s="37" t="s">
        <v>1156</v>
      </c>
      <c r="M33" s="100"/>
    </row>
    <row r="34" spans="2:13" ht="14.25" thickBot="1">
      <c r="B34" s="99" t="s">
        <v>1157</v>
      </c>
      <c r="C34" s="37" t="s">
        <v>1158</v>
      </c>
      <c r="D34" s="37" t="s">
        <v>1125</v>
      </c>
      <c r="E34" s="37" t="s">
        <v>502</v>
      </c>
      <c r="F34" s="101"/>
      <c r="H34" s="112" t="s">
        <v>1216</v>
      </c>
      <c r="I34" s="37" t="s">
        <v>502</v>
      </c>
      <c r="K34" s="74" t="s">
        <v>1244</v>
      </c>
      <c r="L34" s="37" t="s">
        <v>1158</v>
      </c>
      <c r="M34" s="101"/>
    </row>
    <row r="35" spans="2:13" ht="26.25" thickBot="1">
      <c r="B35" s="104"/>
      <c r="C35" s="105" t="s">
        <v>471</v>
      </c>
      <c r="D35" s="15" t="s">
        <v>470</v>
      </c>
      <c r="E35" s="15"/>
      <c r="F35" s="106"/>
      <c r="K35" s="74" t="s">
        <v>1244</v>
      </c>
      <c r="L35" s="105" t="s">
        <v>471</v>
      </c>
      <c r="M35" s="106"/>
    </row>
    <row r="36" spans="2:13" ht="14.25" thickTop="1">
      <c r="K36" s="74" t="s">
        <v>1244</v>
      </c>
    </row>
    <row r="37" spans="2:13" ht="14.25" thickBot="1">
      <c r="K37" s="74" t="s">
        <v>1244</v>
      </c>
    </row>
    <row r="38" spans="2:13" ht="15" thickTop="1" thickBot="1">
      <c r="B38" s="33" t="s">
        <v>515</v>
      </c>
      <c r="C38" s="23" t="s">
        <v>514</v>
      </c>
      <c r="D38" s="23" t="s">
        <v>513</v>
      </c>
      <c r="E38" s="23" t="s">
        <v>512</v>
      </c>
      <c r="F38" s="22" t="s">
        <v>511</v>
      </c>
      <c r="K38" s="74" t="s">
        <v>1244</v>
      </c>
      <c r="L38" s="23" t="s">
        <v>514</v>
      </c>
      <c r="M38" s="22" t="s">
        <v>511</v>
      </c>
    </row>
    <row r="39" spans="2:13" ht="64.5" thickBot="1">
      <c r="B39" s="96" t="s">
        <v>612</v>
      </c>
      <c r="C39" s="19" t="s">
        <v>509</v>
      </c>
      <c r="D39" s="19" t="s">
        <v>508</v>
      </c>
      <c r="E39" s="19" t="s">
        <v>489</v>
      </c>
      <c r="F39" s="18"/>
      <c r="H39" s="17" t="s">
        <v>507</v>
      </c>
      <c r="I39" s="17" t="s">
        <v>506</v>
      </c>
      <c r="K39" s="74" t="s">
        <v>1244</v>
      </c>
      <c r="L39" s="19" t="s">
        <v>509</v>
      </c>
      <c r="M39" s="18"/>
    </row>
    <row r="40" spans="2:13" ht="26.25" thickBot="1">
      <c r="B40" s="96" t="s">
        <v>611</v>
      </c>
      <c r="C40" s="109" t="s">
        <v>1159</v>
      </c>
      <c r="D40" s="19"/>
      <c r="E40" s="37" t="s">
        <v>675</v>
      </c>
      <c r="F40" s="110" t="s">
        <v>555</v>
      </c>
      <c r="H40" t="s">
        <v>1218</v>
      </c>
      <c r="I40" s="37" t="s">
        <v>675</v>
      </c>
      <c r="K40" s="74" t="s">
        <v>1244</v>
      </c>
      <c r="L40" s="109" t="s">
        <v>1159</v>
      </c>
      <c r="M40" s="110" t="s">
        <v>555</v>
      </c>
    </row>
    <row r="41" spans="2:13" ht="39" thickBot="1">
      <c r="B41" s="96" t="s">
        <v>610</v>
      </c>
      <c r="C41" s="109" t="s">
        <v>814</v>
      </c>
      <c r="D41" s="19" t="s">
        <v>952</v>
      </c>
      <c r="E41" s="37" t="s">
        <v>675</v>
      </c>
      <c r="F41" s="110"/>
      <c r="H41" t="s">
        <v>1186</v>
      </c>
      <c r="I41" s="37" t="s">
        <v>675</v>
      </c>
      <c r="K41" s="74" t="s">
        <v>1244</v>
      </c>
      <c r="L41" s="109" t="s">
        <v>814</v>
      </c>
      <c r="M41" s="110"/>
    </row>
    <row r="42" spans="2:13" ht="39" thickBot="1">
      <c r="B42" s="96" t="s">
        <v>604</v>
      </c>
      <c r="C42" s="109" t="s">
        <v>1160</v>
      </c>
      <c r="D42" s="84" t="s">
        <v>1122</v>
      </c>
      <c r="E42" s="19" t="s">
        <v>752</v>
      </c>
      <c r="F42" s="110"/>
      <c r="H42" s="112" t="s">
        <v>1188</v>
      </c>
      <c r="I42" s="37" t="s">
        <v>752</v>
      </c>
      <c r="K42" s="74" t="s">
        <v>1244</v>
      </c>
      <c r="L42" s="109" t="s">
        <v>1160</v>
      </c>
      <c r="M42" s="110"/>
    </row>
    <row r="43" spans="2:13" ht="39" thickBot="1">
      <c r="B43" s="96" t="s">
        <v>596</v>
      </c>
      <c r="C43" s="109" t="s">
        <v>1161</v>
      </c>
      <c r="D43" s="84" t="s">
        <v>1125</v>
      </c>
      <c r="E43" s="19" t="s">
        <v>502</v>
      </c>
      <c r="F43" s="110"/>
      <c r="H43" s="112" t="s">
        <v>1190</v>
      </c>
      <c r="I43" s="37" t="s">
        <v>502</v>
      </c>
      <c r="K43" s="74" t="s">
        <v>1244</v>
      </c>
      <c r="L43" s="109" t="s">
        <v>1161</v>
      </c>
      <c r="M43" s="110"/>
    </row>
    <row r="44" spans="2:13" ht="26.25" thickBot="1">
      <c r="B44" s="16"/>
      <c r="C44" s="29" t="s">
        <v>471</v>
      </c>
      <c r="D44" s="28" t="s">
        <v>470</v>
      </c>
      <c r="E44" s="14"/>
      <c r="F44" s="27"/>
      <c r="K44" s="74" t="s">
        <v>1244</v>
      </c>
      <c r="L44" s="29" t="s">
        <v>471</v>
      </c>
      <c r="M44" s="27"/>
    </row>
    <row r="45" spans="2:13" ht="14.25" thickTop="1">
      <c r="K45" s="74" t="s">
        <v>1244</v>
      </c>
    </row>
    <row r="46" spans="2:13" ht="14.25" thickBot="1">
      <c r="K46" s="74" t="s">
        <v>1244</v>
      </c>
    </row>
    <row r="47" spans="2:13" ht="15" thickTop="1" thickBot="1">
      <c r="B47" s="33" t="s">
        <v>515</v>
      </c>
      <c r="C47" s="23" t="s">
        <v>514</v>
      </c>
      <c r="D47" s="23" t="s">
        <v>513</v>
      </c>
      <c r="E47" s="23" t="s">
        <v>512</v>
      </c>
      <c r="F47" s="22" t="s">
        <v>511</v>
      </c>
      <c r="K47" s="74" t="s">
        <v>1244</v>
      </c>
      <c r="L47" s="23" t="s">
        <v>514</v>
      </c>
      <c r="M47" s="22" t="s">
        <v>511</v>
      </c>
    </row>
    <row r="48" spans="2:13" ht="64.5" thickBot="1">
      <c r="B48" s="96" t="s">
        <v>1092</v>
      </c>
      <c r="C48" s="19" t="s">
        <v>509</v>
      </c>
      <c r="D48" s="19" t="s">
        <v>508</v>
      </c>
      <c r="E48" s="19" t="s">
        <v>489</v>
      </c>
      <c r="F48" s="18"/>
      <c r="H48" s="17" t="s">
        <v>507</v>
      </c>
      <c r="I48" s="17" t="s">
        <v>506</v>
      </c>
      <c r="K48" s="74" t="s">
        <v>1244</v>
      </c>
      <c r="L48" s="19" t="s">
        <v>509</v>
      </c>
      <c r="M48" s="18"/>
    </row>
    <row r="49" spans="2:13" ht="26.25" thickBot="1">
      <c r="B49" s="96" t="s">
        <v>1162</v>
      </c>
      <c r="C49" s="109" t="s">
        <v>1126</v>
      </c>
      <c r="D49" s="84" t="s">
        <v>1122</v>
      </c>
      <c r="E49" s="19" t="s">
        <v>752</v>
      </c>
      <c r="F49" s="110"/>
      <c r="H49" s="112" t="s">
        <v>1192</v>
      </c>
      <c r="I49" s="37" t="s">
        <v>752</v>
      </c>
      <c r="K49" s="74" t="s">
        <v>1244</v>
      </c>
      <c r="L49" s="109" t="s">
        <v>1126</v>
      </c>
      <c r="M49" s="110"/>
    </row>
    <row r="50" spans="2:13" ht="26.25" thickBot="1">
      <c r="B50" s="96" t="s">
        <v>1089</v>
      </c>
      <c r="C50" s="109" t="s">
        <v>1127</v>
      </c>
      <c r="D50" s="84" t="s">
        <v>1125</v>
      </c>
      <c r="E50" s="19" t="s">
        <v>502</v>
      </c>
      <c r="F50" s="110"/>
      <c r="H50" s="112" t="s">
        <v>1194</v>
      </c>
      <c r="I50" s="37" t="s">
        <v>502</v>
      </c>
      <c r="K50" s="74" t="s">
        <v>1244</v>
      </c>
      <c r="L50" s="109" t="s">
        <v>1127</v>
      </c>
      <c r="M50" s="110"/>
    </row>
    <row r="51" spans="2:13" ht="26.25" thickBot="1">
      <c r="B51" s="96" t="s">
        <v>1085</v>
      </c>
      <c r="C51" s="109" t="s">
        <v>1128</v>
      </c>
      <c r="D51" s="84" t="s">
        <v>1122</v>
      </c>
      <c r="E51" s="19" t="s">
        <v>752</v>
      </c>
      <c r="F51" s="110"/>
      <c r="H51" s="112" t="s">
        <v>1196</v>
      </c>
      <c r="I51" s="37" t="s">
        <v>752</v>
      </c>
      <c r="K51" s="74" t="s">
        <v>1244</v>
      </c>
      <c r="L51" s="109" t="s">
        <v>1128</v>
      </c>
      <c r="M51" s="110"/>
    </row>
    <row r="52" spans="2:13" ht="26.25" thickBot="1">
      <c r="B52" s="96" t="s">
        <v>1081</v>
      </c>
      <c r="C52" s="109" t="s">
        <v>1129</v>
      </c>
      <c r="D52" s="84" t="s">
        <v>1125</v>
      </c>
      <c r="E52" s="19" t="s">
        <v>502</v>
      </c>
      <c r="F52" s="110"/>
      <c r="H52" s="112" t="s">
        <v>1198</v>
      </c>
      <c r="I52" s="37" t="s">
        <v>502</v>
      </c>
      <c r="K52" s="74" t="s">
        <v>1244</v>
      </c>
      <c r="L52" s="109" t="s">
        <v>1129</v>
      </c>
      <c r="M52" s="110"/>
    </row>
    <row r="53" spans="2:13" ht="26.25" thickBot="1">
      <c r="B53" s="96" t="s">
        <v>1077</v>
      </c>
      <c r="C53" s="109" t="s">
        <v>1131</v>
      </c>
      <c r="D53" s="19"/>
      <c r="E53" s="37" t="s">
        <v>675</v>
      </c>
      <c r="F53" s="82"/>
      <c r="H53" s="112" t="s">
        <v>1200</v>
      </c>
      <c r="I53" s="37" t="s">
        <v>675</v>
      </c>
      <c r="K53" s="74" t="s">
        <v>1244</v>
      </c>
      <c r="L53" s="109" t="s">
        <v>1131</v>
      </c>
      <c r="M53" s="82"/>
    </row>
    <row r="54" spans="2:13" ht="14.25" thickBot="1">
      <c r="B54" s="96" t="s">
        <v>1074</v>
      </c>
      <c r="C54" s="109" t="s">
        <v>1133</v>
      </c>
      <c r="D54" s="19"/>
      <c r="E54" s="37" t="s">
        <v>675</v>
      </c>
      <c r="F54" s="82"/>
      <c r="H54" s="112" t="s">
        <v>1202</v>
      </c>
      <c r="I54" s="37" t="s">
        <v>675</v>
      </c>
      <c r="K54" s="74" t="s">
        <v>1244</v>
      </c>
      <c r="L54" s="109" t="s">
        <v>1133</v>
      </c>
      <c r="M54" s="82"/>
    </row>
    <row r="55" spans="2:13" ht="25.5">
      <c r="B55" s="213" t="s">
        <v>1068</v>
      </c>
      <c r="C55" s="223" t="s">
        <v>1135</v>
      </c>
      <c r="D55" s="223"/>
      <c r="E55" s="223" t="s">
        <v>528</v>
      </c>
      <c r="F55" s="70" t="s">
        <v>1136</v>
      </c>
      <c r="H55" s="112" t="s">
        <v>1204</v>
      </c>
      <c r="I55" s="113" t="s">
        <v>1205</v>
      </c>
      <c r="K55" s="74" t="s">
        <v>1244</v>
      </c>
      <c r="L55" s="223" t="s">
        <v>1135</v>
      </c>
      <c r="M55" s="70" t="s">
        <v>1136</v>
      </c>
    </row>
    <row r="56" spans="2:13" ht="38.25">
      <c r="B56" s="218"/>
      <c r="C56" s="276"/>
      <c r="D56" s="276"/>
      <c r="E56" s="276"/>
      <c r="F56" s="70" t="s">
        <v>1137</v>
      </c>
      <c r="K56" s="74" t="s">
        <v>1244</v>
      </c>
      <c r="L56" s="276"/>
      <c r="M56" s="70" t="s">
        <v>1137</v>
      </c>
    </row>
    <row r="57" spans="2:13" ht="38.25">
      <c r="B57" s="218"/>
      <c r="C57" s="276"/>
      <c r="D57" s="276"/>
      <c r="E57" s="276"/>
      <c r="F57" s="70" t="s">
        <v>1138</v>
      </c>
      <c r="K57" s="74" t="s">
        <v>1244</v>
      </c>
      <c r="L57" s="276"/>
      <c r="M57" s="70" t="s">
        <v>1138</v>
      </c>
    </row>
    <row r="58" spans="2:13" ht="38.25">
      <c r="B58" s="218"/>
      <c r="C58" s="276"/>
      <c r="D58" s="276"/>
      <c r="E58" s="276"/>
      <c r="F58" s="70" t="s">
        <v>1139</v>
      </c>
      <c r="K58" s="74" t="s">
        <v>1244</v>
      </c>
      <c r="L58" s="276"/>
      <c r="M58" s="70" t="s">
        <v>1139</v>
      </c>
    </row>
    <row r="59" spans="2:13" ht="25.5">
      <c r="B59" s="218"/>
      <c r="C59" s="276"/>
      <c r="D59" s="276"/>
      <c r="E59" s="276"/>
      <c r="F59" s="70" t="s">
        <v>1140</v>
      </c>
      <c r="K59" s="74" t="s">
        <v>1244</v>
      </c>
      <c r="L59" s="276"/>
      <c r="M59" s="70" t="s">
        <v>1140</v>
      </c>
    </row>
    <row r="60" spans="2:13" ht="26.25" thickBot="1">
      <c r="B60" s="214"/>
      <c r="C60" s="224"/>
      <c r="D60" s="224"/>
      <c r="E60" s="224"/>
      <c r="F60" s="36" t="s">
        <v>1141</v>
      </c>
      <c r="K60" s="74" t="s">
        <v>1244</v>
      </c>
      <c r="L60" s="224"/>
      <c r="M60" s="36" t="s">
        <v>1141</v>
      </c>
    </row>
    <row r="61" spans="2:13" ht="14.25" thickBot="1">
      <c r="B61" s="96" t="s">
        <v>1063</v>
      </c>
      <c r="C61" s="109" t="s">
        <v>1143</v>
      </c>
      <c r="D61" s="19"/>
      <c r="E61" s="109" t="s">
        <v>1163</v>
      </c>
      <c r="F61" s="82"/>
      <c r="H61" t="s">
        <v>1207</v>
      </c>
      <c r="I61" s="37" t="s">
        <v>741</v>
      </c>
      <c r="K61" s="74" t="s">
        <v>1244</v>
      </c>
      <c r="L61" s="109" t="s">
        <v>1143</v>
      </c>
      <c r="M61" s="82"/>
    </row>
    <row r="62" spans="2:13" ht="14.25" thickBot="1">
      <c r="B62" s="96" t="s">
        <v>1057</v>
      </c>
      <c r="C62" s="111" t="s">
        <v>1164</v>
      </c>
      <c r="D62" s="19"/>
      <c r="E62" s="109" t="s">
        <v>811</v>
      </c>
      <c r="F62" s="82"/>
      <c r="H62" s="111" t="s">
        <v>1164</v>
      </c>
      <c r="I62" s="109" t="s">
        <v>811</v>
      </c>
      <c r="K62" s="74" t="s">
        <v>1244</v>
      </c>
      <c r="L62" s="111" t="s">
        <v>1164</v>
      </c>
      <c r="M62" s="82"/>
    </row>
    <row r="63" spans="2:13" ht="26.25" thickBot="1">
      <c r="B63" s="96" t="s">
        <v>1050</v>
      </c>
      <c r="C63" s="109" t="s">
        <v>1165</v>
      </c>
      <c r="D63" s="19"/>
      <c r="E63" s="109" t="s">
        <v>1166</v>
      </c>
      <c r="F63" s="36" t="s">
        <v>1167</v>
      </c>
      <c r="H63" t="s">
        <v>1220</v>
      </c>
      <c r="I63" s="109" t="s">
        <v>1166</v>
      </c>
      <c r="K63" s="74" t="s">
        <v>1244</v>
      </c>
      <c r="L63" s="109" t="s">
        <v>1165</v>
      </c>
      <c r="M63" s="36" t="s">
        <v>1167</v>
      </c>
    </row>
    <row r="64" spans="2:13" ht="14.25" thickBot="1">
      <c r="B64" s="96" t="s">
        <v>1043</v>
      </c>
      <c r="C64" s="109" t="s">
        <v>1168</v>
      </c>
      <c r="D64" s="19"/>
      <c r="E64" s="109" t="s">
        <v>811</v>
      </c>
      <c r="F64" s="82"/>
      <c r="H64" t="s">
        <v>1222</v>
      </c>
      <c r="I64" s="109" t="s">
        <v>811</v>
      </c>
      <c r="K64" s="74" t="s">
        <v>1244</v>
      </c>
      <c r="L64" s="109" t="s">
        <v>1168</v>
      </c>
      <c r="M64" s="82"/>
    </row>
    <row r="65" spans="2:13" ht="26.25" thickBot="1">
      <c r="B65" s="16"/>
      <c r="C65" s="29" t="s">
        <v>471</v>
      </c>
      <c r="D65" s="28" t="s">
        <v>470</v>
      </c>
      <c r="E65" s="14"/>
      <c r="F65" s="27"/>
      <c r="K65" s="74" t="s">
        <v>1244</v>
      </c>
      <c r="L65" s="29" t="s">
        <v>471</v>
      </c>
      <c r="M65" s="27"/>
    </row>
    <row r="66" spans="2:13" ht="14.25" thickTop="1">
      <c r="K66" s="74" t="s">
        <v>1244</v>
      </c>
    </row>
    <row r="67" spans="2:13" ht="14.25" thickBot="1">
      <c r="K67" s="74" t="s">
        <v>1244</v>
      </c>
    </row>
    <row r="68" spans="2:13" ht="15" thickTop="1" thickBot="1">
      <c r="B68" s="33" t="s">
        <v>515</v>
      </c>
      <c r="C68" s="23" t="s">
        <v>514</v>
      </c>
      <c r="D68" s="23" t="s">
        <v>513</v>
      </c>
      <c r="E68" s="23" t="s">
        <v>512</v>
      </c>
      <c r="F68" s="22" t="s">
        <v>511</v>
      </c>
      <c r="K68" s="74" t="s">
        <v>1244</v>
      </c>
      <c r="L68" s="23" t="s">
        <v>514</v>
      </c>
      <c r="M68" s="22" t="s">
        <v>511</v>
      </c>
    </row>
    <row r="69" spans="2:13" ht="64.5" thickBot="1">
      <c r="B69" s="99" t="s">
        <v>1116</v>
      </c>
      <c r="C69" s="37" t="s">
        <v>509</v>
      </c>
      <c r="D69" s="37" t="s">
        <v>508</v>
      </c>
      <c r="E69" s="37" t="s">
        <v>489</v>
      </c>
      <c r="F69" s="101"/>
      <c r="H69" s="17" t="s">
        <v>507</v>
      </c>
      <c r="I69" s="17" t="s">
        <v>506</v>
      </c>
      <c r="K69" s="74" t="s">
        <v>1244</v>
      </c>
      <c r="L69" s="37" t="s">
        <v>509</v>
      </c>
      <c r="M69" s="101"/>
    </row>
    <row r="70" spans="2:13" ht="26.25" thickBot="1">
      <c r="B70" s="99" t="s">
        <v>1117</v>
      </c>
      <c r="C70" s="37" t="s">
        <v>1126</v>
      </c>
      <c r="D70" s="37" t="s">
        <v>1122</v>
      </c>
      <c r="E70" s="37" t="s">
        <v>752</v>
      </c>
      <c r="F70" s="101"/>
      <c r="H70" s="112" t="s">
        <v>1192</v>
      </c>
      <c r="I70" s="37" t="s">
        <v>752</v>
      </c>
      <c r="K70" s="74" t="s">
        <v>1244</v>
      </c>
      <c r="L70" s="37" t="s">
        <v>1126</v>
      </c>
      <c r="M70" s="101"/>
    </row>
    <row r="71" spans="2:13" ht="26.25" thickBot="1">
      <c r="B71" s="99" t="s">
        <v>1119</v>
      </c>
      <c r="C71" s="37" t="s">
        <v>1127</v>
      </c>
      <c r="D71" s="37" t="s">
        <v>1125</v>
      </c>
      <c r="E71" s="37" t="s">
        <v>502</v>
      </c>
      <c r="F71" s="101"/>
      <c r="H71" s="112" t="s">
        <v>1194</v>
      </c>
      <c r="I71" s="37" t="s">
        <v>502</v>
      </c>
      <c r="K71" s="74" t="s">
        <v>1244</v>
      </c>
      <c r="L71" s="37" t="s">
        <v>1127</v>
      </c>
      <c r="M71" s="101"/>
    </row>
    <row r="72" spans="2:13" ht="26.25" thickBot="1">
      <c r="B72" s="99" t="s">
        <v>1120</v>
      </c>
      <c r="C72" s="37" t="s">
        <v>1128</v>
      </c>
      <c r="D72" s="37" t="s">
        <v>1122</v>
      </c>
      <c r="E72" s="37" t="s">
        <v>752</v>
      </c>
      <c r="F72" s="101"/>
      <c r="H72" s="112" t="s">
        <v>1196</v>
      </c>
      <c r="I72" s="37" t="s">
        <v>752</v>
      </c>
      <c r="K72" s="74" t="s">
        <v>1244</v>
      </c>
      <c r="L72" s="37" t="s">
        <v>1128</v>
      </c>
      <c r="M72" s="101"/>
    </row>
    <row r="73" spans="2:13" ht="26.25" thickBot="1">
      <c r="B73" s="99" t="s">
        <v>1123</v>
      </c>
      <c r="C73" s="37" t="s">
        <v>1129</v>
      </c>
      <c r="D73" s="37" t="s">
        <v>1125</v>
      </c>
      <c r="E73" s="37" t="s">
        <v>502</v>
      </c>
      <c r="F73" s="101"/>
      <c r="H73" s="112" t="s">
        <v>1198</v>
      </c>
      <c r="I73" s="37" t="s">
        <v>502</v>
      </c>
      <c r="K73" s="74" t="s">
        <v>1244</v>
      </c>
      <c r="L73" s="37" t="s">
        <v>1129</v>
      </c>
      <c r="M73" s="101"/>
    </row>
    <row r="74" spans="2:13" ht="26.25" thickBot="1">
      <c r="B74" s="99" t="s">
        <v>1130</v>
      </c>
      <c r="C74" s="37" t="s">
        <v>1131</v>
      </c>
      <c r="D74" s="37"/>
      <c r="E74" s="37" t="s">
        <v>675</v>
      </c>
      <c r="F74" s="103"/>
      <c r="H74" s="112" t="s">
        <v>1200</v>
      </c>
      <c r="I74" s="37" t="s">
        <v>675</v>
      </c>
      <c r="K74" s="74" t="s">
        <v>1244</v>
      </c>
      <c r="L74" s="37" t="s">
        <v>1131</v>
      </c>
      <c r="M74" s="103"/>
    </row>
    <row r="75" spans="2:13" ht="14.25" thickBot="1">
      <c r="B75" s="99" t="s">
        <v>1132</v>
      </c>
      <c r="C75" s="37" t="s">
        <v>1133</v>
      </c>
      <c r="D75" s="37"/>
      <c r="E75" s="37" t="s">
        <v>675</v>
      </c>
      <c r="F75" s="103"/>
      <c r="H75" s="112" t="s">
        <v>1202</v>
      </c>
      <c r="I75" s="37" t="s">
        <v>675</v>
      </c>
      <c r="K75" s="74" t="s">
        <v>1244</v>
      </c>
      <c r="L75" s="37" t="s">
        <v>1133</v>
      </c>
      <c r="M75" s="103"/>
    </row>
    <row r="76" spans="2:13" ht="25.5">
      <c r="B76" s="277" t="s">
        <v>1134</v>
      </c>
      <c r="C76" s="176" t="s">
        <v>1135</v>
      </c>
      <c r="D76" s="176"/>
      <c r="E76" s="176" t="s">
        <v>528</v>
      </c>
      <c r="F76" s="107" t="s">
        <v>1136</v>
      </c>
      <c r="H76" s="112" t="s">
        <v>1204</v>
      </c>
      <c r="I76" s="113" t="s">
        <v>1205</v>
      </c>
      <c r="K76" s="74" t="s">
        <v>1244</v>
      </c>
      <c r="L76" s="176" t="s">
        <v>1135</v>
      </c>
      <c r="M76" s="107" t="s">
        <v>1136</v>
      </c>
    </row>
    <row r="77" spans="2:13" ht="38.25">
      <c r="B77" s="279"/>
      <c r="C77" s="177"/>
      <c r="D77" s="177"/>
      <c r="E77" s="177"/>
      <c r="F77" s="107" t="s">
        <v>1137</v>
      </c>
      <c r="K77" s="74" t="s">
        <v>1244</v>
      </c>
      <c r="L77" s="177"/>
      <c r="M77" s="107" t="s">
        <v>1137</v>
      </c>
    </row>
    <row r="78" spans="2:13" ht="38.25">
      <c r="B78" s="279"/>
      <c r="C78" s="177"/>
      <c r="D78" s="177"/>
      <c r="E78" s="177"/>
      <c r="F78" s="107" t="s">
        <v>1138</v>
      </c>
      <c r="K78" s="74" t="s">
        <v>1244</v>
      </c>
      <c r="L78" s="177"/>
      <c r="M78" s="107" t="s">
        <v>1138</v>
      </c>
    </row>
    <row r="79" spans="2:13" ht="38.25">
      <c r="B79" s="279"/>
      <c r="C79" s="177"/>
      <c r="D79" s="177"/>
      <c r="E79" s="177"/>
      <c r="F79" s="107" t="s">
        <v>1139</v>
      </c>
      <c r="K79" s="74" t="s">
        <v>1244</v>
      </c>
      <c r="L79" s="177"/>
      <c r="M79" s="107" t="s">
        <v>1139</v>
      </c>
    </row>
    <row r="80" spans="2:13" ht="25.5">
      <c r="B80" s="279"/>
      <c r="C80" s="177"/>
      <c r="D80" s="177"/>
      <c r="E80" s="177"/>
      <c r="F80" s="107" t="s">
        <v>1140</v>
      </c>
      <c r="K80" s="74" t="s">
        <v>1244</v>
      </c>
      <c r="L80" s="177"/>
      <c r="M80" s="107" t="s">
        <v>1140</v>
      </c>
    </row>
    <row r="81" spans="2:13" ht="26.25" thickBot="1">
      <c r="B81" s="278"/>
      <c r="C81" s="178"/>
      <c r="D81" s="178"/>
      <c r="E81" s="178"/>
      <c r="F81" s="101" t="s">
        <v>1141</v>
      </c>
      <c r="K81" s="74" t="s">
        <v>1244</v>
      </c>
      <c r="L81" s="178"/>
      <c r="M81" s="101" t="s">
        <v>1141</v>
      </c>
    </row>
    <row r="82" spans="2:13" ht="14.25" thickBot="1">
      <c r="B82" s="99" t="s">
        <v>1142</v>
      </c>
      <c r="C82" s="37" t="s">
        <v>1143</v>
      </c>
      <c r="D82" s="37"/>
      <c r="E82" s="37" t="s">
        <v>1163</v>
      </c>
      <c r="F82" s="103"/>
      <c r="H82" t="s">
        <v>1207</v>
      </c>
      <c r="I82" s="37" t="s">
        <v>741</v>
      </c>
      <c r="K82" s="74" t="s">
        <v>1244</v>
      </c>
      <c r="L82" s="37" t="s">
        <v>1143</v>
      </c>
      <c r="M82" s="103"/>
    </row>
    <row r="83" spans="2:13" ht="14.25" thickBot="1">
      <c r="B83" s="99" t="s">
        <v>1144</v>
      </c>
      <c r="C83" s="102" t="s">
        <v>1164</v>
      </c>
      <c r="D83" s="37"/>
      <c r="E83" s="37" t="s">
        <v>811</v>
      </c>
      <c r="F83" s="103"/>
      <c r="H83" s="111" t="s">
        <v>1164</v>
      </c>
      <c r="I83" s="109" t="s">
        <v>811</v>
      </c>
      <c r="K83" s="74" t="s">
        <v>1244</v>
      </c>
      <c r="L83" s="102" t="s">
        <v>1164</v>
      </c>
      <c r="M83" s="103"/>
    </row>
    <row r="84" spans="2:13" ht="26.25" thickBot="1">
      <c r="B84" s="99" t="s">
        <v>1148</v>
      </c>
      <c r="C84" s="37" t="s">
        <v>1165</v>
      </c>
      <c r="D84" s="37"/>
      <c r="E84" s="37" t="s">
        <v>1166</v>
      </c>
      <c r="F84" s="101" t="s">
        <v>1167</v>
      </c>
      <c r="H84" t="s">
        <v>1220</v>
      </c>
      <c r="I84" s="109" t="s">
        <v>1166</v>
      </c>
      <c r="K84" s="74" t="s">
        <v>1244</v>
      </c>
      <c r="L84" s="37" t="s">
        <v>1165</v>
      </c>
      <c r="M84" s="101" t="s">
        <v>1167</v>
      </c>
    </row>
    <row r="85" spans="2:13" ht="14.25" thickBot="1">
      <c r="B85" s="99" t="s">
        <v>1155</v>
      </c>
      <c r="C85" s="37" t="s">
        <v>1168</v>
      </c>
      <c r="D85" s="37"/>
      <c r="E85" s="37" t="s">
        <v>811</v>
      </c>
      <c r="F85" s="103"/>
      <c r="H85" t="s">
        <v>1222</v>
      </c>
      <c r="I85" s="109" t="s">
        <v>811</v>
      </c>
      <c r="K85" s="74" t="s">
        <v>1244</v>
      </c>
      <c r="L85" s="37" t="s">
        <v>1168</v>
      </c>
      <c r="M85" s="103"/>
    </row>
    <row r="86" spans="2:13" ht="26.25" thickBot="1">
      <c r="B86" s="104"/>
      <c r="C86" s="105" t="s">
        <v>471</v>
      </c>
      <c r="D86" s="15" t="s">
        <v>470</v>
      </c>
      <c r="E86" s="15"/>
      <c r="F86" s="106"/>
      <c r="K86" s="74" t="s">
        <v>1244</v>
      </c>
      <c r="L86" s="105" t="s">
        <v>471</v>
      </c>
      <c r="M86" s="106"/>
    </row>
    <row r="87" spans="2:13" ht="14.25" thickTop="1">
      <c r="K87" s="74" t="s">
        <v>1244</v>
      </c>
    </row>
    <row r="88" spans="2:13" ht="14.25" thickBot="1">
      <c r="K88" s="74" t="s">
        <v>1244</v>
      </c>
    </row>
    <row r="89" spans="2:13" ht="15" thickTop="1" thickBot="1">
      <c r="B89" s="33" t="s">
        <v>515</v>
      </c>
      <c r="C89" s="23" t="s">
        <v>514</v>
      </c>
      <c r="D89" s="23" t="s">
        <v>513</v>
      </c>
      <c r="E89" s="23" t="s">
        <v>512</v>
      </c>
      <c r="F89" s="22" t="s">
        <v>511</v>
      </c>
      <c r="K89" s="74" t="s">
        <v>1244</v>
      </c>
      <c r="L89" s="23" t="s">
        <v>514</v>
      </c>
      <c r="M89" s="22" t="s">
        <v>511</v>
      </c>
    </row>
    <row r="90" spans="2:13" ht="64.5" thickBot="1">
      <c r="B90" s="99" t="s">
        <v>1116</v>
      </c>
      <c r="C90" s="37" t="s">
        <v>509</v>
      </c>
      <c r="D90" s="37" t="s">
        <v>508</v>
      </c>
      <c r="E90" s="37" t="s">
        <v>489</v>
      </c>
      <c r="F90" s="101"/>
      <c r="H90" s="17" t="s">
        <v>507</v>
      </c>
      <c r="I90" s="17" t="s">
        <v>506</v>
      </c>
      <c r="K90" s="74" t="s">
        <v>1244</v>
      </c>
      <c r="L90" s="37" t="s">
        <v>509</v>
      </c>
      <c r="M90" s="101"/>
    </row>
    <row r="91" spans="2:13" ht="26.25" thickBot="1">
      <c r="B91" s="99" t="s">
        <v>1117</v>
      </c>
      <c r="C91" s="37" t="s">
        <v>1126</v>
      </c>
      <c r="D91" s="37" t="s">
        <v>1122</v>
      </c>
      <c r="E91" s="37" t="s">
        <v>752</v>
      </c>
      <c r="F91" s="101"/>
      <c r="H91" s="112" t="s">
        <v>1192</v>
      </c>
      <c r="I91" s="37" t="s">
        <v>752</v>
      </c>
      <c r="K91" s="74" t="s">
        <v>1244</v>
      </c>
      <c r="L91" s="37" t="s">
        <v>1126</v>
      </c>
      <c r="M91" s="101"/>
    </row>
    <row r="92" spans="2:13" ht="26.25" thickBot="1">
      <c r="B92" s="99" t="s">
        <v>1119</v>
      </c>
      <c r="C92" s="37" t="s">
        <v>1127</v>
      </c>
      <c r="D92" s="37" t="s">
        <v>1125</v>
      </c>
      <c r="E92" s="37" t="s">
        <v>502</v>
      </c>
      <c r="F92" s="101"/>
      <c r="H92" s="112" t="s">
        <v>1194</v>
      </c>
      <c r="I92" s="37" t="s">
        <v>502</v>
      </c>
      <c r="K92" s="74" t="s">
        <v>1244</v>
      </c>
      <c r="L92" s="37" t="s">
        <v>1127</v>
      </c>
      <c r="M92" s="101"/>
    </row>
    <row r="93" spans="2:13" ht="26.25" thickBot="1">
      <c r="B93" s="99" t="s">
        <v>1120</v>
      </c>
      <c r="C93" s="37" t="s">
        <v>1128</v>
      </c>
      <c r="D93" s="37" t="s">
        <v>1122</v>
      </c>
      <c r="E93" s="37" t="s">
        <v>752</v>
      </c>
      <c r="F93" s="101"/>
      <c r="H93" s="112" t="s">
        <v>1196</v>
      </c>
      <c r="I93" s="37" t="s">
        <v>752</v>
      </c>
      <c r="K93" s="74" t="s">
        <v>1244</v>
      </c>
      <c r="L93" s="37" t="s">
        <v>1128</v>
      </c>
      <c r="M93" s="101"/>
    </row>
    <row r="94" spans="2:13" ht="26.25" thickBot="1">
      <c r="B94" s="99" t="s">
        <v>1123</v>
      </c>
      <c r="C94" s="37" t="s">
        <v>1129</v>
      </c>
      <c r="D94" s="37" t="s">
        <v>1125</v>
      </c>
      <c r="E94" s="37" t="s">
        <v>502</v>
      </c>
      <c r="F94" s="101"/>
      <c r="H94" s="112" t="s">
        <v>1198</v>
      </c>
      <c r="I94" s="37" t="s">
        <v>502</v>
      </c>
      <c r="K94" s="74" t="s">
        <v>1244</v>
      </c>
      <c r="L94" s="37" t="s">
        <v>1129</v>
      </c>
      <c r="M94" s="101"/>
    </row>
    <row r="95" spans="2:13" ht="26.25" thickBot="1">
      <c r="B95" s="99" t="s">
        <v>1130</v>
      </c>
      <c r="C95" s="37" t="s">
        <v>1131</v>
      </c>
      <c r="D95" s="37"/>
      <c r="E95" s="37" t="s">
        <v>675</v>
      </c>
      <c r="F95" s="103"/>
      <c r="H95" s="112" t="s">
        <v>1200</v>
      </c>
      <c r="I95" s="37" t="s">
        <v>675</v>
      </c>
      <c r="K95" s="74" t="s">
        <v>1244</v>
      </c>
      <c r="L95" s="37" t="s">
        <v>1131</v>
      </c>
      <c r="M95" s="103"/>
    </row>
    <row r="96" spans="2:13" ht="14.25" thickBot="1">
      <c r="B96" s="99" t="s">
        <v>1132</v>
      </c>
      <c r="C96" s="37" t="s">
        <v>1133</v>
      </c>
      <c r="D96" s="37"/>
      <c r="E96" s="37" t="s">
        <v>675</v>
      </c>
      <c r="F96" s="103"/>
      <c r="H96" s="112" t="s">
        <v>1202</v>
      </c>
      <c r="I96" s="37" t="s">
        <v>675</v>
      </c>
      <c r="K96" s="74" t="s">
        <v>1244</v>
      </c>
      <c r="L96" s="37" t="s">
        <v>1133</v>
      </c>
      <c r="M96" s="103"/>
    </row>
    <row r="97" spans="2:13" ht="25.5">
      <c r="B97" s="277" t="s">
        <v>1134</v>
      </c>
      <c r="C97" s="176" t="s">
        <v>1135</v>
      </c>
      <c r="D97" s="176"/>
      <c r="E97" s="176" t="s">
        <v>528</v>
      </c>
      <c r="F97" s="107" t="s">
        <v>1136</v>
      </c>
      <c r="H97" s="112" t="s">
        <v>1204</v>
      </c>
      <c r="I97" s="113" t="s">
        <v>1205</v>
      </c>
      <c r="K97" s="74" t="s">
        <v>1244</v>
      </c>
      <c r="L97" s="176" t="s">
        <v>1135</v>
      </c>
      <c r="M97" s="107" t="s">
        <v>1136</v>
      </c>
    </row>
    <row r="98" spans="2:13" ht="38.25">
      <c r="B98" s="279"/>
      <c r="C98" s="177"/>
      <c r="D98" s="177"/>
      <c r="E98" s="177"/>
      <c r="F98" s="107" t="s">
        <v>1137</v>
      </c>
      <c r="K98" s="74" t="s">
        <v>1244</v>
      </c>
      <c r="L98" s="177"/>
      <c r="M98" s="107" t="s">
        <v>1137</v>
      </c>
    </row>
    <row r="99" spans="2:13" ht="38.25">
      <c r="B99" s="279"/>
      <c r="C99" s="177"/>
      <c r="D99" s="177"/>
      <c r="E99" s="177"/>
      <c r="F99" s="107" t="s">
        <v>1138</v>
      </c>
      <c r="K99" s="74" t="s">
        <v>1244</v>
      </c>
      <c r="L99" s="177"/>
      <c r="M99" s="107" t="s">
        <v>1138</v>
      </c>
    </row>
    <row r="100" spans="2:13" ht="38.25">
      <c r="B100" s="279"/>
      <c r="C100" s="177"/>
      <c r="D100" s="177"/>
      <c r="E100" s="177"/>
      <c r="F100" s="107" t="s">
        <v>1139</v>
      </c>
      <c r="K100" s="74" t="s">
        <v>1244</v>
      </c>
      <c r="L100" s="177"/>
      <c r="M100" s="107" t="s">
        <v>1139</v>
      </c>
    </row>
    <row r="101" spans="2:13" ht="25.5">
      <c r="B101" s="279"/>
      <c r="C101" s="177"/>
      <c r="D101" s="177"/>
      <c r="E101" s="177"/>
      <c r="F101" s="107" t="s">
        <v>1140</v>
      </c>
      <c r="K101" s="74" t="s">
        <v>1244</v>
      </c>
      <c r="L101" s="177"/>
      <c r="M101" s="107" t="s">
        <v>1140</v>
      </c>
    </row>
    <row r="102" spans="2:13" ht="26.25" thickBot="1">
      <c r="B102" s="278"/>
      <c r="C102" s="178"/>
      <c r="D102" s="178"/>
      <c r="E102" s="178"/>
      <c r="F102" s="101" t="s">
        <v>1141</v>
      </c>
      <c r="K102" s="74" t="s">
        <v>1244</v>
      </c>
      <c r="L102" s="178"/>
      <c r="M102" s="101" t="s">
        <v>1141</v>
      </c>
    </row>
    <row r="103" spans="2:13" ht="14.25" thickBot="1">
      <c r="B103" s="99" t="s">
        <v>1142</v>
      </c>
      <c r="C103" s="37" t="s">
        <v>1143</v>
      </c>
      <c r="D103" s="37"/>
      <c r="E103" s="37" t="s">
        <v>1163</v>
      </c>
      <c r="F103" s="103"/>
      <c r="H103" t="s">
        <v>1207</v>
      </c>
      <c r="I103" s="37" t="s">
        <v>741</v>
      </c>
      <c r="K103" s="74" t="s">
        <v>1244</v>
      </c>
      <c r="L103" s="37" t="s">
        <v>1143</v>
      </c>
      <c r="M103" s="103"/>
    </row>
    <row r="104" spans="2:13" ht="14.25" thickBot="1">
      <c r="B104" s="99" t="s">
        <v>1144</v>
      </c>
      <c r="C104" s="102" t="s">
        <v>1164</v>
      </c>
      <c r="D104" s="37"/>
      <c r="E104" s="37" t="s">
        <v>811</v>
      </c>
      <c r="F104" s="103"/>
      <c r="H104" s="111" t="s">
        <v>1164</v>
      </c>
      <c r="I104" s="109" t="s">
        <v>811</v>
      </c>
      <c r="K104" s="74" t="s">
        <v>1244</v>
      </c>
      <c r="L104" s="102" t="s">
        <v>1164</v>
      </c>
      <c r="M104" s="103"/>
    </row>
    <row r="105" spans="2:13" ht="26.25" thickBot="1">
      <c r="B105" s="99" t="s">
        <v>1148</v>
      </c>
      <c r="C105" s="37" t="s">
        <v>1165</v>
      </c>
      <c r="D105" s="37"/>
      <c r="E105" s="37" t="s">
        <v>1166</v>
      </c>
      <c r="F105" s="101" t="s">
        <v>1167</v>
      </c>
      <c r="H105" t="s">
        <v>1220</v>
      </c>
      <c r="I105" s="109" t="s">
        <v>1166</v>
      </c>
      <c r="K105" s="74" t="s">
        <v>1244</v>
      </c>
      <c r="L105" s="37" t="s">
        <v>1165</v>
      </c>
      <c r="M105" s="101" t="s">
        <v>1167</v>
      </c>
    </row>
    <row r="106" spans="2:13" ht="14.25" thickBot="1">
      <c r="B106" s="99" t="s">
        <v>1155</v>
      </c>
      <c r="C106" s="37" t="s">
        <v>1168</v>
      </c>
      <c r="D106" s="37"/>
      <c r="E106" s="37" t="s">
        <v>811</v>
      </c>
      <c r="F106" s="103"/>
      <c r="H106" t="s">
        <v>1222</v>
      </c>
      <c r="I106" s="109" t="s">
        <v>811</v>
      </c>
      <c r="K106" s="74" t="s">
        <v>1244</v>
      </c>
      <c r="L106" s="37" t="s">
        <v>1168</v>
      </c>
      <c r="M106" s="103"/>
    </row>
    <row r="107" spans="2:13" ht="26.25" thickBot="1">
      <c r="B107" s="104"/>
      <c r="C107" s="105" t="s">
        <v>471</v>
      </c>
      <c r="D107" s="15" t="s">
        <v>470</v>
      </c>
      <c r="E107" s="15"/>
      <c r="F107" s="106"/>
      <c r="K107" s="74" t="s">
        <v>1244</v>
      </c>
      <c r="L107" s="105" t="s">
        <v>471</v>
      </c>
      <c r="M107" s="106"/>
    </row>
    <row r="108" spans="2:13" ht="14.25" thickTop="1">
      <c r="K108" s="74" t="s">
        <v>1244</v>
      </c>
    </row>
    <row r="109" spans="2:13" ht="14.25" thickBot="1">
      <c r="K109" s="74" t="s">
        <v>1244</v>
      </c>
    </row>
    <row r="110" spans="2:13" ht="15" thickTop="1" thickBot="1">
      <c r="B110" s="33" t="s">
        <v>515</v>
      </c>
      <c r="C110" s="23" t="s">
        <v>514</v>
      </c>
      <c r="D110" s="23" t="s">
        <v>513</v>
      </c>
      <c r="E110" s="23" t="s">
        <v>512</v>
      </c>
      <c r="F110" s="22" t="s">
        <v>511</v>
      </c>
      <c r="K110" s="74" t="s">
        <v>1244</v>
      </c>
      <c r="L110" s="23" t="s">
        <v>514</v>
      </c>
      <c r="M110" s="22" t="s">
        <v>511</v>
      </c>
    </row>
    <row r="111" spans="2:13" ht="64.5" thickBot="1">
      <c r="B111" s="99" t="s">
        <v>1116</v>
      </c>
      <c r="C111" s="37" t="s">
        <v>509</v>
      </c>
      <c r="D111" s="37" t="s">
        <v>508</v>
      </c>
      <c r="E111" s="37" t="s">
        <v>489</v>
      </c>
      <c r="F111" s="101"/>
      <c r="H111" s="17" t="s">
        <v>507</v>
      </c>
      <c r="I111" s="17" t="s">
        <v>506</v>
      </c>
      <c r="K111" s="74" t="s">
        <v>1244</v>
      </c>
      <c r="L111" s="37" t="s">
        <v>509</v>
      </c>
      <c r="M111" s="101"/>
    </row>
    <row r="112" spans="2:13" ht="26.25" thickBot="1">
      <c r="B112" s="99" t="s">
        <v>1117</v>
      </c>
      <c r="C112" s="37" t="s">
        <v>1126</v>
      </c>
      <c r="D112" s="37" t="s">
        <v>1122</v>
      </c>
      <c r="E112" s="37" t="s">
        <v>752</v>
      </c>
      <c r="F112" s="101"/>
      <c r="H112" s="112" t="s">
        <v>1192</v>
      </c>
      <c r="I112" s="37" t="s">
        <v>752</v>
      </c>
      <c r="K112" s="74" t="s">
        <v>1244</v>
      </c>
      <c r="L112" s="37" t="s">
        <v>1126</v>
      </c>
      <c r="M112" s="101"/>
    </row>
    <row r="113" spans="2:13" ht="26.25" thickBot="1">
      <c r="B113" s="99" t="s">
        <v>1119</v>
      </c>
      <c r="C113" s="37" t="s">
        <v>1127</v>
      </c>
      <c r="D113" s="37" t="s">
        <v>1125</v>
      </c>
      <c r="E113" s="37" t="s">
        <v>502</v>
      </c>
      <c r="F113" s="101"/>
      <c r="H113" s="112" t="s">
        <v>1194</v>
      </c>
      <c r="I113" s="37" t="s">
        <v>502</v>
      </c>
      <c r="K113" s="74" t="s">
        <v>1244</v>
      </c>
      <c r="L113" s="37" t="s">
        <v>1127</v>
      </c>
      <c r="M113" s="101"/>
    </row>
    <row r="114" spans="2:13" ht="26.25" thickBot="1">
      <c r="B114" s="99" t="s">
        <v>1120</v>
      </c>
      <c r="C114" s="37" t="s">
        <v>1128</v>
      </c>
      <c r="D114" s="37" t="s">
        <v>1122</v>
      </c>
      <c r="E114" s="37" t="s">
        <v>752</v>
      </c>
      <c r="F114" s="101"/>
      <c r="H114" s="112" t="s">
        <v>1196</v>
      </c>
      <c r="I114" s="37" t="s">
        <v>752</v>
      </c>
      <c r="K114" s="74" t="s">
        <v>1244</v>
      </c>
      <c r="L114" s="37" t="s">
        <v>1128</v>
      </c>
      <c r="M114" s="101"/>
    </row>
    <row r="115" spans="2:13" ht="26.25" thickBot="1">
      <c r="B115" s="99" t="s">
        <v>1123</v>
      </c>
      <c r="C115" s="37" t="s">
        <v>1129</v>
      </c>
      <c r="D115" s="37" t="s">
        <v>1125</v>
      </c>
      <c r="E115" s="37" t="s">
        <v>502</v>
      </c>
      <c r="F115" s="101"/>
      <c r="H115" s="112" t="s">
        <v>1198</v>
      </c>
      <c r="I115" s="37" t="s">
        <v>502</v>
      </c>
      <c r="K115" s="74" t="s">
        <v>1244</v>
      </c>
      <c r="L115" s="37" t="s">
        <v>1129</v>
      </c>
      <c r="M115" s="101"/>
    </row>
    <row r="116" spans="2:13" ht="26.25" thickBot="1">
      <c r="B116" s="99" t="s">
        <v>1130</v>
      </c>
      <c r="C116" s="37" t="s">
        <v>1169</v>
      </c>
      <c r="D116" s="37"/>
      <c r="E116" s="37" t="s">
        <v>675</v>
      </c>
      <c r="F116" s="103"/>
      <c r="H116" s="112" t="s">
        <v>1200</v>
      </c>
      <c r="I116" s="37" t="s">
        <v>675</v>
      </c>
      <c r="K116" s="74" t="s">
        <v>1244</v>
      </c>
      <c r="L116" s="37" t="s">
        <v>1169</v>
      </c>
      <c r="M116" s="103"/>
    </row>
    <row r="117" spans="2:13" ht="14.25" thickBot="1">
      <c r="B117" s="99" t="s">
        <v>1132</v>
      </c>
      <c r="C117" s="37" t="s">
        <v>1133</v>
      </c>
      <c r="D117" s="37"/>
      <c r="E117" s="37" t="s">
        <v>675</v>
      </c>
      <c r="F117" s="103"/>
      <c r="H117" s="112" t="s">
        <v>1202</v>
      </c>
      <c r="I117" s="37" t="s">
        <v>675</v>
      </c>
      <c r="K117" s="74" t="s">
        <v>1244</v>
      </c>
      <c r="L117" s="37" t="s">
        <v>1133</v>
      </c>
      <c r="M117" s="103"/>
    </row>
    <row r="118" spans="2:13" ht="25.5">
      <c r="B118" s="277" t="s">
        <v>1134</v>
      </c>
      <c r="C118" s="176" t="s">
        <v>1135</v>
      </c>
      <c r="D118" s="176"/>
      <c r="E118" s="176" t="s">
        <v>528</v>
      </c>
      <c r="F118" s="107" t="s">
        <v>1136</v>
      </c>
      <c r="H118" s="112" t="s">
        <v>1204</v>
      </c>
      <c r="I118" s="113" t="s">
        <v>1205</v>
      </c>
      <c r="K118" s="74" t="s">
        <v>1244</v>
      </c>
      <c r="L118" s="176" t="s">
        <v>1135</v>
      </c>
      <c r="M118" s="107" t="s">
        <v>1136</v>
      </c>
    </row>
    <row r="119" spans="2:13" ht="38.25">
      <c r="B119" s="279"/>
      <c r="C119" s="177"/>
      <c r="D119" s="177"/>
      <c r="E119" s="177"/>
      <c r="F119" s="107" t="s">
        <v>1137</v>
      </c>
      <c r="K119" s="74" t="s">
        <v>1244</v>
      </c>
      <c r="L119" s="177"/>
      <c r="M119" s="107" t="s">
        <v>1137</v>
      </c>
    </row>
    <row r="120" spans="2:13" ht="38.25">
      <c r="B120" s="279"/>
      <c r="C120" s="177"/>
      <c r="D120" s="177"/>
      <c r="E120" s="177"/>
      <c r="F120" s="107" t="s">
        <v>1138</v>
      </c>
      <c r="K120" s="74" t="s">
        <v>1244</v>
      </c>
      <c r="L120" s="177"/>
      <c r="M120" s="107" t="s">
        <v>1138</v>
      </c>
    </row>
    <row r="121" spans="2:13" ht="38.25">
      <c r="B121" s="279"/>
      <c r="C121" s="177"/>
      <c r="D121" s="177"/>
      <c r="E121" s="177"/>
      <c r="F121" s="107" t="s">
        <v>1139</v>
      </c>
      <c r="K121" s="74" t="s">
        <v>1244</v>
      </c>
      <c r="L121" s="177"/>
      <c r="M121" s="107" t="s">
        <v>1139</v>
      </c>
    </row>
    <row r="122" spans="2:13" ht="25.5">
      <c r="B122" s="279"/>
      <c r="C122" s="177"/>
      <c r="D122" s="177"/>
      <c r="E122" s="177"/>
      <c r="F122" s="107" t="s">
        <v>1140</v>
      </c>
      <c r="K122" s="74" t="s">
        <v>1244</v>
      </c>
      <c r="L122" s="177"/>
      <c r="M122" s="107" t="s">
        <v>1140</v>
      </c>
    </row>
    <row r="123" spans="2:13" ht="26.25" thickBot="1">
      <c r="B123" s="278"/>
      <c r="C123" s="178"/>
      <c r="D123" s="178"/>
      <c r="E123" s="178"/>
      <c r="F123" s="101" t="s">
        <v>1141</v>
      </c>
      <c r="K123" s="74" t="s">
        <v>1244</v>
      </c>
      <c r="L123" s="178"/>
      <c r="M123" s="101" t="s">
        <v>1141</v>
      </c>
    </row>
    <row r="124" spans="2:13" ht="14.25" thickBot="1">
      <c r="B124" s="99" t="s">
        <v>1142</v>
      </c>
      <c r="C124" s="37" t="s">
        <v>1143</v>
      </c>
      <c r="D124" s="37"/>
      <c r="E124" s="37" t="s">
        <v>1163</v>
      </c>
      <c r="F124" s="103"/>
      <c r="H124" t="s">
        <v>1207</v>
      </c>
      <c r="I124" s="37" t="s">
        <v>741</v>
      </c>
      <c r="K124" s="74" t="s">
        <v>1244</v>
      </c>
      <c r="L124" s="37" t="s">
        <v>1143</v>
      </c>
      <c r="M124" s="103"/>
    </row>
    <row r="125" spans="2:13" ht="14.25" thickBot="1">
      <c r="B125" s="99" t="s">
        <v>1144</v>
      </c>
      <c r="C125" s="102" t="s">
        <v>1164</v>
      </c>
      <c r="D125" s="37"/>
      <c r="E125" s="37" t="s">
        <v>811</v>
      </c>
      <c r="F125" s="103"/>
      <c r="H125" s="111" t="s">
        <v>1164</v>
      </c>
      <c r="I125" s="109" t="s">
        <v>811</v>
      </c>
      <c r="K125" s="74" t="s">
        <v>1244</v>
      </c>
      <c r="L125" s="102" t="s">
        <v>1164</v>
      </c>
      <c r="M125" s="103"/>
    </row>
    <row r="126" spans="2:13" ht="26.25" thickBot="1">
      <c r="B126" s="99" t="s">
        <v>1148</v>
      </c>
      <c r="C126" s="37" t="s">
        <v>1165</v>
      </c>
      <c r="D126" s="37"/>
      <c r="E126" s="37" t="s">
        <v>1166</v>
      </c>
      <c r="F126" s="101" t="s">
        <v>1167</v>
      </c>
      <c r="H126" t="s">
        <v>1220</v>
      </c>
      <c r="I126" s="109" t="s">
        <v>1166</v>
      </c>
      <c r="K126" s="74" t="s">
        <v>1244</v>
      </c>
      <c r="L126" s="37" t="s">
        <v>1165</v>
      </c>
      <c r="M126" s="101" t="s">
        <v>1167</v>
      </c>
    </row>
    <row r="127" spans="2:13" ht="14.25" thickBot="1">
      <c r="B127" s="99" t="s">
        <v>1155</v>
      </c>
      <c r="C127" s="37" t="s">
        <v>1168</v>
      </c>
      <c r="D127" s="37"/>
      <c r="E127" s="37" t="s">
        <v>811</v>
      </c>
      <c r="F127" s="103"/>
      <c r="H127" t="s">
        <v>1222</v>
      </c>
      <c r="I127" s="109" t="s">
        <v>811</v>
      </c>
      <c r="K127" s="74" t="s">
        <v>1244</v>
      </c>
      <c r="L127" s="37" t="s">
        <v>1168</v>
      </c>
      <c r="M127" s="103"/>
    </row>
    <row r="128" spans="2:13" ht="26.25" thickBot="1">
      <c r="B128" s="104"/>
      <c r="C128" s="105" t="s">
        <v>471</v>
      </c>
      <c r="D128" s="15" t="s">
        <v>470</v>
      </c>
      <c r="E128" s="15"/>
      <c r="F128" s="106"/>
      <c r="K128" s="74" t="s">
        <v>1244</v>
      </c>
      <c r="L128" s="105" t="s">
        <v>471</v>
      </c>
      <c r="M128" s="106"/>
    </row>
    <row r="129" spans="2:13" ht="14.25" thickTop="1">
      <c r="K129" s="74" t="s">
        <v>1244</v>
      </c>
    </row>
    <row r="130" spans="2:13" ht="14.25" thickBot="1">
      <c r="K130" s="74" t="s">
        <v>1244</v>
      </c>
    </row>
    <row r="131" spans="2:13" ht="15" thickTop="1" thickBot="1">
      <c r="B131" s="33" t="s">
        <v>515</v>
      </c>
      <c r="C131" s="23" t="s">
        <v>514</v>
      </c>
      <c r="D131" s="23" t="s">
        <v>513</v>
      </c>
      <c r="E131" s="23" t="s">
        <v>512</v>
      </c>
      <c r="F131" s="22" t="s">
        <v>511</v>
      </c>
      <c r="K131" s="74" t="s">
        <v>1244</v>
      </c>
      <c r="L131" s="23" t="s">
        <v>514</v>
      </c>
      <c r="M131" s="22" t="s">
        <v>511</v>
      </c>
    </row>
    <row r="132" spans="2:13" ht="64.5" thickBot="1">
      <c r="B132" s="99" t="s">
        <v>1116</v>
      </c>
      <c r="C132" s="37" t="s">
        <v>509</v>
      </c>
      <c r="D132" s="37" t="s">
        <v>508</v>
      </c>
      <c r="E132" s="37" t="s">
        <v>489</v>
      </c>
      <c r="F132" s="101"/>
      <c r="H132" s="17" t="s">
        <v>507</v>
      </c>
      <c r="I132" s="17" t="s">
        <v>506</v>
      </c>
      <c r="K132" s="74" t="s">
        <v>1244</v>
      </c>
      <c r="L132" s="37" t="s">
        <v>509</v>
      </c>
      <c r="M132" s="101"/>
    </row>
    <row r="133" spans="2:13" ht="14.25" thickBot="1">
      <c r="B133" s="99" t="s">
        <v>1117</v>
      </c>
      <c r="C133" s="37" t="s">
        <v>1170</v>
      </c>
      <c r="D133" s="37" t="s">
        <v>1122</v>
      </c>
      <c r="E133" s="37" t="s">
        <v>752</v>
      </c>
      <c r="F133" s="101"/>
      <c r="H133" s="112" t="s">
        <v>1224</v>
      </c>
      <c r="I133" s="37" t="s">
        <v>752</v>
      </c>
      <c r="K133" s="74" t="s">
        <v>1244</v>
      </c>
      <c r="L133" s="37" t="s">
        <v>1170</v>
      </c>
      <c r="M133" s="101"/>
    </row>
    <row r="134" spans="2:13" ht="14.25" thickBot="1">
      <c r="B134" s="99" t="s">
        <v>1119</v>
      </c>
      <c r="C134" s="37" t="s">
        <v>1171</v>
      </c>
      <c r="D134" s="37" t="s">
        <v>1125</v>
      </c>
      <c r="E134" s="37" t="s">
        <v>502</v>
      </c>
      <c r="F134" s="101"/>
      <c r="H134" s="112" t="s">
        <v>1226</v>
      </c>
      <c r="I134" s="37" t="s">
        <v>1227</v>
      </c>
      <c r="K134" s="74" t="s">
        <v>1244</v>
      </c>
      <c r="L134" s="37" t="s">
        <v>1171</v>
      </c>
      <c r="M134" s="101"/>
    </row>
    <row r="135" spans="2:13" ht="26.25" thickBot="1">
      <c r="B135" s="99" t="s">
        <v>1120</v>
      </c>
      <c r="C135" s="37" t="s">
        <v>1131</v>
      </c>
      <c r="D135" s="102"/>
      <c r="E135" s="37" t="s">
        <v>675</v>
      </c>
      <c r="F135" s="101"/>
      <c r="H135" s="112" t="s">
        <v>1200</v>
      </c>
      <c r="I135" s="37" t="s">
        <v>675</v>
      </c>
      <c r="K135" s="74" t="s">
        <v>1244</v>
      </c>
      <c r="L135" s="37" t="s">
        <v>1131</v>
      </c>
      <c r="M135" s="101"/>
    </row>
    <row r="136" spans="2:13" ht="14.25" thickBot="1">
      <c r="B136" s="99" t="s">
        <v>1123</v>
      </c>
      <c r="C136" s="37" t="s">
        <v>1133</v>
      </c>
      <c r="D136" s="37"/>
      <c r="E136" s="37" t="s">
        <v>675</v>
      </c>
      <c r="F136" s="103"/>
      <c r="H136" s="112" t="s">
        <v>1202</v>
      </c>
      <c r="I136" s="37" t="s">
        <v>675</v>
      </c>
      <c r="K136" s="74" t="s">
        <v>1244</v>
      </c>
      <c r="L136" s="37" t="s">
        <v>1133</v>
      </c>
      <c r="M136" s="103"/>
    </row>
    <row r="137" spans="2:13" ht="25.5">
      <c r="B137" s="277" t="s">
        <v>1130</v>
      </c>
      <c r="C137" s="176" t="s">
        <v>1135</v>
      </c>
      <c r="D137" s="176"/>
      <c r="E137" s="176" t="s">
        <v>528</v>
      </c>
      <c r="F137" s="107" t="s">
        <v>1136</v>
      </c>
      <c r="H137" s="112" t="s">
        <v>1204</v>
      </c>
      <c r="I137" s="113" t="s">
        <v>1205</v>
      </c>
      <c r="K137" s="74" t="s">
        <v>1244</v>
      </c>
      <c r="L137" s="176" t="s">
        <v>1135</v>
      </c>
      <c r="M137" s="107" t="s">
        <v>1136</v>
      </c>
    </row>
    <row r="138" spans="2:13" ht="38.25">
      <c r="B138" s="279"/>
      <c r="C138" s="177"/>
      <c r="D138" s="177"/>
      <c r="E138" s="177"/>
      <c r="F138" s="107" t="s">
        <v>1137</v>
      </c>
      <c r="K138" s="74" t="s">
        <v>1244</v>
      </c>
      <c r="L138" s="177"/>
      <c r="M138" s="107" t="s">
        <v>1137</v>
      </c>
    </row>
    <row r="139" spans="2:13" ht="38.25">
      <c r="B139" s="279"/>
      <c r="C139" s="177"/>
      <c r="D139" s="177"/>
      <c r="E139" s="177"/>
      <c r="F139" s="107" t="s">
        <v>1138</v>
      </c>
      <c r="K139" s="74" t="s">
        <v>1244</v>
      </c>
      <c r="L139" s="177"/>
      <c r="M139" s="107" t="s">
        <v>1138</v>
      </c>
    </row>
    <row r="140" spans="2:13" ht="38.25">
      <c r="B140" s="279"/>
      <c r="C140" s="177"/>
      <c r="D140" s="177"/>
      <c r="E140" s="177"/>
      <c r="F140" s="107" t="s">
        <v>1139</v>
      </c>
      <c r="K140" s="74" t="s">
        <v>1244</v>
      </c>
      <c r="L140" s="177"/>
      <c r="M140" s="107" t="s">
        <v>1139</v>
      </c>
    </row>
    <row r="141" spans="2:13" ht="25.5">
      <c r="B141" s="279"/>
      <c r="C141" s="177"/>
      <c r="D141" s="177"/>
      <c r="E141" s="177"/>
      <c r="F141" s="107" t="s">
        <v>1140</v>
      </c>
      <c r="K141" s="74" t="s">
        <v>1244</v>
      </c>
      <c r="L141" s="177"/>
      <c r="M141" s="107" t="s">
        <v>1140</v>
      </c>
    </row>
    <row r="142" spans="2:13" ht="26.25" thickBot="1">
      <c r="B142" s="278"/>
      <c r="C142" s="178"/>
      <c r="D142" s="178"/>
      <c r="E142" s="178"/>
      <c r="F142" s="101" t="s">
        <v>1141</v>
      </c>
      <c r="K142" s="74" t="s">
        <v>1244</v>
      </c>
      <c r="L142" s="178"/>
      <c r="M142" s="101" t="s">
        <v>1141</v>
      </c>
    </row>
    <row r="143" spans="2:13" ht="14.25" thickBot="1">
      <c r="B143" s="99" t="s">
        <v>1132</v>
      </c>
      <c r="C143" s="102" t="s">
        <v>1164</v>
      </c>
      <c r="D143" s="37"/>
      <c r="E143" s="37" t="s">
        <v>811</v>
      </c>
      <c r="F143" s="103"/>
      <c r="H143" s="111" t="s">
        <v>1164</v>
      </c>
      <c r="I143" s="109" t="s">
        <v>811</v>
      </c>
      <c r="K143" s="74" t="s">
        <v>1244</v>
      </c>
      <c r="L143" s="102" t="s">
        <v>1164</v>
      </c>
      <c r="M143" s="103"/>
    </row>
    <row r="144" spans="2:13" ht="14.25" thickBot="1">
      <c r="B144" s="99" t="s">
        <v>1134</v>
      </c>
      <c r="C144" s="37" t="s">
        <v>1165</v>
      </c>
      <c r="D144" s="37"/>
      <c r="E144" s="37" t="s">
        <v>1166</v>
      </c>
      <c r="F144" s="103"/>
      <c r="H144" t="s">
        <v>1220</v>
      </c>
      <c r="I144" s="109" t="s">
        <v>1166</v>
      </c>
      <c r="K144" s="74" t="s">
        <v>1244</v>
      </c>
      <c r="L144" s="37" t="s">
        <v>1165</v>
      </c>
      <c r="M144" s="103"/>
    </row>
    <row r="145" spans="2:13" ht="14.25" thickBot="1">
      <c r="B145" s="99" t="s">
        <v>1142</v>
      </c>
      <c r="C145" s="37" t="s">
        <v>511</v>
      </c>
      <c r="D145" s="37"/>
      <c r="E145" s="37" t="s">
        <v>811</v>
      </c>
      <c r="F145" s="103"/>
      <c r="H145" t="s">
        <v>1243</v>
      </c>
      <c r="I145" s="109" t="s">
        <v>811</v>
      </c>
      <c r="K145" s="74" t="s">
        <v>1244</v>
      </c>
      <c r="L145" s="37" t="s">
        <v>511</v>
      </c>
      <c r="M145" s="103"/>
    </row>
    <row r="146" spans="2:13" ht="26.25" thickBot="1">
      <c r="B146" s="104"/>
      <c r="C146" s="105" t="s">
        <v>471</v>
      </c>
      <c r="D146" s="15" t="s">
        <v>470</v>
      </c>
      <c r="E146" s="15"/>
      <c r="F146" s="106"/>
      <c r="K146" s="74" t="s">
        <v>1244</v>
      </c>
      <c r="L146" s="105" t="s">
        <v>471</v>
      </c>
      <c r="M146" s="106"/>
    </row>
    <row r="147" spans="2:13" ht="14.25" thickTop="1">
      <c r="K147" s="74" t="s">
        <v>1244</v>
      </c>
    </row>
    <row r="148" spans="2:13" ht="14.25" thickBot="1">
      <c r="K148" s="74" t="s">
        <v>1244</v>
      </c>
    </row>
    <row r="149" spans="2:13" ht="15" thickTop="1" thickBot="1">
      <c r="B149" s="33" t="s">
        <v>515</v>
      </c>
      <c r="C149" s="23" t="s">
        <v>514</v>
      </c>
      <c r="D149" s="23" t="s">
        <v>513</v>
      </c>
      <c r="E149" s="23" t="s">
        <v>512</v>
      </c>
      <c r="F149" s="22" t="s">
        <v>511</v>
      </c>
      <c r="K149" s="74" t="s">
        <v>1244</v>
      </c>
      <c r="L149" s="23" t="s">
        <v>514</v>
      </c>
      <c r="M149" s="22" t="s">
        <v>511</v>
      </c>
    </row>
    <row r="150" spans="2:13" ht="64.5" thickBot="1">
      <c r="B150" s="99" t="s">
        <v>1116</v>
      </c>
      <c r="C150" s="37" t="s">
        <v>509</v>
      </c>
      <c r="D150" s="37" t="s">
        <v>508</v>
      </c>
      <c r="E150" s="37" t="s">
        <v>489</v>
      </c>
      <c r="F150" s="101"/>
      <c r="H150" s="17" t="s">
        <v>507</v>
      </c>
      <c r="I150" s="17" t="s">
        <v>506</v>
      </c>
      <c r="K150" s="74" t="s">
        <v>1244</v>
      </c>
      <c r="L150" s="37" t="s">
        <v>509</v>
      </c>
      <c r="M150" s="101"/>
    </row>
    <row r="151" spans="2:13" ht="14.25" thickBot="1">
      <c r="B151" s="99" t="s">
        <v>1117</v>
      </c>
      <c r="C151" s="37" t="s">
        <v>1172</v>
      </c>
      <c r="D151" s="37" t="s">
        <v>1122</v>
      </c>
      <c r="E151" s="37" t="s">
        <v>752</v>
      </c>
      <c r="F151" s="101"/>
      <c r="H151" s="112" t="s">
        <v>1229</v>
      </c>
      <c r="I151" s="37" t="s">
        <v>752</v>
      </c>
      <c r="K151" s="74" t="s">
        <v>1244</v>
      </c>
      <c r="L151" s="37" t="s">
        <v>1172</v>
      </c>
      <c r="M151" s="101"/>
    </row>
    <row r="152" spans="2:13" ht="26.25" thickBot="1">
      <c r="B152" s="99" t="s">
        <v>1119</v>
      </c>
      <c r="C152" s="37" t="s">
        <v>1173</v>
      </c>
      <c r="D152" s="37" t="s">
        <v>1125</v>
      </c>
      <c r="E152" s="37" t="s">
        <v>502</v>
      </c>
      <c r="F152" s="101"/>
      <c r="H152" s="112" t="s">
        <v>1231</v>
      </c>
      <c r="I152" s="37" t="s">
        <v>502</v>
      </c>
      <c r="K152" s="74" t="s">
        <v>1244</v>
      </c>
      <c r="L152" s="37" t="s">
        <v>1173</v>
      </c>
      <c r="M152" s="101"/>
    </row>
    <row r="153" spans="2:13" ht="26.25" thickBot="1">
      <c r="B153" s="99" t="s">
        <v>1120</v>
      </c>
      <c r="C153" s="37" t="s">
        <v>1174</v>
      </c>
      <c r="D153" s="102"/>
      <c r="E153" s="37" t="s">
        <v>675</v>
      </c>
      <c r="F153" s="101"/>
      <c r="H153" t="s">
        <v>1233</v>
      </c>
      <c r="I153" s="37" t="s">
        <v>675</v>
      </c>
      <c r="K153" s="74" t="s">
        <v>1244</v>
      </c>
      <c r="L153" s="37" t="s">
        <v>1174</v>
      </c>
      <c r="M153" s="101"/>
    </row>
    <row r="154" spans="2:13" ht="26.25" thickBot="1">
      <c r="B154" s="99" t="s">
        <v>1123</v>
      </c>
      <c r="C154" s="37" t="s">
        <v>1175</v>
      </c>
      <c r="D154" s="37"/>
      <c r="E154" s="37" t="s">
        <v>675</v>
      </c>
      <c r="F154" s="103"/>
      <c r="H154" t="s">
        <v>1235</v>
      </c>
      <c r="I154" s="37" t="s">
        <v>675</v>
      </c>
      <c r="K154" s="74" t="s">
        <v>1244</v>
      </c>
      <c r="L154" s="37" t="s">
        <v>1175</v>
      </c>
      <c r="M154" s="103"/>
    </row>
    <row r="155" spans="2:13" ht="26.25" thickBot="1">
      <c r="B155" s="99" t="s">
        <v>1130</v>
      </c>
      <c r="C155" s="37" t="s">
        <v>1176</v>
      </c>
      <c r="D155" s="37"/>
      <c r="E155" s="37" t="s">
        <v>1166</v>
      </c>
      <c r="F155" s="103"/>
      <c r="H155" t="s">
        <v>1237</v>
      </c>
      <c r="I155" s="37" t="s">
        <v>1166</v>
      </c>
      <c r="K155" s="74" t="s">
        <v>1244</v>
      </c>
      <c r="L155" s="37" t="s">
        <v>1176</v>
      </c>
      <c r="M155" s="103"/>
    </row>
    <row r="156" spans="2:13" ht="63.75">
      <c r="B156" s="277" t="s">
        <v>1132</v>
      </c>
      <c r="C156" s="176" t="s">
        <v>1177</v>
      </c>
      <c r="D156" s="176"/>
      <c r="E156" s="176" t="s">
        <v>528</v>
      </c>
      <c r="F156" s="107" t="s">
        <v>1178</v>
      </c>
      <c r="H156" t="s">
        <v>1239</v>
      </c>
      <c r="I156" t="s">
        <v>528</v>
      </c>
      <c r="K156" s="74" t="s">
        <v>1244</v>
      </c>
      <c r="L156" s="176" t="s">
        <v>1177</v>
      </c>
      <c r="M156" s="107" t="s">
        <v>1178</v>
      </c>
    </row>
    <row r="157" spans="2:13" ht="51.75" thickBot="1">
      <c r="B157" s="278"/>
      <c r="C157" s="178"/>
      <c r="D157" s="178"/>
      <c r="E157" s="178"/>
      <c r="F157" s="101" t="s">
        <v>1179</v>
      </c>
      <c r="K157" s="74" t="s">
        <v>1244</v>
      </c>
      <c r="L157" s="178"/>
      <c r="M157" s="101" t="s">
        <v>1179</v>
      </c>
    </row>
    <row r="158" spans="2:13" ht="25.5">
      <c r="B158" s="277" t="s">
        <v>1134</v>
      </c>
      <c r="C158" s="176" t="s">
        <v>1180</v>
      </c>
      <c r="D158" s="176"/>
      <c r="E158" s="176" t="s">
        <v>873</v>
      </c>
      <c r="F158" s="107" t="s">
        <v>1181</v>
      </c>
      <c r="H158" t="s">
        <v>1241</v>
      </c>
      <c r="I158" t="s">
        <v>873</v>
      </c>
      <c r="K158" s="74" t="s">
        <v>1244</v>
      </c>
      <c r="L158" s="176" t="s">
        <v>1180</v>
      </c>
      <c r="M158" s="107" t="s">
        <v>1181</v>
      </c>
    </row>
    <row r="159" spans="2:13" ht="26.25" thickBot="1">
      <c r="B159" s="278"/>
      <c r="C159" s="178"/>
      <c r="D159" s="178"/>
      <c r="E159" s="178"/>
      <c r="F159" s="101" t="s">
        <v>1182</v>
      </c>
      <c r="K159" s="74" t="s">
        <v>1244</v>
      </c>
      <c r="L159" s="178"/>
      <c r="M159" s="101" t="s">
        <v>1182</v>
      </c>
    </row>
    <row r="160" spans="2:13" ht="14.25" thickBot="1">
      <c r="B160" s="99" t="s">
        <v>1142</v>
      </c>
      <c r="C160" s="37" t="s">
        <v>511</v>
      </c>
      <c r="D160" s="37"/>
      <c r="E160" s="37" t="s">
        <v>811</v>
      </c>
      <c r="F160" s="103"/>
      <c r="H160" t="s">
        <v>1243</v>
      </c>
      <c r="I160" s="37" t="s">
        <v>811</v>
      </c>
      <c r="K160" s="74" t="s">
        <v>1244</v>
      </c>
      <c r="L160" s="37" t="s">
        <v>511</v>
      </c>
      <c r="M160" s="103"/>
    </row>
    <row r="161" spans="2:13" ht="26.25" thickBot="1">
      <c r="B161" s="104"/>
      <c r="C161" s="105" t="s">
        <v>471</v>
      </c>
      <c r="D161" s="15" t="s">
        <v>470</v>
      </c>
      <c r="E161" s="15"/>
      <c r="F161" s="106"/>
      <c r="K161" s="74" t="s">
        <v>1244</v>
      </c>
      <c r="L161" s="105" t="s">
        <v>471</v>
      </c>
      <c r="M161" s="106"/>
    </row>
    <row r="162" spans="2:13" ht="14.25" thickTop="1"/>
  </sheetData>
  <mergeCells count="50">
    <mergeCell ref="B19:B24"/>
    <mergeCell ref="C19:C24"/>
    <mergeCell ref="D19:D24"/>
    <mergeCell ref="E19:E24"/>
    <mergeCell ref="B26:B27"/>
    <mergeCell ref="C26:C27"/>
    <mergeCell ref="D26:D27"/>
    <mergeCell ref="E26:E27"/>
    <mergeCell ref="B28:B32"/>
    <mergeCell ref="C28:C32"/>
    <mergeCell ref="D28:D32"/>
    <mergeCell ref="E28:E32"/>
    <mergeCell ref="B55:B60"/>
    <mergeCell ref="C55:C60"/>
    <mergeCell ref="D55:D60"/>
    <mergeCell ref="E55:E60"/>
    <mergeCell ref="B76:B81"/>
    <mergeCell ref="C76:C81"/>
    <mergeCell ref="D76:D81"/>
    <mergeCell ref="E76:E81"/>
    <mergeCell ref="B97:B102"/>
    <mergeCell ref="C97:C102"/>
    <mergeCell ref="D97:D102"/>
    <mergeCell ref="E97:E102"/>
    <mergeCell ref="B118:B123"/>
    <mergeCell ref="C118:C123"/>
    <mergeCell ref="D118:D123"/>
    <mergeCell ref="E118:E123"/>
    <mergeCell ref="B137:B142"/>
    <mergeCell ref="C137:C142"/>
    <mergeCell ref="D137:D142"/>
    <mergeCell ref="E137:E142"/>
    <mergeCell ref="B156:B157"/>
    <mergeCell ref="C156:C157"/>
    <mergeCell ref="D156:D157"/>
    <mergeCell ref="E156:E157"/>
    <mergeCell ref="B158:B159"/>
    <mergeCell ref="C158:C159"/>
    <mergeCell ref="D158:D159"/>
    <mergeCell ref="E158:E159"/>
    <mergeCell ref="L118:L123"/>
    <mergeCell ref="L137:L142"/>
    <mergeCell ref="L156:L157"/>
    <mergeCell ref="L158:L159"/>
    <mergeCell ref="L19:L24"/>
    <mergeCell ref="L26:L27"/>
    <mergeCell ref="L28:L32"/>
    <mergeCell ref="L55:L60"/>
    <mergeCell ref="L76:L81"/>
    <mergeCell ref="L97:L102"/>
  </mergeCells>
  <phoneticPr fontId="1" type="noConversion"/>
  <pageMargins left="0.7" right="0.7" top="0.75" bottom="0.75" header="0.3" footer="0.3"/>
  <pageSetup paperSize="9" orientation="portrait" horizontalDpi="200" verticalDpi="200" r:id="rId1"/>
</worksheet>
</file>

<file path=xl/worksheets/sheet14.xml><?xml version="1.0" encoding="utf-8"?>
<worksheet xmlns="http://schemas.openxmlformats.org/spreadsheetml/2006/main" xmlns:r="http://schemas.openxmlformats.org/officeDocument/2006/relationships">
  <dimension ref="B2:J158"/>
  <sheetViews>
    <sheetView workbookViewId="0">
      <selection activeCell="B1" sqref="B1:L1048576"/>
    </sheetView>
  </sheetViews>
  <sheetFormatPr defaultRowHeight="13.5"/>
  <sheetData>
    <row r="2" spans="2:10">
      <c r="B2" t="s">
        <v>846</v>
      </c>
      <c r="E2" t="s">
        <v>845</v>
      </c>
      <c r="H2" t="s">
        <v>825</v>
      </c>
      <c r="I2" t="s">
        <v>509</v>
      </c>
    </row>
    <row r="3" spans="2:10">
      <c r="B3" t="s">
        <v>1183</v>
      </c>
      <c r="E3" t="s">
        <v>675</v>
      </c>
      <c r="H3" t="s">
        <v>825</v>
      </c>
      <c r="I3" t="s">
        <v>1118</v>
      </c>
      <c r="J3" t="s">
        <v>555</v>
      </c>
    </row>
    <row r="4" spans="2:10">
      <c r="B4" t="s">
        <v>941</v>
      </c>
      <c r="E4" t="s">
        <v>675</v>
      </c>
      <c r="H4" t="s">
        <v>825</v>
      </c>
      <c r="I4" t="s">
        <v>814</v>
      </c>
    </row>
    <row r="5" spans="2:10">
      <c r="B5" t="s">
        <v>1187</v>
      </c>
      <c r="E5" t="s">
        <v>752</v>
      </c>
      <c r="H5" t="s">
        <v>825</v>
      </c>
      <c r="I5" t="s">
        <v>1121</v>
      </c>
    </row>
    <row r="6" spans="2:10">
      <c r="B6" t="s">
        <v>1189</v>
      </c>
      <c r="E6" t="s">
        <v>502</v>
      </c>
      <c r="H6" t="s">
        <v>825</v>
      </c>
      <c r="I6" t="s">
        <v>1124</v>
      </c>
    </row>
    <row r="8" spans="2:10">
      <c r="B8" t="s">
        <v>846</v>
      </c>
      <c r="E8" t="s">
        <v>845</v>
      </c>
      <c r="H8" t="s">
        <v>825</v>
      </c>
      <c r="I8" t="s">
        <v>509</v>
      </c>
    </row>
    <row r="9" spans="2:10">
      <c r="B9" t="s">
        <v>1191</v>
      </c>
      <c r="E9" t="s">
        <v>752</v>
      </c>
      <c r="H9" t="s">
        <v>825</v>
      </c>
      <c r="I9" t="s">
        <v>1126</v>
      </c>
      <c r="J9" t="s">
        <v>960</v>
      </c>
    </row>
    <row r="10" spans="2:10">
      <c r="B10" t="s">
        <v>1193</v>
      </c>
      <c r="E10" t="s">
        <v>502</v>
      </c>
      <c r="H10" t="s">
        <v>825</v>
      </c>
      <c r="I10" t="s">
        <v>1127</v>
      </c>
      <c r="J10" t="s">
        <v>960</v>
      </c>
    </row>
    <row r="11" spans="2:10">
      <c r="B11" t="s">
        <v>1195</v>
      </c>
      <c r="E11" t="s">
        <v>752</v>
      </c>
      <c r="H11" t="s">
        <v>825</v>
      </c>
      <c r="I11" t="s">
        <v>1128</v>
      </c>
      <c r="J11" t="s">
        <v>960</v>
      </c>
    </row>
    <row r="12" spans="2:10">
      <c r="B12" t="s">
        <v>1197</v>
      </c>
      <c r="E12" t="s">
        <v>502</v>
      </c>
      <c r="H12" t="s">
        <v>825</v>
      </c>
      <c r="I12" t="s">
        <v>1129</v>
      </c>
      <c r="J12" t="s">
        <v>960</v>
      </c>
    </row>
    <row r="13" spans="2:10">
      <c r="B13" t="s">
        <v>1199</v>
      </c>
      <c r="E13" t="s">
        <v>675</v>
      </c>
      <c r="H13" t="s">
        <v>825</v>
      </c>
      <c r="I13" t="s">
        <v>1131</v>
      </c>
      <c r="J13" t="s">
        <v>960</v>
      </c>
    </row>
    <row r="14" spans="2:10">
      <c r="B14" t="s">
        <v>1201</v>
      </c>
      <c r="E14" t="s">
        <v>675</v>
      </c>
      <c r="H14" t="s">
        <v>825</v>
      </c>
      <c r="I14" t="s">
        <v>1133</v>
      </c>
    </row>
    <row r="15" spans="2:10">
      <c r="B15" t="s">
        <v>1203</v>
      </c>
      <c r="E15" t="s">
        <v>528</v>
      </c>
      <c r="H15" t="s">
        <v>825</v>
      </c>
      <c r="I15" t="s">
        <v>1135</v>
      </c>
      <c r="J15" t="s">
        <v>1136</v>
      </c>
    </row>
    <row r="16" spans="2:10">
      <c r="B16" t="s">
        <v>1206</v>
      </c>
      <c r="E16" t="s">
        <v>741</v>
      </c>
      <c r="H16" t="s">
        <v>825</v>
      </c>
      <c r="I16" t="s">
        <v>1143</v>
      </c>
    </row>
    <row r="17" spans="2:10">
      <c r="B17" t="s">
        <v>1208</v>
      </c>
      <c r="E17" t="s">
        <v>873</v>
      </c>
      <c r="H17" t="s">
        <v>825</v>
      </c>
      <c r="I17" t="s">
        <v>1145</v>
      </c>
      <c r="J17" t="s">
        <v>1245</v>
      </c>
    </row>
    <row r="18" spans="2:10">
      <c r="B18" t="s">
        <v>1211</v>
      </c>
      <c r="E18" t="s">
        <v>873</v>
      </c>
      <c r="H18" t="s">
        <v>825</v>
      </c>
      <c r="I18" t="s">
        <v>1149</v>
      </c>
      <c r="J18" t="s">
        <v>1246</v>
      </c>
    </row>
    <row r="19" spans="2:10">
      <c r="B19" t="s">
        <v>1213</v>
      </c>
      <c r="E19" t="s">
        <v>752</v>
      </c>
      <c r="H19" t="s">
        <v>825</v>
      </c>
      <c r="I19" t="s">
        <v>1156</v>
      </c>
    </row>
    <row r="20" spans="2:10">
      <c r="B20" t="s">
        <v>1215</v>
      </c>
      <c r="E20" t="s">
        <v>502</v>
      </c>
      <c r="H20" t="s">
        <v>825</v>
      </c>
      <c r="I20" t="s">
        <v>1158</v>
      </c>
    </row>
    <row r="22" spans="2:10">
      <c r="B22" t="s">
        <v>846</v>
      </c>
      <c r="E22" t="s">
        <v>845</v>
      </c>
      <c r="H22" t="s">
        <v>825</v>
      </c>
      <c r="I22" t="s">
        <v>509</v>
      </c>
    </row>
    <row r="23" spans="2:10">
      <c r="B23" t="s">
        <v>1217</v>
      </c>
      <c r="E23" t="s">
        <v>675</v>
      </c>
      <c r="H23" t="s">
        <v>825</v>
      </c>
      <c r="I23" t="s">
        <v>1159</v>
      </c>
      <c r="J23" t="s">
        <v>555</v>
      </c>
    </row>
    <row r="24" spans="2:10">
      <c r="B24" t="s">
        <v>941</v>
      </c>
      <c r="E24" t="s">
        <v>675</v>
      </c>
      <c r="H24" t="s">
        <v>825</v>
      </c>
      <c r="I24" t="s">
        <v>814</v>
      </c>
    </row>
    <row r="25" spans="2:10">
      <c r="B25" t="s">
        <v>1187</v>
      </c>
      <c r="E25" t="s">
        <v>752</v>
      </c>
      <c r="H25" t="s">
        <v>825</v>
      </c>
      <c r="I25" t="s">
        <v>1160</v>
      </c>
    </row>
    <row r="26" spans="2:10">
      <c r="B26" t="s">
        <v>1189</v>
      </c>
      <c r="E26" t="s">
        <v>502</v>
      </c>
      <c r="H26" t="s">
        <v>825</v>
      </c>
      <c r="I26" t="s">
        <v>1161</v>
      </c>
    </row>
    <row r="28" spans="2:10">
      <c r="B28" t="s">
        <v>846</v>
      </c>
      <c r="E28" t="s">
        <v>845</v>
      </c>
      <c r="H28" t="s">
        <v>825</v>
      </c>
      <c r="I28" t="s">
        <v>509</v>
      </c>
    </row>
    <row r="29" spans="2:10">
      <c r="B29" t="s">
        <v>1191</v>
      </c>
      <c r="E29" t="s">
        <v>752</v>
      </c>
      <c r="H29" t="s">
        <v>825</v>
      </c>
      <c r="I29" t="s">
        <v>1126</v>
      </c>
    </row>
    <row r="30" spans="2:10">
      <c r="B30" t="s">
        <v>1193</v>
      </c>
      <c r="E30" t="s">
        <v>502</v>
      </c>
      <c r="H30" t="s">
        <v>825</v>
      </c>
      <c r="I30" t="s">
        <v>1127</v>
      </c>
    </row>
    <row r="31" spans="2:10">
      <c r="B31" t="s">
        <v>1195</v>
      </c>
      <c r="E31" t="s">
        <v>752</v>
      </c>
      <c r="H31" t="s">
        <v>825</v>
      </c>
      <c r="I31" t="s">
        <v>1128</v>
      </c>
    </row>
    <row r="32" spans="2:10">
      <c r="B32" t="s">
        <v>1197</v>
      </c>
      <c r="E32" t="s">
        <v>502</v>
      </c>
      <c r="H32" t="s">
        <v>825</v>
      </c>
      <c r="I32" t="s">
        <v>1129</v>
      </c>
    </row>
    <row r="33" spans="2:10">
      <c r="B33" t="s">
        <v>1199</v>
      </c>
      <c r="E33" t="s">
        <v>675</v>
      </c>
      <c r="H33" t="s">
        <v>825</v>
      </c>
      <c r="I33" t="s">
        <v>1131</v>
      </c>
    </row>
    <row r="34" spans="2:10">
      <c r="B34" t="s">
        <v>1201</v>
      </c>
      <c r="E34" t="s">
        <v>675</v>
      </c>
      <c r="H34" t="s">
        <v>825</v>
      </c>
      <c r="I34" t="s">
        <v>1133</v>
      </c>
    </row>
    <row r="35" spans="2:10">
      <c r="B35" t="s">
        <v>1203</v>
      </c>
      <c r="E35" t="s">
        <v>528</v>
      </c>
      <c r="H35" t="s">
        <v>825</v>
      </c>
      <c r="I35" t="s">
        <v>1135</v>
      </c>
      <c r="J35" t="s">
        <v>1136</v>
      </c>
    </row>
    <row r="36" spans="2:10">
      <c r="B36" t="s">
        <v>1206</v>
      </c>
      <c r="E36" t="s">
        <v>741</v>
      </c>
      <c r="H36" t="s">
        <v>825</v>
      </c>
      <c r="I36" t="s">
        <v>1143</v>
      </c>
    </row>
    <row r="37" spans="2:10">
      <c r="B37" t="s">
        <v>1164</v>
      </c>
      <c r="E37" t="s">
        <v>811</v>
      </c>
      <c r="H37" t="s">
        <v>825</v>
      </c>
      <c r="I37" t="s">
        <v>1164</v>
      </c>
    </row>
    <row r="38" spans="2:10">
      <c r="B38" t="s">
        <v>1219</v>
      </c>
      <c r="E38" t="s">
        <v>1166</v>
      </c>
      <c r="H38" t="s">
        <v>825</v>
      </c>
      <c r="I38" t="s">
        <v>1165</v>
      </c>
      <c r="J38" t="s">
        <v>1167</v>
      </c>
    </row>
    <row r="39" spans="2:10">
      <c r="B39" t="s">
        <v>1221</v>
      </c>
      <c r="E39" t="s">
        <v>811</v>
      </c>
      <c r="H39" t="s">
        <v>825</v>
      </c>
      <c r="I39" t="s">
        <v>1168</v>
      </c>
    </row>
    <row r="41" spans="2:10">
      <c r="B41" t="s">
        <v>846</v>
      </c>
      <c r="E41" t="s">
        <v>845</v>
      </c>
      <c r="H41" t="s">
        <v>825</v>
      </c>
      <c r="I41" t="s">
        <v>509</v>
      </c>
    </row>
    <row r="42" spans="2:10">
      <c r="B42" t="s">
        <v>1191</v>
      </c>
      <c r="E42" t="s">
        <v>752</v>
      </c>
      <c r="H42" t="s">
        <v>825</v>
      </c>
      <c r="I42" t="s">
        <v>1126</v>
      </c>
    </row>
    <row r="43" spans="2:10">
      <c r="B43" t="s">
        <v>1193</v>
      </c>
      <c r="E43" t="s">
        <v>502</v>
      </c>
      <c r="H43" t="s">
        <v>825</v>
      </c>
      <c r="I43" t="s">
        <v>1127</v>
      </c>
    </row>
    <row r="44" spans="2:10">
      <c r="B44" t="s">
        <v>1195</v>
      </c>
      <c r="E44" t="s">
        <v>752</v>
      </c>
      <c r="H44" t="s">
        <v>825</v>
      </c>
      <c r="I44" t="s">
        <v>1128</v>
      </c>
    </row>
    <row r="45" spans="2:10">
      <c r="B45" t="s">
        <v>1197</v>
      </c>
      <c r="E45" t="s">
        <v>502</v>
      </c>
      <c r="H45" t="s">
        <v>825</v>
      </c>
      <c r="I45" t="s">
        <v>1129</v>
      </c>
    </row>
    <row r="46" spans="2:10">
      <c r="B46" t="s">
        <v>1199</v>
      </c>
      <c r="E46" t="s">
        <v>675</v>
      </c>
      <c r="H46" t="s">
        <v>825</v>
      </c>
      <c r="I46" t="s">
        <v>1131</v>
      </c>
    </row>
    <row r="47" spans="2:10">
      <c r="B47" t="s">
        <v>1201</v>
      </c>
      <c r="E47" t="s">
        <v>675</v>
      </c>
      <c r="H47" t="s">
        <v>825</v>
      </c>
      <c r="I47" t="s">
        <v>1133</v>
      </c>
    </row>
    <row r="48" spans="2:10">
      <c r="B48" t="s">
        <v>1203</v>
      </c>
      <c r="E48" t="s">
        <v>528</v>
      </c>
      <c r="H48" t="s">
        <v>825</v>
      </c>
      <c r="I48" t="s">
        <v>1135</v>
      </c>
      <c r="J48" t="s">
        <v>1136</v>
      </c>
    </row>
    <row r="49" spans="2:10">
      <c r="B49" t="s">
        <v>1206</v>
      </c>
      <c r="E49" t="s">
        <v>741</v>
      </c>
      <c r="H49" t="s">
        <v>825</v>
      </c>
      <c r="I49" t="s">
        <v>1143</v>
      </c>
    </row>
    <row r="50" spans="2:10">
      <c r="B50" t="s">
        <v>1164</v>
      </c>
      <c r="E50" t="s">
        <v>811</v>
      </c>
      <c r="H50" t="s">
        <v>825</v>
      </c>
      <c r="I50" t="s">
        <v>1164</v>
      </c>
    </row>
    <row r="51" spans="2:10">
      <c r="B51" t="s">
        <v>1219</v>
      </c>
      <c r="E51" t="s">
        <v>1166</v>
      </c>
      <c r="H51" t="s">
        <v>825</v>
      </c>
      <c r="I51" t="s">
        <v>1165</v>
      </c>
      <c r="J51" t="s">
        <v>1167</v>
      </c>
    </row>
    <row r="52" spans="2:10">
      <c r="B52" t="s">
        <v>1221</v>
      </c>
      <c r="E52" t="s">
        <v>811</v>
      </c>
      <c r="H52" t="s">
        <v>825</v>
      </c>
      <c r="I52" t="s">
        <v>1168</v>
      </c>
    </row>
    <row r="54" spans="2:10">
      <c r="B54" t="s">
        <v>846</v>
      </c>
      <c r="E54" t="s">
        <v>845</v>
      </c>
      <c r="H54" t="s">
        <v>825</v>
      </c>
      <c r="I54" t="s">
        <v>509</v>
      </c>
    </row>
    <row r="55" spans="2:10">
      <c r="B55" t="s">
        <v>1191</v>
      </c>
      <c r="E55" t="s">
        <v>752</v>
      </c>
      <c r="H55" t="s">
        <v>825</v>
      </c>
      <c r="I55" t="s">
        <v>1126</v>
      </c>
    </row>
    <row r="56" spans="2:10">
      <c r="B56" t="s">
        <v>1193</v>
      </c>
      <c r="E56" t="s">
        <v>502</v>
      </c>
      <c r="H56" t="s">
        <v>825</v>
      </c>
      <c r="I56" t="s">
        <v>1127</v>
      </c>
    </row>
    <row r="57" spans="2:10">
      <c r="B57" t="s">
        <v>1195</v>
      </c>
      <c r="E57" t="s">
        <v>752</v>
      </c>
      <c r="H57" t="s">
        <v>825</v>
      </c>
      <c r="I57" t="s">
        <v>1128</v>
      </c>
    </row>
    <row r="58" spans="2:10">
      <c r="B58" t="s">
        <v>1197</v>
      </c>
      <c r="E58" t="s">
        <v>502</v>
      </c>
      <c r="H58" t="s">
        <v>825</v>
      </c>
      <c r="I58" t="s">
        <v>1129</v>
      </c>
    </row>
    <row r="59" spans="2:10">
      <c r="B59" t="s">
        <v>1199</v>
      </c>
      <c r="E59" t="s">
        <v>675</v>
      </c>
      <c r="H59" t="s">
        <v>825</v>
      </c>
      <c r="I59" t="s">
        <v>1131</v>
      </c>
    </row>
    <row r="60" spans="2:10">
      <c r="B60" t="s">
        <v>1201</v>
      </c>
      <c r="E60" t="s">
        <v>675</v>
      </c>
      <c r="H60" t="s">
        <v>825</v>
      </c>
      <c r="I60" t="s">
        <v>1133</v>
      </c>
    </row>
    <row r="61" spans="2:10">
      <c r="B61" t="s">
        <v>1203</v>
      </c>
      <c r="E61" t="s">
        <v>528</v>
      </c>
      <c r="H61" t="s">
        <v>825</v>
      </c>
      <c r="I61" t="s">
        <v>1135</v>
      </c>
      <c r="J61" t="s">
        <v>1136</v>
      </c>
    </row>
    <row r="62" spans="2:10">
      <c r="B62" t="s">
        <v>1206</v>
      </c>
      <c r="E62" t="s">
        <v>741</v>
      </c>
      <c r="H62" t="s">
        <v>825</v>
      </c>
      <c r="I62" t="s">
        <v>1143</v>
      </c>
    </row>
    <row r="63" spans="2:10">
      <c r="B63" t="s">
        <v>1164</v>
      </c>
      <c r="E63" t="s">
        <v>811</v>
      </c>
      <c r="H63" t="s">
        <v>825</v>
      </c>
      <c r="I63" t="s">
        <v>1164</v>
      </c>
    </row>
    <row r="64" spans="2:10">
      <c r="B64" t="s">
        <v>1219</v>
      </c>
      <c r="E64" t="s">
        <v>1166</v>
      </c>
      <c r="H64" t="s">
        <v>825</v>
      </c>
      <c r="I64" t="s">
        <v>1165</v>
      </c>
      <c r="J64" t="s">
        <v>1167</v>
      </c>
    </row>
    <row r="65" spans="2:10">
      <c r="B65" t="s">
        <v>1221</v>
      </c>
      <c r="E65" t="s">
        <v>811</v>
      </c>
      <c r="H65" t="s">
        <v>825</v>
      </c>
      <c r="I65" t="s">
        <v>1168</v>
      </c>
    </row>
    <row r="67" spans="2:10">
      <c r="B67" t="s">
        <v>846</v>
      </c>
      <c r="E67" t="s">
        <v>845</v>
      </c>
      <c r="H67" t="s">
        <v>825</v>
      </c>
      <c r="I67" t="s">
        <v>509</v>
      </c>
    </row>
    <row r="68" spans="2:10">
      <c r="B68" t="s">
        <v>1191</v>
      </c>
      <c r="E68" t="s">
        <v>752</v>
      </c>
      <c r="H68" t="s">
        <v>825</v>
      </c>
      <c r="I68" t="s">
        <v>1126</v>
      </c>
    </row>
    <row r="69" spans="2:10">
      <c r="B69" t="s">
        <v>1193</v>
      </c>
      <c r="E69" t="s">
        <v>502</v>
      </c>
      <c r="H69" t="s">
        <v>825</v>
      </c>
      <c r="I69" t="s">
        <v>1127</v>
      </c>
    </row>
    <row r="70" spans="2:10">
      <c r="B70" t="s">
        <v>1195</v>
      </c>
      <c r="E70" t="s">
        <v>752</v>
      </c>
      <c r="H70" t="s">
        <v>825</v>
      </c>
      <c r="I70" t="s">
        <v>1128</v>
      </c>
    </row>
    <row r="71" spans="2:10">
      <c r="B71" t="s">
        <v>1197</v>
      </c>
      <c r="E71" t="s">
        <v>502</v>
      </c>
      <c r="H71" t="s">
        <v>825</v>
      </c>
      <c r="I71" t="s">
        <v>1129</v>
      </c>
    </row>
    <row r="72" spans="2:10">
      <c r="B72" t="s">
        <v>1199</v>
      </c>
      <c r="E72" t="s">
        <v>675</v>
      </c>
      <c r="H72" t="s">
        <v>825</v>
      </c>
      <c r="I72" t="s">
        <v>1169</v>
      </c>
    </row>
    <row r="73" spans="2:10">
      <c r="B73" t="s">
        <v>1201</v>
      </c>
      <c r="E73" t="s">
        <v>675</v>
      </c>
      <c r="H73" t="s">
        <v>825</v>
      </c>
      <c r="I73" t="s">
        <v>1133</v>
      </c>
    </row>
    <row r="74" spans="2:10">
      <c r="B74" t="s">
        <v>1203</v>
      </c>
      <c r="E74" t="s">
        <v>528</v>
      </c>
      <c r="H74" t="s">
        <v>825</v>
      </c>
      <c r="I74" t="s">
        <v>1135</v>
      </c>
      <c r="J74" t="s">
        <v>1136</v>
      </c>
    </row>
    <row r="75" spans="2:10">
      <c r="B75" t="s">
        <v>1206</v>
      </c>
      <c r="E75" t="s">
        <v>741</v>
      </c>
      <c r="H75" t="s">
        <v>825</v>
      </c>
      <c r="I75" t="s">
        <v>1143</v>
      </c>
    </row>
    <row r="76" spans="2:10">
      <c r="B76" t="s">
        <v>1164</v>
      </c>
      <c r="E76" t="s">
        <v>811</v>
      </c>
      <c r="H76" t="s">
        <v>825</v>
      </c>
      <c r="I76" t="s">
        <v>1164</v>
      </c>
    </row>
    <row r="77" spans="2:10">
      <c r="B77" t="s">
        <v>1219</v>
      </c>
      <c r="E77" t="s">
        <v>1166</v>
      </c>
      <c r="H77" t="s">
        <v>825</v>
      </c>
      <c r="I77" t="s">
        <v>1165</v>
      </c>
      <c r="J77" t="s">
        <v>1167</v>
      </c>
    </row>
    <row r="78" spans="2:10">
      <c r="B78" t="s">
        <v>1221</v>
      </c>
      <c r="E78" t="s">
        <v>811</v>
      </c>
      <c r="H78" t="s">
        <v>825</v>
      </c>
      <c r="I78" t="s">
        <v>1168</v>
      </c>
    </row>
    <row r="80" spans="2:10">
      <c r="B80" t="s">
        <v>846</v>
      </c>
      <c r="E80" t="s">
        <v>845</v>
      </c>
      <c r="H80" t="s">
        <v>825</v>
      </c>
      <c r="I80" t="s">
        <v>509</v>
      </c>
    </row>
    <row r="81" spans="2:10">
      <c r="B81" t="s">
        <v>1223</v>
      </c>
      <c r="E81" t="s">
        <v>752</v>
      </c>
      <c r="H81" t="s">
        <v>825</v>
      </c>
      <c r="I81" t="s">
        <v>1170</v>
      </c>
    </row>
    <row r="82" spans="2:10">
      <c r="B82" t="s">
        <v>1225</v>
      </c>
      <c r="E82" t="s">
        <v>502</v>
      </c>
      <c r="H82" t="s">
        <v>825</v>
      </c>
      <c r="I82" t="s">
        <v>1171</v>
      </c>
    </row>
    <row r="83" spans="2:10">
      <c r="B83" t="s">
        <v>1199</v>
      </c>
      <c r="E83" t="s">
        <v>675</v>
      </c>
      <c r="H83" t="s">
        <v>825</v>
      </c>
      <c r="I83" t="s">
        <v>1131</v>
      </c>
    </row>
    <row r="84" spans="2:10">
      <c r="B84" t="s">
        <v>1201</v>
      </c>
      <c r="E84" t="s">
        <v>675</v>
      </c>
      <c r="H84" t="s">
        <v>825</v>
      </c>
      <c r="I84" t="s">
        <v>1133</v>
      </c>
    </row>
    <row r="85" spans="2:10">
      <c r="B85" t="s">
        <v>1203</v>
      </c>
      <c r="E85" t="s">
        <v>528</v>
      </c>
      <c r="H85" t="s">
        <v>825</v>
      </c>
      <c r="I85" t="s">
        <v>1135</v>
      </c>
      <c r="J85" t="s">
        <v>1136</v>
      </c>
    </row>
    <row r="86" spans="2:10">
      <c r="B86" t="s">
        <v>1164</v>
      </c>
      <c r="E86" t="s">
        <v>811</v>
      </c>
      <c r="H86" t="s">
        <v>825</v>
      </c>
      <c r="I86" t="s">
        <v>1164</v>
      </c>
    </row>
    <row r="87" spans="2:10">
      <c r="B87" t="s">
        <v>1219</v>
      </c>
      <c r="E87" t="s">
        <v>1166</v>
      </c>
      <c r="H87" t="s">
        <v>825</v>
      </c>
      <c r="I87" t="s">
        <v>1165</v>
      </c>
    </row>
    <row r="88" spans="2:10">
      <c r="B88" t="s">
        <v>1242</v>
      </c>
      <c r="E88" t="s">
        <v>811</v>
      </c>
      <c r="H88" t="s">
        <v>825</v>
      </c>
      <c r="I88" t="s">
        <v>511</v>
      </c>
    </row>
    <row r="90" spans="2:10">
      <c r="B90" t="s">
        <v>846</v>
      </c>
      <c r="E90" t="s">
        <v>845</v>
      </c>
      <c r="H90" t="s">
        <v>825</v>
      </c>
      <c r="I90" t="s">
        <v>509</v>
      </c>
    </row>
    <row r="91" spans="2:10">
      <c r="B91" t="s">
        <v>1228</v>
      </c>
      <c r="E91" t="s">
        <v>752</v>
      </c>
      <c r="H91" t="s">
        <v>825</v>
      </c>
      <c r="I91" t="s">
        <v>1172</v>
      </c>
    </row>
    <row r="92" spans="2:10">
      <c r="B92" t="s">
        <v>1230</v>
      </c>
      <c r="E92" t="s">
        <v>502</v>
      </c>
      <c r="H92" t="s">
        <v>825</v>
      </c>
      <c r="I92" t="s">
        <v>1173</v>
      </c>
    </row>
    <row r="93" spans="2:10">
      <c r="B93" t="s">
        <v>1232</v>
      </c>
      <c r="E93" t="s">
        <v>675</v>
      </c>
      <c r="H93" t="s">
        <v>825</v>
      </c>
      <c r="I93" t="s">
        <v>1174</v>
      </c>
    </row>
    <row r="94" spans="2:10">
      <c r="B94" t="s">
        <v>1234</v>
      </c>
      <c r="E94" t="s">
        <v>675</v>
      </c>
      <c r="H94" t="s">
        <v>825</v>
      </c>
      <c r="I94" t="s">
        <v>1175</v>
      </c>
    </row>
    <row r="95" spans="2:10">
      <c r="B95" t="s">
        <v>1236</v>
      </c>
      <c r="E95" t="s">
        <v>1166</v>
      </c>
      <c r="H95" t="s">
        <v>825</v>
      </c>
      <c r="I95" t="s">
        <v>1176</v>
      </c>
    </row>
    <row r="96" spans="2:10">
      <c r="B96" t="s">
        <v>1238</v>
      </c>
      <c r="E96" t="s">
        <v>528</v>
      </c>
      <c r="H96" t="s">
        <v>825</v>
      </c>
      <c r="I96" t="s">
        <v>1177</v>
      </c>
      <c r="J96" t="s">
        <v>1178</v>
      </c>
    </row>
    <row r="97" spans="2:10">
      <c r="B97" t="s">
        <v>1240</v>
      </c>
      <c r="E97" t="s">
        <v>873</v>
      </c>
      <c r="H97" t="s">
        <v>825</v>
      </c>
      <c r="I97" t="s">
        <v>1180</v>
      </c>
      <c r="J97" t="s">
        <v>1181</v>
      </c>
    </row>
    <row r="98" spans="2:10">
      <c r="B98" t="s">
        <v>1242</v>
      </c>
      <c r="E98" t="s">
        <v>811</v>
      </c>
      <c r="H98" t="s">
        <v>825</v>
      </c>
      <c r="I98" t="s">
        <v>511</v>
      </c>
    </row>
    <row r="158" ht="25.5" customHeight="1"/>
  </sheetData>
  <phoneticPr fontId="1"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10"/>
  <sheetViews>
    <sheetView workbookViewId="0">
      <selection activeCell="C6" sqref="C6:C9"/>
    </sheetView>
  </sheetViews>
  <sheetFormatPr defaultRowHeight="13.5"/>
  <cols>
    <col min="3" max="3" width="52.75" bestFit="1" customWidth="1"/>
  </cols>
  <sheetData>
    <row r="1" spans="1:3">
      <c r="A1" t="s">
        <v>467</v>
      </c>
    </row>
    <row r="2" spans="1:3">
      <c r="A2" t="s">
        <v>466</v>
      </c>
    </row>
    <row r="3" spans="1:3">
      <c r="A3" t="s">
        <v>465</v>
      </c>
    </row>
    <row r="4" spans="1:3">
      <c r="A4" t="s">
        <v>464</v>
      </c>
    </row>
    <row r="5" spans="1:3">
      <c r="A5" t="s">
        <v>463</v>
      </c>
    </row>
    <row r="6" spans="1:3">
      <c r="A6" s="291" t="s">
        <v>2219</v>
      </c>
      <c r="C6" s="275" t="s">
        <v>2224</v>
      </c>
    </row>
    <row r="7" spans="1:3">
      <c r="A7" s="291" t="s">
        <v>2220</v>
      </c>
      <c r="C7" s="275"/>
    </row>
    <row r="8" spans="1:3">
      <c r="A8" s="291" t="s">
        <v>2221</v>
      </c>
      <c r="C8" s="275"/>
    </row>
    <row r="9" spans="1:3">
      <c r="A9" s="291" t="s">
        <v>2222</v>
      </c>
      <c r="C9" s="275"/>
    </row>
    <row r="10" spans="1:3">
      <c r="A10" t="s">
        <v>2223</v>
      </c>
    </row>
  </sheetData>
  <mergeCells count="1">
    <mergeCell ref="C6:C9"/>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9"/>
  <sheetViews>
    <sheetView topLeftCell="A4" workbookViewId="0">
      <selection activeCell="H3" sqref="H3:L3"/>
    </sheetView>
  </sheetViews>
  <sheetFormatPr defaultRowHeight="13.5"/>
  <sheetData>
    <row r="1" spans="1:13" ht="14.25" thickBot="1">
      <c r="A1" t="s">
        <v>822</v>
      </c>
      <c r="B1" t="s">
        <v>821</v>
      </c>
      <c r="C1" t="s">
        <v>822</v>
      </c>
      <c r="D1" t="s">
        <v>821</v>
      </c>
      <c r="E1" t="s">
        <v>822</v>
      </c>
      <c r="F1" t="s">
        <v>821</v>
      </c>
      <c r="L1" t="s">
        <v>822</v>
      </c>
      <c r="M1" t="s">
        <v>821</v>
      </c>
    </row>
    <row r="2" spans="1:13" ht="15" thickTop="1" thickBot="1">
      <c r="A2">
        <v>6001</v>
      </c>
      <c r="B2" s="33" t="s">
        <v>515</v>
      </c>
      <c r="C2" s="23" t="s">
        <v>514</v>
      </c>
      <c r="D2" s="23" t="s">
        <v>513</v>
      </c>
      <c r="E2" s="23" t="s">
        <v>512</v>
      </c>
      <c r="F2" s="22" t="s">
        <v>511</v>
      </c>
      <c r="L2" s="23" t="s">
        <v>514</v>
      </c>
      <c r="M2" s="22" t="s">
        <v>511</v>
      </c>
    </row>
    <row r="3" spans="1:13" ht="64.5" thickBot="1">
      <c r="B3" s="169" t="s">
        <v>1092</v>
      </c>
      <c r="C3" s="19" t="s">
        <v>509</v>
      </c>
      <c r="D3" s="19" t="s">
        <v>508</v>
      </c>
      <c r="E3" s="19" t="s">
        <v>489</v>
      </c>
      <c r="F3" s="21"/>
      <c r="H3" s="17" t="s">
        <v>507</v>
      </c>
      <c r="I3" s="17" t="s">
        <v>506</v>
      </c>
      <c r="K3" s="74" t="s">
        <v>468</v>
      </c>
      <c r="L3" s="19" t="s">
        <v>509</v>
      </c>
      <c r="M3" s="21"/>
    </row>
    <row r="4" spans="1:13" ht="14.25" thickBot="1">
      <c r="K4" s="74" t="s">
        <v>468</v>
      </c>
      <c r="M4" s="21"/>
    </row>
    <row r="5" spans="1:13" ht="14.25" thickBot="1">
      <c r="K5" s="74" t="s">
        <v>468</v>
      </c>
      <c r="M5" s="21"/>
    </row>
    <row r="6" spans="1:13" ht="15" thickTop="1" thickBot="1">
      <c r="B6" s="124" t="s">
        <v>515</v>
      </c>
      <c r="C6" s="125" t="s">
        <v>514</v>
      </c>
      <c r="D6" s="126" t="s">
        <v>513</v>
      </c>
      <c r="E6" s="125" t="s">
        <v>512</v>
      </c>
      <c r="F6" s="127" t="s">
        <v>511</v>
      </c>
      <c r="K6" s="74" t="s">
        <v>468</v>
      </c>
      <c r="L6" s="125" t="s">
        <v>514</v>
      </c>
      <c r="M6" s="21"/>
    </row>
    <row r="7" spans="1:13" ht="64.5" thickBot="1">
      <c r="A7" s="74" t="s">
        <v>2204</v>
      </c>
      <c r="B7" s="170">
        <v>0</v>
      </c>
      <c r="C7" s="129" t="s">
        <v>509</v>
      </c>
      <c r="D7" s="131" t="s">
        <v>508</v>
      </c>
      <c r="E7" s="129" t="s">
        <v>489</v>
      </c>
      <c r="F7" s="280"/>
      <c r="H7" s="17" t="s">
        <v>507</v>
      </c>
      <c r="I7" s="17" t="s">
        <v>506</v>
      </c>
      <c r="K7" s="74" t="s">
        <v>468</v>
      </c>
      <c r="L7" s="129" t="s">
        <v>509</v>
      </c>
      <c r="M7" s="21"/>
    </row>
    <row r="8" spans="1:13" ht="77.25" thickBot="1">
      <c r="B8" s="170">
        <v>1</v>
      </c>
      <c r="C8" s="129" t="s">
        <v>2185</v>
      </c>
      <c r="D8" s="131" t="s">
        <v>2186</v>
      </c>
      <c r="E8" s="129" t="s">
        <v>1983</v>
      </c>
      <c r="F8" s="280" t="s">
        <v>555</v>
      </c>
      <c r="H8" t="s">
        <v>1817</v>
      </c>
      <c r="I8" t="s">
        <v>1984</v>
      </c>
      <c r="K8" s="74" t="s">
        <v>468</v>
      </c>
      <c r="L8" s="129" t="s">
        <v>2185</v>
      </c>
      <c r="M8" s="21"/>
    </row>
    <row r="9" spans="1:13" ht="26.25" thickBot="1">
      <c r="B9" s="170">
        <v>2</v>
      </c>
      <c r="C9" s="129" t="s">
        <v>2187</v>
      </c>
      <c r="D9" s="131" t="s">
        <v>2188</v>
      </c>
      <c r="E9" s="129" t="s">
        <v>2189</v>
      </c>
      <c r="F9" s="130"/>
      <c r="H9" s="166" t="s">
        <v>2210</v>
      </c>
      <c r="I9" t="s">
        <v>1870</v>
      </c>
      <c r="K9" s="74" t="s">
        <v>468</v>
      </c>
      <c r="L9" s="129" t="s">
        <v>2187</v>
      </c>
      <c r="M9" s="21"/>
    </row>
    <row r="10" spans="1:13" ht="39" thickBot="1">
      <c r="B10" s="170">
        <v>3</v>
      </c>
      <c r="C10" s="129" t="s">
        <v>2190</v>
      </c>
      <c r="D10" s="131" t="s">
        <v>2191</v>
      </c>
      <c r="E10" s="129" t="s">
        <v>2192</v>
      </c>
      <c r="F10" s="130"/>
      <c r="H10" s="166" t="s">
        <v>2212</v>
      </c>
      <c r="I10" t="s">
        <v>2214</v>
      </c>
      <c r="K10" s="74" t="s">
        <v>468</v>
      </c>
      <c r="L10" s="129" t="s">
        <v>2190</v>
      </c>
      <c r="M10" s="21"/>
    </row>
    <row r="11" spans="1:13" ht="14.25" thickBot="1">
      <c r="B11" s="211">
        <v>4</v>
      </c>
      <c r="C11" s="199" t="s">
        <v>2193</v>
      </c>
      <c r="D11" s="288"/>
      <c r="E11" s="199" t="s">
        <v>734</v>
      </c>
      <c r="F11" s="281" t="s">
        <v>2194</v>
      </c>
      <c r="H11" t="s">
        <v>2216</v>
      </c>
      <c r="I11" t="s">
        <v>598</v>
      </c>
      <c r="K11" s="74" t="s">
        <v>468</v>
      </c>
      <c r="L11" s="199" t="s">
        <v>2193</v>
      </c>
      <c r="M11" s="21"/>
    </row>
    <row r="12" spans="1:13" ht="51.75" thickBot="1">
      <c r="B12" s="286"/>
      <c r="C12" s="287"/>
      <c r="D12" s="289"/>
      <c r="E12" s="287"/>
      <c r="F12" s="282" t="s">
        <v>2195</v>
      </c>
      <c r="K12" s="74" t="s">
        <v>468</v>
      </c>
      <c r="L12" s="287"/>
      <c r="M12" s="21"/>
    </row>
    <row r="13" spans="1:13" ht="51.75" thickBot="1">
      <c r="B13" s="286"/>
      <c r="C13" s="287"/>
      <c r="D13" s="289"/>
      <c r="E13" s="287"/>
      <c r="F13" s="282" t="s">
        <v>2196</v>
      </c>
      <c r="K13" s="74" t="s">
        <v>468</v>
      </c>
      <c r="L13" s="287"/>
      <c r="M13" s="21"/>
    </row>
    <row r="14" spans="1:13" ht="64.5" thickBot="1">
      <c r="B14" s="212"/>
      <c r="C14" s="200"/>
      <c r="D14" s="290"/>
      <c r="E14" s="200"/>
      <c r="F14" s="130" t="s">
        <v>2197</v>
      </c>
      <c r="K14" s="74" t="s">
        <v>468</v>
      </c>
      <c r="L14" s="200"/>
      <c r="M14" s="21"/>
    </row>
    <row r="15" spans="1:13" ht="14.25" thickBot="1">
      <c r="B15" s="211">
        <v>5</v>
      </c>
      <c r="C15" s="199" t="s">
        <v>2198</v>
      </c>
      <c r="D15" s="288" t="s">
        <v>2199</v>
      </c>
      <c r="E15" s="199" t="s">
        <v>2200</v>
      </c>
      <c r="F15" s="281" t="s">
        <v>558</v>
      </c>
      <c r="H15" t="s">
        <v>1224</v>
      </c>
      <c r="I15" t="s">
        <v>487</v>
      </c>
      <c r="K15" s="74" t="s">
        <v>468</v>
      </c>
      <c r="L15" s="199" t="s">
        <v>2198</v>
      </c>
      <c r="M15" s="21"/>
    </row>
    <row r="16" spans="1:13" ht="26.25" thickBot="1">
      <c r="B16" s="286"/>
      <c r="C16" s="287"/>
      <c r="D16" s="289"/>
      <c r="E16" s="287"/>
      <c r="F16" s="282" t="s">
        <v>2201</v>
      </c>
      <c r="K16" s="74" t="s">
        <v>468</v>
      </c>
      <c r="L16" s="287"/>
      <c r="M16" s="21"/>
    </row>
    <row r="17" spans="1:13" ht="39" thickBot="1">
      <c r="B17" s="212"/>
      <c r="C17" s="200"/>
      <c r="D17" s="290"/>
      <c r="E17" s="200"/>
      <c r="F17" s="130" t="s">
        <v>2202</v>
      </c>
      <c r="K17" s="74" t="s">
        <v>468</v>
      </c>
      <c r="L17" s="200"/>
      <c r="M17" s="21"/>
    </row>
    <row r="18" spans="1:13" ht="26.25" thickBot="1">
      <c r="B18" s="133"/>
      <c r="C18" s="283" t="s">
        <v>471</v>
      </c>
      <c r="D18" s="284" t="s">
        <v>470</v>
      </c>
      <c r="E18" s="134"/>
      <c r="F18" s="285"/>
      <c r="K18" s="74" t="s">
        <v>468</v>
      </c>
      <c r="L18" s="283" t="s">
        <v>471</v>
      </c>
      <c r="M18" s="21"/>
    </row>
    <row r="19" spans="1:13" ht="15" thickTop="1" thickBot="1">
      <c r="K19" s="74" t="s">
        <v>468</v>
      </c>
      <c r="M19" s="21"/>
    </row>
    <row r="20" spans="1:13" ht="14.25" thickBot="1">
      <c r="K20" s="74" t="s">
        <v>468</v>
      </c>
      <c r="M20" s="21"/>
    </row>
    <row r="21" spans="1:13" ht="14.25" thickBot="1">
      <c r="K21" s="74" t="s">
        <v>468</v>
      </c>
      <c r="M21" s="21"/>
    </row>
    <row r="22" spans="1:13" ht="15" thickTop="1" thickBot="1">
      <c r="A22" s="74" t="s">
        <v>2208</v>
      </c>
      <c r="B22" s="33" t="s">
        <v>515</v>
      </c>
      <c r="C22" s="23" t="s">
        <v>514</v>
      </c>
      <c r="D22" s="23" t="s">
        <v>513</v>
      </c>
      <c r="E22" s="23" t="s">
        <v>512</v>
      </c>
      <c r="F22" s="22" t="s">
        <v>511</v>
      </c>
      <c r="K22" s="74" t="s">
        <v>468</v>
      </c>
      <c r="L22" s="23" t="s">
        <v>514</v>
      </c>
      <c r="M22" s="21"/>
    </row>
    <row r="23" spans="1:13" ht="64.5" thickBot="1">
      <c r="B23" s="168">
        <v>0</v>
      </c>
      <c r="C23" s="19" t="s">
        <v>509</v>
      </c>
      <c r="D23" s="19" t="s">
        <v>508</v>
      </c>
      <c r="E23" s="19" t="s">
        <v>489</v>
      </c>
      <c r="F23" s="21"/>
      <c r="H23" s="17" t="s">
        <v>507</v>
      </c>
      <c r="I23" s="17" t="s">
        <v>506</v>
      </c>
      <c r="K23" s="74" t="s">
        <v>468</v>
      </c>
      <c r="L23" s="19" t="s">
        <v>509</v>
      </c>
      <c r="M23" s="21"/>
    </row>
    <row r="24" spans="1:13" ht="51.75" thickBot="1">
      <c r="B24" s="168">
        <v>1</v>
      </c>
      <c r="C24" s="19" t="s">
        <v>814</v>
      </c>
      <c r="D24" s="19" t="s">
        <v>816</v>
      </c>
      <c r="E24" s="19" t="s">
        <v>675</v>
      </c>
      <c r="F24" s="18" t="s">
        <v>555</v>
      </c>
      <c r="H24" s="17" t="s">
        <v>815</v>
      </c>
      <c r="I24" s="17" t="s">
        <v>820</v>
      </c>
      <c r="K24" s="74" t="s">
        <v>468</v>
      </c>
      <c r="L24" s="19" t="s">
        <v>814</v>
      </c>
      <c r="M24" s="21"/>
    </row>
    <row r="25" spans="1:13" ht="77.25" thickBot="1">
      <c r="B25" s="79">
        <v>2</v>
      </c>
      <c r="C25" s="19" t="s">
        <v>2185</v>
      </c>
      <c r="D25" s="19" t="s">
        <v>2186</v>
      </c>
      <c r="E25" s="32" t="s">
        <v>1983</v>
      </c>
      <c r="F25" s="77" t="s">
        <v>555</v>
      </c>
      <c r="H25" t="s">
        <v>1817</v>
      </c>
      <c r="I25" t="s">
        <v>1984</v>
      </c>
      <c r="K25" s="74" t="s">
        <v>468</v>
      </c>
      <c r="L25" s="19" t="s">
        <v>2185</v>
      </c>
      <c r="M25" s="21"/>
    </row>
    <row r="26" spans="1:13" ht="141" thickBot="1">
      <c r="B26" s="221">
        <v>3</v>
      </c>
      <c r="C26" s="196" t="s">
        <v>798</v>
      </c>
      <c r="D26" s="25" t="s">
        <v>2205</v>
      </c>
      <c r="E26" s="196" t="s">
        <v>2200</v>
      </c>
      <c r="F26" s="257"/>
      <c r="H26" t="s">
        <v>2218</v>
      </c>
      <c r="I26" t="s">
        <v>487</v>
      </c>
      <c r="K26" s="74" t="s">
        <v>468</v>
      </c>
      <c r="L26" s="196" t="s">
        <v>798</v>
      </c>
      <c r="M26" s="21"/>
    </row>
    <row r="27" spans="1:13" ht="40.5" thickBot="1">
      <c r="B27" s="222"/>
      <c r="C27" s="198"/>
      <c r="D27" s="19" t="s">
        <v>2206</v>
      </c>
      <c r="E27" s="198"/>
      <c r="F27" s="258"/>
      <c r="K27" s="74" t="s">
        <v>468</v>
      </c>
      <c r="L27" s="198"/>
      <c r="M27" s="21"/>
    </row>
    <row r="28" spans="1:13" ht="26.25" thickBot="1">
      <c r="B28" s="16"/>
      <c r="C28" s="28" t="s">
        <v>471</v>
      </c>
      <c r="D28" s="28" t="s">
        <v>470</v>
      </c>
      <c r="E28" s="14"/>
      <c r="F28" s="69"/>
      <c r="K28" s="74" t="s">
        <v>468</v>
      </c>
      <c r="L28" s="28" t="s">
        <v>471</v>
      </c>
      <c r="M28" s="21"/>
    </row>
    <row r="29" spans="1:13" ht="14.25" thickTop="1"/>
  </sheetData>
  <mergeCells count="15">
    <mergeCell ref="L11:L14"/>
    <mergeCell ref="L15:L17"/>
    <mergeCell ref="L26:L27"/>
    <mergeCell ref="B26:B27"/>
    <mergeCell ref="E26:E27"/>
    <mergeCell ref="C26:C27"/>
    <mergeCell ref="F26:F27"/>
    <mergeCell ref="B11:B14"/>
    <mergeCell ref="C11:C14"/>
    <mergeCell ref="D11:D14"/>
    <mergeCell ref="E11:E14"/>
    <mergeCell ref="B15:B17"/>
    <mergeCell ref="C15:C17"/>
    <mergeCell ref="D15:D17"/>
    <mergeCell ref="E15:E17"/>
  </mergeCells>
  <phoneticPr fontId="1" type="noConversion"/>
  <pageMargins left="0.7" right="0.7" top="0.75" bottom="0.75" header="0.3" footer="0.3"/>
  <pageSetup orientation="portrait" horizontalDpi="200" verticalDpi="200" copies="0" r:id="rId1"/>
</worksheet>
</file>

<file path=xl/worksheets/sheet4.xml><?xml version="1.0" encoding="utf-8"?>
<worksheet xmlns="http://schemas.openxmlformats.org/spreadsheetml/2006/main" xmlns:r="http://schemas.openxmlformats.org/officeDocument/2006/relationships">
  <dimension ref="A1:K14"/>
  <sheetViews>
    <sheetView workbookViewId="0">
      <selection activeCell="B4" sqref="B4:D14"/>
    </sheetView>
  </sheetViews>
  <sheetFormatPr defaultRowHeight="13.5"/>
  <sheetData>
    <row r="1" spans="1:11">
      <c r="A1" t="s">
        <v>822</v>
      </c>
      <c r="B1" t="s">
        <v>821</v>
      </c>
      <c r="C1" t="s">
        <v>822</v>
      </c>
      <c r="D1" t="s">
        <v>821</v>
      </c>
      <c r="J1" t="s">
        <v>822</v>
      </c>
      <c r="K1" t="s">
        <v>821</v>
      </c>
    </row>
    <row r="4" spans="1:11">
      <c r="B4" t="s">
        <v>846</v>
      </c>
      <c r="C4" t="s">
        <v>845</v>
      </c>
      <c r="D4" t="s">
        <v>509</v>
      </c>
    </row>
    <row r="5" spans="1:11">
      <c r="B5" t="s">
        <v>2069</v>
      </c>
      <c r="C5" t="s">
        <v>1983</v>
      </c>
      <c r="D5" t="s">
        <v>2185</v>
      </c>
    </row>
    <row r="6" spans="1:11">
      <c r="B6" t="s">
        <v>2209</v>
      </c>
      <c r="C6" t="s">
        <v>1065</v>
      </c>
      <c r="D6" t="s">
        <v>2187</v>
      </c>
    </row>
    <row r="7" spans="1:11">
      <c r="B7" t="s">
        <v>2211</v>
      </c>
      <c r="C7" t="s">
        <v>2213</v>
      </c>
      <c r="D7" t="s">
        <v>2190</v>
      </c>
    </row>
    <row r="8" spans="1:11">
      <c r="B8" t="s">
        <v>2215</v>
      </c>
      <c r="C8" t="s">
        <v>873</v>
      </c>
      <c r="D8" t="s">
        <v>2193</v>
      </c>
    </row>
    <row r="9" spans="1:11">
      <c r="B9" t="s">
        <v>1223</v>
      </c>
      <c r="C9" t="s">
        <v>752</v>
      </c>
      <c r="D9" t="s">
        <v>2198</v>
      </c>
    </row>
    <row r="11" spans="1:11">
      <c r="B11" t="s">
        <v>846</v>
      </c>
      <c r="C11" t="s">
        <v>845</v>
      </c>
      <c r="D11" t="s">
        <v>509</v>
      </c>
    </row>
    <row r="12" spans="1:11">
      <c r="B12" t="s">
        <v>941</v>
      </c>
      <c r="C12" t="s">
        <v>675</v>
      </c>
      <c r="D12" t="s">
        <v>814</v>
      </c>
    </row>
    <row r="13" spans="1:11">
      <c r="B13" t="s">
        <v>2069</v>
      </c>
      <c r="C13" t="s">
        <v>1983</v>
      </c>
      <c r="D13" t="s">
        <v>2185</v>
      </c>
    </row>
    <row r="14" spans="1:11">
      <c r="B14" t="s">
        <v>2217</v>
      </c>
      <c r="C14" t="s">
        <v>752</v>
      </c>
      <c r="D14" t="s">
        <v>798</v>
      </c>
    </row>
  </sheetData>
  <phoneticPr fontId="1" type="noConversion"/>
  <pageMargins left="0.7" right="0.7" top="0.75" bottom="0.75" header="0.3" footer="0.3"/>
  <pageSetup orientation="portrait" horizontalDpi="200" verticalDpi="200" copies="0" r:id="rId1"/>
</worksheet>
</file>

<file path=xl/worksheets/sheet5.xml><?xml version="1.0" encoding="utf-8"?>
<worksheet xmlns="http://schemas.openxmlformats.org/spreadsheetml/2006/main" xmlns:r="http://schemas.openxmlformats.org/officeDocument/2006/relationships">
  <dimension ref="A1:L349"/>
  <sheetViews>
    <sheetView topLeftCell="A280" workbookViewId="0">
      <selection activeCell="G286" sqref="G286"/>
    </sheetView>
  </sheetViews>
  <sheetFormatPr defaultRowHeight="13.5"/>
  <sheetData>
    <row r="1" spans="1:12" ht="14.25" thickBot="1">
      <c r="A1" t="s">
        <v>822</v>
      </c>
      <c r="B1" t="s">
        <v>821</v>
      </c>
      <c r="C1" t="s">
        <v>822</v>
      </c>
      <c r="D1" t="s">
        <v>821</v>
      </c>
      <c r="E1" t="s">
        <v>822</v>
      </c>
      <c r="F1" t="s">
        <v>821</v>
      </c>
      <c r="K1" t="s">
        <v>822</v>
      </c>
      <c r="L1" t="s">
        <v>821</v>
      </c>
    </row>
    <row r="2" spans="1:12" ht="15" thickTop="1" thickBot="1">
      <c r="A2" s="74" t="s">
        <v>1400</v>
      </c>
      <c r="B2" s="24" t="s">
        <v>515</v>
      </c>
      <c r="C2" s="23" t="s">
        <v>514</v>
      </c>
      <c r="D2" s="23" t="s">
        <v>513</v>
      </c>
      <c r="E2" s="23" t="s">
        <v>512</v>
      </c>
      <c r="F2" s="22" t="s">
        <v>511</v>
      </c>
      <c r="K2" s="23" t="s">
        <v>514</v>
      </c>
      <c r="L2" s="22" t="s">
        <v>511</v>
      </c>
    </row>
    <row r="3" spans="1:12" ht="64.5" thickBot="1">
      <c r="A3" s="74"/>
      <c r="B3" s="114">
        <v>0</v>
      </c>
      <c r="C3" s="19" t="s">
        <v>509</v>
      </c>
      <c r="D3" s="19" t="s">
        <v>508</v>
      </c>
      <c r="E3" s="115" t="s">
        <v>489</v>
      </c>
      <c r="F3" s="116"/>
      <c r="G3" s="17" t="s">
        <v>2181</v>
      </c>
      <c r="H3" s="17" t="s">
        <v>506</v>
      </c>
      <c r="J3" s="11" t="s">
        <v>468</v>
      </c>
      <c r="K3" s="19" t="s">
        <v>509</v>
      </c>
      <c r="L3" s="116"/>
    </row>
    <row r="4" spans="1:12" ht="51.75" thickBot="1">
      <c r="A4" s="74"/>
      <c r="B4" s="114">
        <v>1</v>
      </c>
      <c r="C4" s="19" t="s">
        <v>814</v>
      </c>
      <c r="D4" s="19" t="s">
        <v>816</v>
      </c>
      <c r="E4" s="19" t="s">
        <v>675</v>
      </c>
      <c r="F4" s="116"/>
      <c r="G4" s="17" t="s">
        <v>815</v>
      </c>
      <c r="H4" s="17" t="s">
        <v>820</v>
      </c>
      <c r="J4" s="11" t="s">
        <v>468</v>
      </c>
      <c r="K4" s="19" t="s">
        <v>814</v>
      </c>
      <c r="L4" s="116"/>
    </row>
    <row r="5" spans="1:12" ht="39" thickBot="1">
      <c r="A5" s="74"/>
      <c r="B5" s="203">
        <v>2</v>
      </c>
      <c r="C5" s="196" t="s">
        <v>1362</v>
      </c>
      <c r="D5" s="206"/>
      <c r="E5" s="196" t="s">
        <v>1363</v>
      </c>
      <c r="F5" s="107" t="s">
        <v>1364</v>
      </c>
      <c r="G5" s="78" t="s">
        <v>1817</v>
      </c>
      <c r="H5" s="32" t="s">
        <v>1818</v>
      </c>
      <c r="J5" s="11" t="s">
        <v>468</v>
      </c>
      <c r="K5" s="196" t="s">
        <v>1362</v>
      </c>
      <c r="L5" s="107" t="s">
        <v>1364</v>
      </c>
    </row>
    <row r="6" spans="1:12" ht="51">
      <c r="B6" s="204"/>
      <c r="C6" s="197"/>
      <c r="D6" s="207"/>
      <c r="E6" s="197"/>
      <c r="F6" s="107" t="s">
        <v>1365</v>
      </c>
      <c r="J6" s="11" t="s">
        <v>468</v>
      </c>
      <c r="K6" s="197"/>
      <c r="L6" s="107" t="s">
        <v>1365</v>
      </c>
    </row>
    <row r="7" spans="1:12" ht="51.75" thickBot="1">
      <c r="B7" s="205"/>
      <c r="C7" s="198"/>
      <c r="D7" s="208"/>
      <c r="E7" s="198"/>
      <c r="F7" s="101" t="s">
        <v>1366</v>
      </c>
      <c r="J7" s="11" t="s">
        <v>468</v>
      </c>
      <c r="K7" s="198"/>
      <c r="L7" s="101" t="s">
        <v>1366</v>
      </c>
    </row>
    <row r="8" spans="1:12" ht="26.25" thickBot="1">
      <c r="B8" s="114">
        <v>3</v>
      </c>
      <c r="C8" s="19" t="s">
        <v>1367</v>
      </c>
      <c r="D8" s="37" t="s">
        <v>558</v>
      </c>
      <c r="E8" s="115" t="s">
        <v>1368</v>
      </c>
      <c r="F8" s="101"/>
      <c r="G8" t="s">
        <v>1819</v>
      </c>
      <c r="H8" t="s">
        <v>487</v>
      </c>
      <c r="J8" s="11" t="s">
        <v>468</v>
      </c>
      <c r="K8" s="19" t="s">
        <v>1367</v>
      </c>
      <c r="L8" s="101"/>
    </row>
    <row r="9" spans="1:12" ht="38.25">
      <c r="B9" s="203">
        <v>4</v>
      </c>
      <c r="C9" s="196" t="s">
        <v>1369</v>
      </c>
      <c r="D9" s="206"/>
      <c r="E9" s="196" t="s">
        <v>873</v>
      </c>
      <c r="F9" s="107" t="s">
        <v>1370</v>
      </c>
      <c r="G9" t="s">
        <v>1820</v>
      </c>
      <c r="H9" t="s">
        <v>598</v>
      </c>
      <c r="J9" s="11" t="s">
        <v>468</v>
      </c>
      <c r="K9" s="196" t="s">
        <v>1369</v>
      </c>
      <c r="L9" s="107" t="s">
        <v>1370</v>
      </c>
    </row>
    <row r="10" spans="1:12">
      <c r="B10" s="204"/>
      <c r="C10" s="197"/>
      <c r="D10" s="207"/>
      <c r="E10" s="197"/>
      <c r="F10" s="117" t="s">
        <v>1371</v>
      </c>
      <c r="J10" s="11" t="s">
        <v>468</v>
      </c>
      <c r="K10" s="197"/>
      <c r="L10" s="117" t="s">
        <v>1371</v>
      </c>
    </row>
    <row r="11" spans="1:12" ht="14.25" thickBot="1">
      <c r="B11" s="205"/>
      <c r="C11" s="198"/>
      <c r="D11" s="208"/>
      <c r="E11" s="198"/>
      <c r="F11" s="118" t="s">
        <v>1372</v>
      </c>
      <c r="J11" s="11" t="s">
        <v>468</v>
      </c>
      <c r="K11" s="198"/>
      <c r="L11" s="118" t="s">
        <v>1372</v>
      </c>
    </row>
    <row r="12" spans="1:12" ht="26.25" thickBot="1">
      <c r="B12" s="119"/>
      <c r="C12" s="86" t="s">
        <v>471</v>
      </c>
      <c r="D12" s="15" t="s">
        <v>470</v>
      </c>
      <c r="E12" s="86"/>
      <c r="F12" s="85"/>
      <c r="J12" s="11" t="s">
        <v>468</v>
      </c>
      <c r="K12" s="86" t="s">
        <v>471</v>
      </c>
      <c r="L12" s="85"/>
    </row>
    <row r="13" spans="1:12" ht="15" thickTop="1" thickBot="1">
      <c r="J13" s="11" t="s">
        <v>468</v>
      </c>
    </row>
    <row r="14" spans="1:12" ht="15" thickTop="1" thickBot="1">
      <c r="B14" s="24" t="s">
        <v>515</v>
      </c>
      <c r="C14" s="23" t="s">
        <v>514</v>
      </c>
      <c r="D14" s="23" t="s">
        <v>513</v>
      </c>
      <c r="E14" s="23" t="s">
        <v>512</v>
      </c>
      <c r="F14" s="22" t="s">
        <v>511</v>
      </c>
      <c r="J14" s="11" t="s">
        <v>468</v>
      </c>
      <c r="K14" s="23" t="s">
        <v>514</v>
      </c>
      <c r="L14" s="22" t="s">
        <v>511</v>
      </c>
    </row>
    <row r="15" spans="1:12" ht="64.5" thickBot="1">
      <c r="A15">
        <v>22074</v>
      </c>
      <c r="B15" s="114">
        <v>0</v>
      </c>
      <c r="C15" s="19" t="s">
        <v>509</v>
      </c>
      <c r="D15" s="19" t="s">
        <v>508</v>
      </c>
      <c r="E15" s="115" t="s">
        <v>489</v>
      </c>
      <c r="F15" s="116"/>
      <c r="G15" s="17" t="s">
        <v>2182</v>
      </c>
      <c r="H15" s="17" t="s">
        <v>506</v>
      </c>
      <c r="J15" s="11" t="s">
        <v>468</v>
      </c>
      <c r="K15" s="19" t="s">
        <v>509</v>
      </c>
      <c r="L15" s="116"/>
    </row>
    <row r="16" spans="1:12" ht="25.5" customHeight="1">
      <c r="B16" s="203">
        <v>1</v>
      </c>
      <c r="C16" s="196" t="s">
        <v>1373</v>
      </c>
      <c r="D16" s="206"/>
      <c r="E16" s="206" t="s">
        <v>1374</v>
      </c>
      <c r="F16" s="70" t="s">
        <v>1375</v>
      </c>
      <c r="G16" t="s">
        <v>1821</v>
      </c>
      <c r="H16" t="s">
        <v>525</v>
      </c>
      <c r="J16" s="11" t="s">
        <v>468</v>
      </c>
      <c r="K16" s="196" t="s">
        <v>1373</v>
      </c>
      <c r="L16" s="70" t="s">
        <v>1375</v>
      </c>
    </row>
    <row r="17" spans="2:12">
      <c r="B17" s="204"/>
      <c r="C17" s="197"/>
      <c r="D17" s="207"/>
      <c r="E17" s="207"/>
      <c r="F17" s="120" t="s">
        <v>1376</v>
      </c>
      <c r="J17" s="11" t="s">
        <v>468</v>
      </c>
      <c r="K17" s="197"/>
      <c r="L17" s="120" t="s">
        <v>1376</v>
      </c>
    </row>
    <row r="18" spans="2:12" ht="26.25">
      <c r="B18" s="204"/>
      <c r="C18" s="197"/>
      <c r="D18" s="207"/>
      <c r="E18" s="207"/>
      <c r="F18" s="120" t="s">
        <v>1377</v>
      </c>
      <c r="J18" s="11" t="s">
        <v>468</v>
      </c>
      <c r="K18" s="197"/>
      <c r="L18" s="120" t="s">
        <v>1377</v>
      </c>
    </row>
    <row r="19" spans="2:12">
      <c r="B19" s="204"/>
      <c r="C19" s="197"/>
      <c r="D19" s="207"/>
      <c r="E19" s="207"/>
      <c r="F19" s="120" t="s">
        <v>1378</v>
      </c>
      <c r="J19" s="11" t="s">
        <v>468</v>
      </c>
      <c r="K19" s="197"/>
      <c r="L19" s="120" t="s">
        <v>1378</v>
      </c>
    </row>
    <row r="20" spans="2:12" ht="26.25">
      <c r="B20" s="204"/>
      <c r="C20" s="197"/>
      <c r="D20" s="207"/>
      <c r="E20" s="207"/>
      <c r="F20" s="120" t="s">
        <v>1379</v>
      </c>
      <c r="J20" s="11" t="s">
        <v>468</v>
      </c>
      <c r="K20" s="197"/>
      <c r="L20" s="120" t="s">
        <v>1379</v>
      </c>
    </row>
    <row r="21" spans="2:12" ht="26.25">
      <c r="B21" s="204"/>
      <c r="C21" s="197"/>
      <c r="D21" s="207"/>
      <c r="E21" s="207"/>
      <c r="F21" s="120" t="s">
        <v>1380</v>
      </c>
      <c r="J21" s="11" t="s">
        <v>468</v>
      </c>
      <c r="K21" s="197"/>
      <c r="L21" s="120" t="s">
        <v>1380</v>
      </c>
    </row>
    <row r="22" spans="2:12" ht="26.25">
      <c r="B22" s="204"/>
      <c r="C22" s="197"/>
      <c r="D22" s="207"/>
      <c r="E22" s="207"/>
      <c r="F22" s="120" t="s">
        <v>1381</v>
      </c>
      <c r="J22" s="11" t="s">
        <v>468</v>
      </c>
      <c r="K22" s="197"/>
      <c r="L22" s="120" t="s">
        <v>1381</v>
      </c>
    </row>
    <row r="23" spans="2:12" ht="26.25">
      <c r="B23" s="204"/>
      <c r="C23" s="197"/>
      <c r="D23" s="207"/>
      <c r="E23" s="207"/>
      <c r="F23" s="120" t="s">
        <v>1382</v>
      </c>
      <c r="J23" s="11" t="s">
        <v>468</v>
      </c>
      <c r="K23" s="197"/>
      <c r="L23" s="120" t="s">
        <v>1382</v>
      </c>
    </row>
    <row r="24" spans="2:12" ht="26.25">
      <c r="B24" s="204"/>
      <c r="C24" s="197"/>
      <c r="D24" s="207"/>
      <c r="E24" s="207"/>
      <c r="F24" s="120" t="s">
        <v>1383</v>
      </c>
      <c r="J24" s="11" t="s">
        <v>468</v>
      </c>
      <c r="K24" s="197"/>
      <c r="L24" s="120" t="s">
        <v>1383</v>
      </c>
    </row>
    <row r="25" spans="2:12" ht="26.25">
      <c r="B25" s="204"/>
      <c r="C25" s="197"/>
      <c r="D25" s="207"/>
      <c r="E25" s="207"/>
      <c r="F25" s="120" t="s">
        <v>1384</v>
      </c>
      <c r="J25" s="11" t="s">
        <v>468</v>
      </c>
      <c r="K25" s="197"/>
      <c r="L25" s="120" t="s">
        <v>1384</v>
      </c>
    </row>
    <row r="26" spans="2:12" ht="26.25">
      <c r="B26" s="204"/>
      <c r="C26" s="197"/>
      <c r="D26" s="207"/>
      <c r="E26" s="207"/>
      <c r="F26" s="120" t="s">
        <v>1385</v>
      </c>
      <c r="J26" s="11" t="s">
        <v>468</v>
      </c>
      <c r="K26" s="197"/>
      <c r="L26" s="120" t="s">
        <v>1385</v>
      </c>
    </row>
    <row r="27" spans="2:12" ht="14.25" thickBot="1">
      <c r="B27" s="205"/>
      <c r="C27" s="198"/>
      <c r="D27" s="208"/>
      <c r="E27" s="208"/>
      <c r="F27" s="121" t="s">
        <v>1386</v>
      </c>
      <c r="J27" s="11" t="s">
        <v>468</v>
      </c>
      <c r="K27" s="198"/>
      <c r="L27" s="121" t="s">
        <v>1386</v>
      </c>
    </row>
    <row r="28" spans="2:12" ht="64.5" thickBot="1">
      <c r="B28" s="114">
        <v>2</v>
      </c>
      <c r="C28" s="19" t="s">
        <v>1387</v>
      </c>
      <c r="D28" s="19" t="s">
        <v>516</v>
      </c>
      <c r="E28" s="115" t="s">
        <v>1388</v>
      </c>
      <c r="F28" s="21" t="s">
        <v>1389</v>
      </c>
      <c r="G28" t="s">
        <v>1822</v>
      </c>
      <c r="H28" t="s">
        <v>472</v>
      </c>
      <c r="J28" s="11" t="s">
        <v>468</v>
      </c>
      <c r="K28" s="19" t="s">
        <v>1387</v>
      </c>
      <c r="L28" s="21" t="s">
        <v>1389</v>
      </c>
    </row>
    <row r="29" spans="2:12" ht="64.5" thickBot="1">
      <c r="B29" s="114">
        <v>3</v>
      </c>
      <c r="C29" s="19" t="s">
        <v>1390</v>
      </c>
      <c r="D29" s="19" t="s">
        <v>516</v>
      </c>
      <c r="E29" s="115" t="s">
        <v>1388</v>
      </c>
      <c r="F29" s="21" t="s">
        <v>1389</v>
      </c>
      <c r="G29" t="s">
        <v>1823</v>
      </c>
      <c r="H29" t="s">
        <v>472</v>
      </c>
      <c r="J29" s="11" t="s">
        <v>468</v>
      </c>
      <c r="K29" s="19" t="s">
        <v>1390</v>
      </c>
      <c r="L29" s="21" t="s">
        <v>1389</v>
      </c>
    </row>
    <row r="30" spans="2:12" ht="64.5" thickBot="1">
      <c r="B30" s="114">
        <v>4</v>
      </c>
      <c r="C30" s="19" t="s">
        <v>1391</v>
      </c>
      <c r="D30" s="37" t="s">
        <v>516</v>
      </c>
      <c r="E30" s="115" t="s">
        <v>1388</v>
      </c>
      <c r="F30" s="21" t="s">
        <v>1392</v>
      </c>
      <c r="G30" t="s">
        <v>1824</v>
      </c>
      <c r="H30" t="s">
        <v>472</v>
      </c>
      <c r="J30" s="11" t="s">
        <v>468</v>
      </c>
      <c r="K30" s="19" t="s">
        <v>1391</v>
      </c>
      <c r="L30" s="21" t="s">
        <v>1392</v>
      </c>
    </row>
    <row r="31" spans="2:12" ht="27.75" thickBot="1">
      <c r="B31" s="114">
        <v>5</v>
      </c>
      <c r="C31" s="19" t="s">
        <v>1393</v>
      </c>
      <c r="D31" s="37" t="s">
        <v>1394</v>
      </c>
      <c r="E31" s="115" t="s">
        <v>1395</v>
      </c>
      <c r="F31" s="116"/>
      <c r="G31" t="s">
        <v>1825</v>
      </c>
      <c r="H31" t="s">
        <v>535</v>
      </c>
      <c r="J31" s="11" t="s">
        <v>468</v>
      </c>
      <c r="K31" s="19" t="s">
        <v>1393</v>
      </c>
      <c r="L31" s="116"/>
    </row>
    <row r="32" spans="2:12" ht="27.75" thickBot="1">
      <c r="B32" s="114">
        <v>6</v>
      </c>
      <c r="C32" s="19" t="s">
        <v>1396</v>
      </c>
      <c r="D32" s="37" t="s">
        <v>1394</v>
      </c>
      <c r="E32" s="115" t="s">
        <v>1395</v>
      </c>
      <c r="F32" s="116"/>
      <c r="G32" t="s">
        <v>1826</v>
      </c>
      <c r="H32" t="s">
        <v>535</v>
      </c>
      <c r="J32" s="11" t="s">
        <v>468</v>
      </c>
      <c r="K32" s="19" t="s">
        <v>1396</v>
      </c>
      <c r="L32" s="116"/>
    </row>
    <row r="33" spans="1:12" ht="27.75" thickBot="1">
      <c r="B33" s="114">
        <v>7</v>
      </c>
      <c r="C33" s="19" t="s">
        <v>1397</v>
      </c>
      <c r="D33" s="37" t="s">
        <v>754</v>
      </c>
      <c r="E33" s="115" t="s">
        <v>1398</v>
      </c>
      <c r="F33" s="116"/>
      <c r="G33" t="s">
        <v>1827</v>
      </c>
      <c r="H33" t="s">
        <v>1828</v>
      </c>
      <c r="J33" s="11" t="s">
        <v>468</v>
      </c>
      <c r="K33" s="19" t="s">
        <v>1397</v>
      </c>
      <c r="L33" s="116"/>
    </row>
    <row r="34" spans="1:12" ht="26.25" thickBot="1">
      <c r="B34" s="119"/>
      <c r="C34" s="86" t="s">
        <v>471</v>
      </c>
      <c r="D34" s="15" t="s">
        <v>470</v>
      </c>
      <c r="E34" s="86"/>
      <c r="F34" s="85"/>
      <c r="J34" s="11" t="s">
        <v>468</v>
      </c>
      <c r="K34" s="86" t="s">
        <v>471</v>
      </c>
      <c r="L34" s="85"/>
    </row>
    <row r="35" spans="1:12" ht="15" thickTop="1" thickBot="1">
      <c r="J35" s="11" t="s">
        <v>468</v>
      </c>
    </row>
    <row r="36" spans="1:12" ht="15" thickTop="1" thickBot="1">
      <c r="A36" s="1"/>
      <c r="B36" s="124" t="s">
        <v>515</v>
      </c>
      <c r="C36" s="125" t="s">
        <v>514</v>
      </c>
      <c r="D36" s="126" t="s">
        <v>513</v>
      </c>
      <c r="E36" s="125" t="s">
        <v>512</v>
      </c>
      <c r="F36" s="127" t="s">
        <v>511</v>
      </c>
      <c r="J36" s="11" t="s">
        <v>468</v>
      </c>
      <c r="K36" s="125" t="s">
        <v>514</v>
      </c>
      <c r="L36" s="127" t="s">
        <v>511</v>
      </c>
    </row>
    <row r="37" spans="1:12" ht="64.5" thickBot="1">
      <c r="A37" s="1"/>
      <c r="B37" s="128">
        <v>0</v>
      </c>
      <c r="C37" s="129" t="s">
        <v>509</v>
      </c>
      <c r="D37" s="129" t="s">
        <v>508</v>
      </c>
      <c r="E37" s="129" t="s">
        <v>489</v>
      </c>
      <c r="F37" s="130"/>
      <c r="G37" s="17" t="s">
        <v>2183</v>
      </c>
      <c r="H37" s="17" t="s">
        <v>506</v>
      </c>
      <c r="J37" s="11" t="s">
        <v>468</v>
      </c>
      <c r="K37" s="129" t="s">
        <v>509</v>
      </c>
      <c r="L37" s="130"/>
    </row>
    <row r="38" spans="1:12" ht="51.75" thickBot="1">
      <c r="A38" s="1" t="s">
        <v>1403</v>
      </c>
      <c r="B38" s="128">
        <v>1</v>
      </c>
      <c r="C38" s="129" t="s">
        <v>814</v>
      </c>
      <c r="D38" s="129" t="s">
        <v>1501</v>
      </c>
      <c r="E38" s="129" t="s">
        <v>675</v>
      </c>
      <c r="F38" s="130"/>
      <c r="G38" s="166" t="s">
        <v>815</v>
      </c>
      <c r="H38" s="129" t="s">
        <v>675</v>
      </c>
      <c r="J38" s="11" t="s">
        <v>468</v>
      </c>
      <c r="K38" s="129" t="s">
        <v>814</v>
      </c>
      <c r="L38" s="130"/>
    </row>
    <row r="39" spans="1:12" ht="64.5" thickBot="1">
      <c r="B39" s="128">
        <v>2</v>
      </c>
      <c r="C39" s="129" t="s">
        <v>1502</v>
      </c>
      <c r="D39" s="131" t="s">
        <v>1503</v>
      </c>
      <c r="E39" s="129" t="s">
        <v>778</v>
      </c>
      <c r="F39" s="130"/>
      <c r="G39" s="166" t="s">
        <v>1829</v>
      </c>
      <c r="H39" s="129" t="s">
        <v>778</v>
      </c>
      <c r="J39" s="11" t="s">
        <v>468</v>
      </c>
      <c r="K39" s="129" t="s">
        <v>1502</v>
      </c>
      <c r="L39" s="130"/>
    </row>
    <row r="40" spans="1:12" ht="26.25" thickBot="1">
      <c r="B40" s="211">
        <v>3</v>
      </c>
      <c r="C40" s="199" t="s">
        <v>1504</v>
      </c>
      <c r="D40" s="132" t="s">
        <v>1505</v>
      </c>
      <c r="E40" s="199" t="s">
        <v>502</v>
      </c>
      <c r="F40" s="201"/>
      <c r="G40" t="s">
        <v>1830</v>
      </c>
      <c r="H40" s="129" t="s">
        <v>499</v>
      </c>
      <c r="J40" s="11" t="s">
        <v>468</v>
      </c>
      <c r="K40" s="199" t="s">
        <v>1504</v>
      </c>
      <c r="L40" s="201"/>
    </row>
    <row r="41" spans="1:12" ht="26.25" thickBot="1">
      <c r="B41" s="212"/>
      <c r="C41" s="200"/>
      <c r="D41" s="129" t="s">
        <v>1506</v>
      </c>
      <c r="E41" s="200"/>
      <c r="F41" s="202"/>
      <c r="J41" s="11" t="s">
        <v>468</v>
      </c>
      <c r="K41" s="200"/>
      <c r="L41" s="202"/>
    </row>
    <row r="42" spans="1:12" ht="51.75" thickBot="1">
      <c r="B42" s="128">
        <v>4</v>
      </c>
      <c r="C42" s="129" t="s">
        <v>1507</v>
      </c>
      <c r="D42" s="131" t="s">
        <v>1508</v>
      </c>
      <c r="E42" s="129" t="s">
        <v>474</v>
      </c>
      <c r="F42" s="130"/>
      <c r="G42" s="166" t="s">
        <v>1831</v>
      </c>
      <c r="H42" s="166" t="s">
        <v>472</v>
      </c>
      <c r="J42" s="11" t="s">
        <v>468</v>
      </c>
      <c r="K42" s="129" t="s">
        <v>1507</v>
      </c>
      <c r="L42" s="130"/>
    </row>
    <row r="43" spans="1:12" ht="39" thickBot="1">
      <c r="B43" s="128">
        <v>5</v>
      </c>
      <c r="C43" s="129" t="s">
        <v>1509</v>
      </c>
      <c r="D43" s="131" t="s">
        <v>1510</v>
      </c>
      <c r="E43" s="129" t="s">
        <v>474</v>
      </c>
      <c r="F43" s="130"/>
      <c r="G43" s="166" t="s">
        <v>1832</v>
      </c>
      <c r="H43" s="166" t="s">
        <v>472</v>
      </c>
      <c r="J43" s="11" t="s">
        <v>468</v>
      </c>
      <c r="K43" s="129" t="s">
        <v>1509</v>
      </c>
      <c r="L43" s="130"/>
    </row>
    <row r="44" spans="1:12" ht="26.25" thickBot="1">
      <c r="B44" s="133"/>
      <c r="C44" s="134" t="s">
        <v>471</v>
      </c>
      <c r="D44" s="135" t="s">
        <v>470</v>
      </c>
      <c r="E44" s="134"/>
      <c r="F44" s="136"/>
      <c r="J44" s="11" t="s">
        <v>468</v>
      </c>
      <c r="K44" s="134" t="s">
        <v>471</v>
      </c>
      <c r="L44" s="136"/>
    </row>
    <row r="45" spans="1:12" ht="15" thickTop="1" thickBot="1">
      <c r="J45" s="11" t="s">
        <v>468</v>
      </c>
    </row>
    <row r="46" spans="1:12" ht="15" thickTop="1" thickBot="1">
      <c r="A46" s="1" t="s">
        <v>1404</v>
      </c>
      <c r="B46" s="24" t="s">
        <v>515</v>
      </c>
      <c r="C46" s="23" t="s">
        <v>514</v>
      </c>
      <c r="D46" s="23" t="s">
        <v>513</v>
      </c>
      <c r="E46" s="23" t="s">
        <v>512</v>
      </c>
      <c r="F46" s="22" t="s">
        <v>511</v>
      </c>
      <c r="J46" s="11" t="s">
        <v>468</v>
      </c>
      <c r="K46" s="23" t="s">
        <v>514</v>
      </c>
      <c r="L46" s="22" t="s">
        <v>511</v>
      </c>
    </row>
    <row r="47" spans="1:12" ht="64.5" thickBot="1">
      <c r="B47" s="114">
        <v>0</v>
      </c>
      <c r="C47" s="19" t="s">
        <v>509</v>
      </c>
      <c r="D47" s="19" t="s">
        <v>508</v>
      </c>
      <c r="E47" s="115" t="s">
        <v>489</v>
      </c>
      <c r="F47" s="116"/>
      <c r="G47" s="17" t="s">
        <v>507</v>
      </c>
      <c r="H47" s="17" t="s">
        <v>506</v>
      </c>
      <c r="J47" s="11" t="s">
        <v>468</v>
      </c>
      <c r="K47" s="19" t="s">
        <v>509</v>
      </c>
      <c r="L47" s="116"/>
    </row>
    <row r="48" spans="1:12" ht="90.75" thickBot="1">
      <c r="B48" s="114">
        <v>1</v>
      </c>
      <c r="C48" s="19" t="s">
        <v>1002</v>
      </c>
      <c r="D48" s="19" t="s">
        <v>1004</v>
      </c>
      <c r="E48" s="115" t="s">
        <v>675</v>
      </c>
      <c r="F48" s="116"/>
      <c r="G48" t="s">
        <v>1833</v>
      </c>
      <c r="H48" s="115" t="s">
        <v>675</v>
      </c>
      <c r="J48" s="11" t="s">
        <v>468</v>
      </c>
      <c r="K48" s="19" t="s">
        <v>1002</v>
      </c>
      <c r="L48" s="116"/>
    </row>
    <row r="49" spans="1:12" ht="64.5" thickBot="1">
      <c r="B49" s="137">
        <v>2</v>
      </c>
      <c r="C49" s="19" t="s">
        <v>1511</v>
      </c>
      <c r="D49" s="19" t="s">
        <v>1512</v>
      </c>
      <c r="E49" s="19" t="s">
        <v>778</v>
      </c>
      <c r="F49" s="18" t="s">
        <v>1513</v>
      </c>
      <c r="G49" s="17" t="s">
        <v>1835</v>
      </c>
      <c r="H49" s="17" t="s">
        <v>1834</v>
      </c>
      <c r="J49" s="11" t="s">
        <v>468</v>
      </c>
      <c r="K49" s="19" t="s">
        <v>1511</v>
      </c>
      <c r="L49" s="18" t="s">
        <v>1513</v>
      </c>
    </row>
    <row r="50" spans="1:12" ht="63.75">
      <c r="B50" s="203">
        <v>3</v>
      </c>
      <c r="C50" s="196" t="s">
        <v>1514</v>
      </c>
      <c r="D50" s="196"/>
      <c r="E50" s="196" t="s">
        <v>687</v>
      </c>
      <c r="F50" s="70" t="s">
        <v>1515</v>
      </c>
      <c r="G50" t="s">
        <v>1836</v>
      </c>
      <c r="H50" t="s">
        <v>598</v>
      </c>
      <c r="J50" s="11" t="s">
        <v>468</v>
      </c>
      <c r="K50" s="196" t="s">
        <v>1514</v>
      </c>
      <c r="L50" s="70" t="s">
        <v>1515</v>
      </c>
    </row>
    <row r="51" spans="1:12" ht="51.75" thickBot="1">
      <c r="B51" s="205"/>
      <c r="C51" s="198"/>
      <c r="D51" s="198"/>
      <c r="E51" s="198"/>
      <c r="F51" s="48" t="s">
        <v>1516</v>
      </c>
      <c r="J51" s="11" t="s">
        <v>468</v>
      </c>
      <c r="K51" s="198"/>
      <c r="L51" s="48" t="s">
        <v>1516</v>
      </c>
    </row>
    <row r="52" spans="1:12" ht="25.5">
      <c r="B52" s="203">
        <v>4</v>
      </c>
      <c r="C52" s="196" t="s">
        <v>1517</v>
      </c>
      <c r="D52" s="176"/>
      <c r="E52" s="196" t="s">
        <v>687</v>
      </c>
      <c r="F52" s="70" t="s">
        <v>1518</v>
      </c>
      <c r="G52" t="s">
        <v>1837</v>
      </c>
      <c r="H52" t="s">
        <v>598</v>
      </c>
      <c r="J52" s="11" t="s">
        <v>468</v>
      </c>
      <c r="K52" s="196" t="s">
        <v>1517</v>
      </c>
      <c r="L52" s="70" t="s">
        <v>1518</v>
      </c>
    </row>
    <row r="53" spans="1:12">
      <c r="B53" s="204"/>
      <c r="C53" s="197"/>
      <c r="D53" s="177"/>
      <c r="E53" s="197"/>
      <c r="F53" s="70" t="s">
        <v>1519</v>
      </c>
      <c r="J53" s="11" t="s">
        <v>468</v>
      </c>
      <c r="K53" s="197"/>
      <c r="L53" s="70" t="s">
        <v>1519</v>
      </c>
    </row>
    <row r="54" spans="1:12" ht="14.25" thickBot="1">
      <c r="B54" s="205"/>
      <c r="C54" s="198"/>
      <c r="D54" s="178"/>
      <c r="E54" s="198"/>
      <c r="F54" s="18" t="s">
        <v>1520</v>
      </c>
      <c r="J54" s="11" t="s">
        <v>468</v>
      </c>
      <c r="K54" s="198"/>
      <c r="L54" s="18" t="s">
        <v>1520</v>
      </c>
    </row>
    <row r="55" spans="1:12" ht="26.25" thickBot="1">
      <c r="B55" s="114">
        <v>5</v>
      </c>
      <c r="C55" s="19" t="s">
        <v>1367</v>
      </c>
      <c r="D55" s="37" t="s">
        <v>558</v>
      </c>
      <c r="E55" s="115" t="s">
        <v>1368</v>
      </c>
      <c r="F55" s="18"/>
      <c r="G55" t="s">
        <v>1819</v>
      </c>
      <c r="H55" t="s">
        <v>487</v>
      </c>
      <c r="J55" s="11" t="s">
        <v>468</v>
      </c>
      <c r="K55" s="19" t="s">
        <v>1367</v>
      </c>
      <c r="L55" s="18"/>
    </row>
    <row r="56" spans="1:12" ht="38.25">
      <c r="B56" s="203">
        <v>6</v>
      </c>
      <c r="C56" s="196" t="s">
        <v>1369</v>
      </c>
      <c r="D56" s="206"/>
      <c r="E56" s="196" t="s">
        <v>687</v>
      </c>
      <c r="F56" s="107" t="s">
        <v>1370</v>
      </c>
      <c r="G56" t="s">
        <v>1820</v>
      </c>
      <c r="H56" t="s">
        <v>598</v>
      </c>
      <c r="J56" s="11" t="s">
        <v>468</v>
      </c>
      <c r="K56" s="196" t="s">
        <v>1369</v>
      </c>
      <c r="L56" s="107" t="s">
        <v>1370</v>
      </c>
    </row>
    <row r="57" spans="1:12">
      <c r="B57" s="204"/>
      <c r="C57" s="197"/>
      <c r="D57" s="207"/>
      <c r="E57" s="197"/>
      <c r="F57" s="117" t="s">
        <v>1371</v>
      </c>
      <c r="J57" s="11" t="s">
        <v>468</v>
      </c>
      <c r="K57" s="197"/>
      <c r="L57" s="117" t="s">
        <v>1371</v>
      </c>
    </row>
    <row r="58" spans="1:12" ht="14.25" thickBot="1">
      <c r="B58" s="205"/>
      <c r="C58" s="198"/>
      <c r="D58" s="208"/>
      <c r="E58" s="198"/>
      <c r="F58" s="118" t="s">
        <v>1372</v>
      </c>
      <c r="J58" s="11" t="s">
        <v>468</v>
      </c>
      <c r="K58" s="198"/>
      <c r="L58" s="118" t="s">
        <v>1372</v>
      </c>
    </row>
    <row r="59" spans="1:12" ht="26.25" thickBot="1">
      <c r="B59" s="119"/>
      <c r="C59" s="86" t="s">
        <v>471</v>
      </c>
      <c r="D59" s="15" t="s">
        <v>470</v>
      </c>
      <c r="E59" s="86"/>
      <c r="F59" s="139"/>
      <c r="J59" s="11" t="s">
        <v>468</v>
      </c>
      <c r="K59" s="86" t="s">
        <v>471</v>
      </c>
      <c r="L59" s="139"/>
    </row>
    <row r="60" spans="1:12" ht="14.25" thickTop="1">
      <c r="J60" s="11" t="s">
        <v>468</v>
      </c>
    </row>
    <row r="61" spans="1:12">
      <c r="J61" s="11" t="s">
        <v>468</v>
      </c>
    </row>
    <row r="62" spans="1:12">
      <c r="A62" s="1"/>
      <c r="J62" s="11" t="s">
        <v>468</v>
      </c>
    </row>
    <row r="63" spans="1:12" ht="14.25" thickBot="1">
      <c r="A63" s="1"/>
      <c r="J63" s="11" t="s">
        <v>468</v>
      </c>
    </row>
    <row r="64" spans="1:12" ht="15" thickTop="1" thickBot="1">
      <c r="A64" s="1" t="s">
        <v>1405</v>
      </c>
      <c r="B64" s="140" t="s">
        <v>515</v>
      </c>
      <c r="C64" s="141" t="s">
        <v>514</v>
      </c>
      <c r="D64" s="141" t="s">
        <v>513</v>
      </c>
      <c r="E64" s="141" t="s">
        <v>512</v>
      </c>
      <c r="F64" s="142" t="s">
        <v>511</v>
      </c>
      <c r="J64" s="11" t="s">
        <v>468</v>
      </c>
      <c r="K64" s="141" t="s">
        <v>514</v>
      </c>
      <c r="L64" s="142" t="s">
        <v>511</v>
      </c>
    </row>
    <row r="65" spans="1:12" ht="64.5" thickBot="1">
      <c r="B65" s="143">
        <v>0</v>
      </c>
      <c r="C65" s="37" t="s">
        <v>509</v>
      </c>
      <c r="D65" s="37" t="s">
        <v>1521</v>
      </c>
      <c r="E65" s="102" t="s">
        <v>489</v>
      </c>
      <c r="F65" s="100"/>
      <c r="G65" s="17" t="s">
        <v>507</v>
      </c>
      <c r="H65" s="17" t="s">
        <v>506</v>
      </c>
      <c r="J65" s="11" t="s">
        <v>468</v>
      </c>
      <c r="K65" s="37" t="s">
        <v>509</v>
      </c>
      <c r="L65" s="100"/>
    </row>
    <row r="66" spans="1:12" ht="14.25" thickBot="1">
      <c r="B66" s="144" t="s">
        <v>1522</v>
      </c>
      <c r="C66" s="37" t="s">
        <v>1523</v>
      </c>
      <c r="D66" s="102"/>
      <c r="E66" s="102" t="s">
        <v>689</v>
      </c>
      <c r="F66" s="64" t="s">
        <v>960</v>
      </c>
      <c r="G66" t="s">
        <v>1838</v>
      </c>
      <c r="H66" t="s">
        <v>605</v>
      </c>
      <c r="J66" s="11" t="s">
        <v>468</v>
      </c>
      <c r="K66" s="37" t="s">
        <v>1523</v>
      </c>
      <c r="L66" s="64" t="s">
        <v>960</v>
      </c>
    </row>
    <row r="67" spans="1:12" ht="90" thickBot="1">
      <c r="B67" s="144" t="s">
        <v>1524</v>
      </c>
      <c r="C67" s="37" t="s">
        <v>1525</v>
      </c>
      <c r="D67" s="37" t="s">
        <v>608</v>
      </c>
      <c r="E67" s="102" t="s">
        <v>689</v>
      </c>
      <c r="F67" s="80" t="s">
        <v>960</v>
      </c>
      <c r="G67" t="s">
        <v>606</v>
      </c>
      <c r="H67" t="s">
        <v>605</v>
      </c>
      <c r="J67" s="11" t="s">
        <v>468</v>
      </c>
      <c r="K67" s="37" t="s">
        <v>1525</v>
      </c>
      <c r="L67" s="80" t="s">
        <v>960</v>
      </c>
    </row>
    <row r="68" spans="1:12" ht="14.25" thickBot="1">
      <c r="B68" s="144" t="s">
        <v>1526</v>
      </c>
      <c r="C68" s="37" t="s">
        <v>1527</v>
      </c>
      <c r="D68" s="102"/>
      <c r="E68" s="102" t="s">
        <v>1528</v>
      </c>
      <c r="F68" s="100"/>
      <c r="G68" s="167" t="s">
        <v>452</v>
      </c>
      <c r="H68" s="102" t="s">
        <v>1528</v>
      </c>
      <c r="J68" s="11" t="s">
        <v>468</v>
      </c>
      <c r="K68" s="37" t="s">
        <v>1527</v>
      </c>
      <c r="L68" s="100"/>
    </row>
    <row r="69" spans="1:12">
      <c r="B69" s="209" t="s">
        <v>1529</v>
      </c>
      <c r="C69" s="176" t="s">
        <v>1530</v>
      </c>
      <c r="D69" s="145" t="s">
        <v>1531</v>
      </c>
      <c r="E69" s="187" t="s">
        <v>734</v>
      </c>
      <c r="F69" s="182"/>
      <c r="G69" t="s">
        <v>1839</v>
      </c>
      <c r="H69" t="s">
        <v>598</v>
      </c>
      <c r="J69" s="11" t="s">
        <v>468</v>
      </c>
      <c r="K69" s="176" t="s">
        <v>1530</v>
      </c>
      <c r="L69" s="182"/>
    </row>
    <row r="70" spans="1:12" ht="14.25" thickBot="1">
      <c r="B70" s="210"/>
      <c r="C70" s="178"/>
      <c r="D70" s="102" t="s">
        <v>1532</v>
      </c>
      <c r="E70" s="189"/>
      <c r="F70" s="183"/>
      <c r="J70" s="11" t="s">
        <v>468</v>
      </c>
      <c r="K70" s="178"/>
      <c r="L70" s="183"/>
    </row>
    <row r="71" spans="1:12" ht="26.25" thickBot="1">
      <c r="B71" s="146"/>
      <c r="C71" s="105" t="s">
        <v>471</v>
      </c>
      <c r="D71" s="15" t="s">
        <v>470</v>
      </c>
      <c r="E71" s="105"/>
      <c r="F71" s="138"/>
      <c r="J71" s="11" t="s">
        <v>468</v>
      </c>
      <c r="K71" s="105" t="s">
        <v>471</v>
      </c>
      <c r="L71" s="138"/>
    </row>
    <row r="72" spans="1:12" ht="14.25" thickTop="1">
      <c r="J72" s="11" t="s">
        <v>468</v>
      </c>
    </row>
    <row r="73" spans="1:12">
      <c r="J73" s="11" t="s">
        <v>468</v>
      </c>
    </row>
    <row r="74" spans="1:12" ht="14.25" thickBot="1">
      <c r="J74" s="11" t="s">
        <v>468</v>
      </c>
    </row>
    <row r="75" spans="1:12" ht="15" thickTop="1" thickBot="1">
      <c r="A75" s="1" t="s">
        <v>1406</v>
      </c>
      <c r="B75" s="33" t="s">
        <v>515</v>
      </c>
      <c r="C75" s="23" t="s">
        <v>514</v>
      </c>
      <c r="D75" s="23" t="s">
        <v>513</v>
      </c>
      <c r="E75" s="23" t="s">
        <v>512</v>
      </c>
      <c r="F75" s="22" t="s">
        <v>511</v>
      </c>
      <c r="J75" s="11" t="s">
        <v>468</v>
      </c>
      <c r="K75" s="23" t="s">
        <v>514</v>
      </c>
      <c r="L75" s="22" t="s">
        <v>511</v>
      </c>
    </row>
    <row r="76" spans="1:12" ht="64.5" thickBot="1">
      <c r="B76" s="97" t="s">
        <v>612</v>
      </c>
      <c r="C76" s="19" t="s">
        <v>509</v>
      </c>
      <c r="D76" s="19" t="s">
        <v>508</v>
      </c>
      <c r="E76" s="19" t="s">
        <v>489</v>
      </c>
      <c r="F76" s="21"/>
      <c r="G76" s="17" t="s">
        <v>507</v>
      </c>
      <c r="H76" s="17" t="s">
        <v>506</v>
      </c>
      <c r="J76" s="11" t="s">
        <v>468</v>
      </c>
      <c r="K76" s="19" t="s">
        <v>509</v>
      </c>
      <c r="L76" s="21"/>
    </row>
    <row r="77" spans="1:12" ht="26.25" thickBot="1">
      <c r="B77" s="97" t="s">
        <v>611</v>
      </c>
      <c r="C77" s="19" t="s">
        <v>504</v>
      </c>
      <c r="D77" s="19" t="s">
        <v>503</v>
      </c>
      <c r="E77" s="32" t="s">
        <v>1533</v>
      </c>
      <c r="F77" s="80" t="s">
        <v>960</v>
      </c>
      <c r="G77" t="s">
        <v>500</v>
      </c>
      <c r="H77" t="s">
        <v>499</v>
      </c>
      <c r="J77" s="11" t="s">
        <v>468</v>
      </c>
      <c r="K77" s="19" t="s">
        <v>504</v>
      </c>
      <c r="L77" s="80" t="s">
        <v>960</v>
      </c>
    </row>
    <row r="78" spans="1:12" ht="77.25" thickBot="1">
      <c r="B78" s="97" t="s">
        <v>610</v>
      </c>
      <c r="C78" s="19" t="s">
        <v>1523</v>
      </c>
      <c r="D78" s="19" t="s">
        <v>1534</v>
      </c>
      <c r="E78" s="19" t="s">
        <v>735</v>
      </c>
      <c r="F78" s="80" t="s">
        <v>960</v>
      </c>
      <c r="G78" s="17" t="s">
        <v>1838</v>
      </c>
      <c r="H78" s="19" t="s">
        <v>735</v>
      </c>
      <c r="J78" s="11" t="s">
        <v>468</v>
      </c>
      <c r="K78" s="19" t="s">
        <v>1523</v>
      </c>
      <c r="L78" s="80" t="s">
        <v>960</v>
      </c>
    </row>
    <row r="79" spans="1:12" ht="75" customHeight="1" thickBot="1">
      <c r="B79" s="213" t="s">
        <v>604</v>
      </c>
      <c r="C79" s="176" t="s">
        <v>1525</v>
      </c>
      <c r="D79" s="176" t="s">
        <v>608</v>
      </c>
      <c r="E79" s="187" t="s">
        <v>689</v>
      </c>
      <c r="F79" s="194" t="s">
        <v>960</v>
      </c>
      <c r="G79" t="s">
        <v>606</v>
      </c>
      <c r="H79" s="19" t="s">
        <v>735</v>
      </c>
      <c r="J79" s="11" t="s">
        <v>468</v>
      </c>
      <c r="K79" s="176" t="s">
        <v>1525</v>
      </c>
      <c r="L79" s="194" t="s">
        <v>960</v>
      </c>
    </row>
    <row r="80" spans="1:12" ht="14.25" thickBot="1">
      <c r="B80" s="214"/>
      <c r="C80" s="178"/>
      <c r="D80" s="178"/>
      <c r="E80" s="189"/>
      <c r="F80" s="195"/>
      <c r="J80" s="11" t="s">
        <v>468</v>
      </c>
      <c r="K80" s="178"/>
      <c r="L80" s="195"/>
    </row>
    <row r="81" spans="2:12" ht="63.75">
      <c r="B81" s="213" t="s">
        <v>596</v>
      </c>
      <c r="C81" s="174" t="s">
        <v>648</v>
      </c>
      <c r="D81" s="25" t="s">
        <v>1535</v>
      </c>
      <c r="E81" s="174" t="s">
        <v>545</v>
      </c>
      <c r="F81" s="179"/>
      <c r="G81" t="s">
        <v>1840</v>
      </c>
      <c r="H81" s="17" t="s">
        <v>487</v>
      </c>
      <c r="J81" s="11" t="s">
        <v>468</v>
      </c>
      <c r="K81" s="174" t="s">
        <v>648</v>
      </c>
      <c r="L81" s="179"/>
    </row>
    <row r="82" spans="2:12" ht="14.25" thickBot="1">
      <c r="B82" s="214"/>
      <c r="C82" s="175"/>
      <c r="D82" s="19" t="s">
        <v>516</v>
      </c>
      <c r="E82" s="175"/>
      <c r="F82" s="181"/>
      <c r="J82" s="11" t="s">
        <v>468</v>
      </c>
      <c r="K82" s="175"/>
      <c r="L82" s="181"/>
    </row>
    <row r="83" spans="2:12" ht="76.5">
      <c r="B83" s="213" t="s">
        <v>563</v>
      </c>
      <c r="C83" s="174" t="s">
        <v>645</v>
      </c>
      <c r="D83" s="25" t="s">
        <v>1536</v>
      </c>
      <c r="E83" s="196" t="s">
        <v>532</v>
      </c>
      <c r="F83" s="179"/>
      <c r="G83" t="s">
        <v>1842</v>
      </c>
      <c r="H83" s="17" t="s">
        <v>472</v>
      </c>
      <c r="J83" s="11" t="s">
        <v>468</v>
      </c>
      <c r="K83" s="174" t="s">
        <v>645</v>
      </c>
      <c r="L83" s="179"/>
    </row>
    <row r="84" spans="2:12" ht="14.25" thickBot="1">
      <c r="B84" s="214"/>
      <c r="C84" s="175"/>
      <c r="D84" s="19" t="s">
        <v>490</v>
      </c>
      <c r="E84" s="198"/>
      <c r="F84" s="181"/>
      <c r="J84" s="11" t="s">
        <v>468</v>
      </c>
      <c r="K84" s="175"/>
      <c r="L84" s="181"/>
    </row>
    <row r="85" spans="2:12" ht="63.75">
      <c r="B85" s="213" t="s">
        <v>642</v>
      </c>
      <c r="C85" s="174" t="s">
        <v>641</v>
      </c>
      <c r="D85" s="25" t="s">
        <v>1537</v>
      </c>
      <c r="E85" s="196" t="s">
        <v>532</v>
      </c>
      <c r="F85" s="179"/>
      <c r="G85" t="s">
        <v>1831</v>
      </c>
      <c r="H85" s="17" t="s">
        <v>472</v>
      </c>
      <c r="J85" s="11" t="s">
        <v>468</v>
      </c>
      <c r="K85" s="174" t="s">
        <v>641</v>
      </c>
      <c r="L85" s="179"/>
    </row>
    <row r="86" spans="2:12" ht="14.25" thickBot="1">
      <c r="B86" s="214"/>
      <c r="C86" s="175"/>
      <c r="D86" s="19" t="s">
        <v>475</v>
      </c>
      <c r="E86" s="198"/>
      <c r="F86" s="181"/>
      <c r="J86" s="11" t="s">
        <v>468</v>
      </c>
      <c r="K86" s="175"/>
      <c r="L86" s="181"/>
    </row>
    <row r="87" spans="2:12" ht="357.75">
      <c r="B87" s="213" t="s">
        <v>638</v>
      </c>
      <c r="C87" s="174" t="s">
        <v>632</v>
      </c>
      <c r="D87" s="38" t="s">
        <v>1538</v>
      </c>
      <c r="E87" s="174" t="s">
        <v>532</v>
      </c>
      <c r="F87" s="179"/>
      <c r="G87" t="s">
        <v>1845</v>
      </c>
      <c r="H87" t="s">
        <v>1846</v>
      </c>
      <c r="J87" s="11" t="s">
        <v>468</v>
      </c>
      <c r="K87" s="174" t="s">
        <v>632</v>
      </c>
      <c r="L87" s="179"/>
    </row>
    <row r="88" spans="2:12" ht="14.25" thickBot="1">
      <c r="B88" s="214"/>
      <c r="C88" s="175"/>
      <c r="D88" s="37" t="s">
        <v>490</v>
      </c>
      <c r="E88" s="175"/>
      <c r="F88" s="181"/>
      <c r="J88" s="11" t="s">
        <v>468</v>
      </c>
      <c r="K88" s="175"/>
      <c r="L88" s="181"/>
    </row>
    <row r="89" spans="2:12" ht="408.75">
      <c r="B89" s="213" t="s">
        <v>633</v>
      </c>
      <c r="C89" s="174" t="s">
        <v>542</v>
      </c>
      <c r="D89" s="38" t="s">
        <v>1539</v>
      </c>
      <c r="E89" s="174" t="s">
        <v>532</v>
      </c>
      <c r="F89" s="179"/>
      <c r="G89" t="s">
        <v>1848</v>
      </c>
      <c r="H89" t="s">
        <v>1846</v>
      </c>
      <c r="J89" s="11" t="s">
        <v>468</v>
      </c>
      <c r="K89" s="174" t="s">
        <v>542</v>
      </c>
      <c r="L89" s="179"/>
    </row>
    <row r="90" spans="2:12" ht="14.25" thickBot="1">
      <c r="B90" s="214"/>
      <c r="C90" s="175"/>
      <c r="D90" s="37" t="s">
        <v>490</v>
      </c>
      <c r="E90" s="175"/>
      <c r="F90" s="181"/>
      <c r="H90" t="s">
        <v>1846</v>
      </c>
      <c r="J90" s="11" t="s">
        <v>468</v>
      </c>
      <c r="K90" s="175"/>
      <c r="L90" s="181"/>
    </row>
    <row r="91" spans="2:12" ht="409.5">
      <c r="B91" s="213" t="s">
        <v>630</v>
      </c>
      <c r="C91" s="174" t="s">
        <v>626</v>
      </c>
      <c r="D91" s="38" t="s">
        <v>625</v>
      </c>
      <c r="E91" s="174" t="s">
        <v>532</v>
      </c>
      <c r="F91" s="179"/>
      <c r="G91" t="s">
        <v>1849</v>
      </c>
      <c r="H91" t="s">
        <v>1846</v>
      </c>
      <c r="J91" s="11" t="s">
        <v>468</v>
      </c>
      <c r="K91" s="174" t="s">
        <v>626</v>
      </c>
      <c r="L91" s="179"/>
    </row>
    <row r="92" spans="2:12" ht="14.25" thickBot="1">
      <c r="B92" s="214"/>
      <c r="C92" s="175"/>
      <c r="D92" s="37" t="s">
        <v>490</v>
      </c>
      <c r="E92" s="175"/>
      <c r="F92" s="181"/>
      <c r="J92" s="11" t="s">
        <v>468</v>
      </c>
      <c r="K92" s="175"/>
      <c r="L92" s="181"/>
    </row>
    <row r="93" spans="2:12" ht="64.5" thickBot="1">
      <c r="B93" s="97" t="s">
        <v>627</v>
      </c>
      <c r="C93" s="32" t="s">
        <v>623</v>
      </c>
      <c r="D93" s="34" t="s">
        <v>1540</v>
      </c>
      <c r="E93" s="32" t="s">
        <v>532</v>
      </c>
      <c r="F93" s="36"/>
      <c r="G93" t="s">
        <v>1850</v>
      </c>
      <c r="H93" t="s">
        <v>1846</v>
      </c>
      <c r="J93" s="11" t="s">
        <v>468</v>
      </c>
      <c r="K93" s="32" t="s">
        <v>623</v>
      </c>
      <c r="L93" s="36"/>
    </row>
    <row r="94" spans="2:12" ht="64.5" thickBot="1">
      <c r="B94" s="97" t="s">
        <v>624</v>
      </c>
      <c r="C94" s="32" t="s">
        <v>621</v>
      </c>
      <c r="D94" s="34" t="s">
        <v>1541</v>
      </c>
      <c r="E94" s="32" t="s">
        <v>532</v>
      </c>
      <c r="F94" s="36"/>
      <c r="G94" t="s">
        <v>1851</v>
      </c>
      <c r="H94" t="s">
        <v>1846</v>
      </c>
      <c r="J94" s="11" t="s">
        <v>468</v>
      </c>
      <c r="K94" s="32" t="s">
        <v>621</v>
      </c>
      <c r="L94" s="36"/>
    </row>
    <row r="95" spans="2:12" ht="26.25" thickBot="1">
      <c r="B95" s="30"/>
      <c r="C95" s="29" t="s">
        <v>471</v>
      </c>
      <c r="D95" s="28" t="s">
        <v>470</v>
      </c>
      <c r="E95" s="14"/>
      <c r="F95" s="27"/>
      <c r="J95" s="11" t="s">
        <v>468</v>
      </c>
      <c r="K95" s="29" t="s">
        <v>471</v>
      </c>
      <c r="L95" s="27"/>
    </row>
    <row r="96" spans="2:12" ht="15" thickTop="1" thickBot="1">
      <c r="J96" s="11" t="s">
        <v>468</v>
      </c>
    </row>
    <row r="97" spans="1:12" ht="15" thickTop="1" thickBot="1">
      <c r="A97" s="1" t="s">
        <v>1407</v>
      </c>
      <c r="B97" s="33" t="s">
        <v>515</v>
      </c>
      <c r="C97" s="23" t="s">
        <v>514</v>
      </c>
      <c r="D97" s="23" t="s">
        <v>513</v>
      </c>
      <c r="E97" s="23" t="s">
        <v>512</v>
      </c>
      <c r="F97" s="22" t="s">
        <v>511</v>
      </c>
      <c r="J97" s="11" t="s">
        <v>468</v>
      </c>
      <c r="K97" s="23" t="s">
        <v>514</v>
      </c>
      <c r="L97" s="22" t="s">
        <v>511</v>
      </c>
    </row>
    <row r="98" spans="1:12" ht="64.5" thickBot="1">
      <c r="B98" s="97" t="s">
        <v>612</v>
      </c>
      <c r="C98" s="19" t="s">
        <v>509</v>
      </c>
      <c r="D98" s="19" t="s">
        <v>508</v>
      </c>
      <c r="E98" s="19" t="s">
        <v>489</v>
      </c>
      <c r="F98" s="21"/>
      <c r="G98" s="17" t="s">
        <v>507</v>
      </c>
      <c r="H98" s="17" t="s">
        <v>506</v>
      </c>
      <c r="J98" s="11" t="s">
        <v>468</v>
      </c>
      <c r="K98" s="19" t="s">
        <v>509</v>
      </c>
      <c r="L98" s="21"/>
    </row>
    <row r="99" spans="1:12" ht="51.75" thickBot="1">
      <c r="B99" s="81" t="s">
        <v>964</v>
      </c>
      <c r="C99" s="32" t="s">
        <v>609</v>
      </c>
      <c r="D99" s="19" t="s">
        <v>1542</v>
      </c>
      <c r="E99" s="37" t="s">
        <v>607</v>
      </c>
      <c r="F99" s="31" t="s">
        <v>555</v>
      </c>
      <c r="G99" t="s">
        <v>1852</v>
      </c>
      <c r="H99" s="37" t="s">
        <v>607</v>
      </c>
      <c r="J99" s="11" t="s">
        <v>468</v>
      </c>
      <c r="K99" s="32" t="s">
        <v>609</v>
      </c>
      <c r="L99" s="31" t="s">
        <v>555</v>
      </c>
    </row>
    <row r="100" spans="1:12" ht="39" thickBot="1">
      <c r="B100" s="215" t="s">
        <v>963</v>
      </c>
      <c r="C100" s="174" t="s">
        <v>1543</v>
      </c>
      <c r="D100" s="25" t="s">
        <v>529</v>
      </c>
      <c r="E100" s="176" t="s">
        <v>601</v>
      </c>
      <c r="F100" s="191" t="s">
        <v>1548</v>
      </c>
      <c r="G100" t="s">
        <v>1855</v>
      </c>
      <c r="H100" s="37" t="s">
        <v>1853</v>
      </c>
      <c r="J100" s="11" t="s">
        <v>468</v>
      </c>
      <c r="K100" s="174" t="s">
        <v>1543</v>
      </c>
      <c r="L100" s="191" t="s">
        <v>1548</v>
      </c>
    </row>
    <row r="101" spans="1:12">
      <c r="B101" s="216"/>
      <c r="C101" s="190"/>
      <c r="D101" s="25" t="s">
        <v>1544</v>
      </c>
      <c r="E101" s="177"/>
      <c r="F101" s="192"/>
      <c r="J101" s="11" t="s">
        <v>468</v>
      </c>
      <c r="K101" s="190"/>
      <c r="L101" s="192"/>
    </row>
    <row r="102" spans="1:12" ht="25.5">
      <c r="B102" s="216"/>
      <c r="C102" s="190"/>
      <c r="D102" s="25" t="s">
        <v>1545</v>
      </c>
      <c r="E102" s="177"/>
      <c r="F102" s="192"/>
      <c r="J102" s="11" t="s">
        <v>468</v>
      </c>
      <c r="K102" s="190"/>
      <c r="L102" s="192"/>
    </row>
    <row r="103" spans="1:12" ht="25.5">
      <c r="B103" s="216"/>
      <c r="C103" s="190"/>
      <c r="D103" s="25" t="s">
        <v>1546</v>
      </c>
      <c r="E103" s="177"/>
      <c r="F103" s="192"/>
      <c r="J103" s="11" t="s">
        <v>468</v>
      </c>
      <c r="K103" s="190"/>
      <c r="L103" s="192"/>
    </row>
    <row r="104" spans="1:12" ht="39" thickBot="1">
      <c r="B104" s="217"/>
      <c r="C104" s="175"/>
      <c r="D104" s="19" t="s">
        <v>1547</v>
      </c>
      <c r="E104" s="178"/>
      <c r="F104" s="193"/>
      <c r="J104" s="11" t="s">
        <v>468</v>
      </c>
      <c r="K104" s="175"/>
      <c r="L104" s="193"/>
    </row>
    <row r="105" spans="1:12" ht="192" thickBot="1">
      <c r="B105" s="81" t="s">
        <v>973</v>
      </c>
      <c r="C105" s="148" t="s">
        <v>1549</v>
      </c>
      <c r="D105" s="37" t="s">
        <v>1550</v>
      </c>
      <c r="E105" s="37" t="s">
        <v>1551</v>
      </c>
      <c r="F105" s="36" t="s">
        <v>1552</v>
      </c>
      <c r="G105" t="s">
        <v>1859</v>
      </c>
      <c r="H105" t="s">
        <v>1857</v>
      </c>
      <c r="J105" s="11" t="s">
        <v>468</v>
      </c>
      <c r="K105" s="148" t="s">
        <v>1549</v>
      </c>
      <c r="L105" s="36" t="s">
        <v>1552</v>
      </c>
    </row>
    <row r="106" spans="1:12" ht="51">
      <c r="B106" s="213" t="s">
        <v>596</v>
      </c>
      <c r="C106" s="174" t="s">
        <v>1553</v>
      </c>
      <c r="D106" s="25" t="s">
        <v>1554</v>
      </c>
      <c r="E106" s="176" t="s">
        <v>1555</v>
      </c>
      <c r="F106" s="191" t="s">
        <v>1548</v>
      </c>
      <c r="G106" t="s">
        <v>1861</v>
      </c>
      <c r="H106" t="s">
        <v>1862</v>
      </c>
      <c r="J106" s="11" t="s">
        <v>468</v>
      </c>
      <c r="K106" s="174" t="s">
        <v>1553</v>
      </c>
      <c r="L106" s="191" t="s">
        <v>1548</v>
      </c>
    </row>
    <row r="107" spans="1:12" ht="90" thickBot="1">
      <c r="B107" s="214"/>
      <c r="C107" s="175"/>
      <c r="D107" s="19" t="s">
        <v>737</v>
      </c>
      <c r="E107" s="178"/>
      <c r="F107" s="193"/>
      <c r="J107" s="11" t="s">
        <v>468</v>
      </c>
      <c r="K107" s="175"/>
      <c r="L107" s="193"/>
    </row>
    <row r="108" spans="1:12" ht="26.25" thickBot="1">
      <c r="B108" s="97" t="s">
        <v>563</v>
      </c>
      <c r="C108" s="32" t="s">
        <v>1556</v>
      </c>
      <c r="D108" s="149"/>
      <c r="E108" s="37" t="s">
        <v>1557</v>
      </c>
      <c r="F108" s="31" t="s">
        <v>1548</v>
      </c>
      <c r="G108" t="s">
        <v>1864</v>
      </c>
      <c r="H108" s="37" t="s">
        <v>1557</v>
      </c>
      <c r="J108" s="11" t="s">
        <v>468</v>
      </c>
      <c r="K108" s="32" t="s">
        <v>1556</v>
      </c>
      <c r="L108" s="31" t="s">
        <v>1548</v>
      </c>
    </row>
    <row r="109" spans="1:12" ht="27.75" thickBot="1">
      <c r="B109" s="97" t="s">
        <v>642</v>
      </c>
      <c r="C109" s="32" t="s">
        <v>1558</v>
      </c>
      <c r="D109" s="19"/>
      <c r="E109" s="37" t="s">
        <v>1559</v>
      </c>
      <c r="F109" s="31" t="s">
        <v>1548</v>
      </c>
      <c r="G109" t="s">
        <v>1866</v>
      </c>
      <c r="H109" t="s">
        <v>1867</v>
      </c>
      <c r="J109" s="11" t="s">
        <v>468</v>
      </c>
      <c r="K109" s="32" t="s">
        <v>1558</v>
      </c>
      <c r="L109" s="31" t="s">
        <v>1548</v>
      </c>
    </row>
    <row r="110" spans="1:12" ht="26.25" thickBot="1">
      <c r="B110" s="97" t="s">
        <v>638</v>
      </c>
      <c r="C110" s="32" t="s">
        <v>1560</v>
      </c>
      <c r="D110" s="150"/>
      <c r="E110" s="37" t="s">
        <v>1561</v>
      </c>
      <c r="F110" s="31" t="s">
        <v>1548</v>
      </c>
      <c r="G110" t="s">
        <v>1869</v>
      </c>
      <c r="H110" t="s">
        <v>1870</v>
      </c>
      <c r="J110" s="11" t="s">
        <v>468</v>
      </c>
      <c r="K110" s="32" t="s">
        <v>1560</v>
      </c>
      <c r="L110" s="31" t="s">
        <v>1548</v>
      </c>
    </row>
    <row r="111" spans="1:12" ht="26.25" thickBot="1">
      <c r="B111" s="97" t="s">
        <v>633</v>
      </c>
      <c r="C111" s="32" t="s">
        <v>1562</v>
      </c>
      <c r="D111" s="151"/>
      <c r="E111" s="37" t="s">
        <v>1561</v>
      </c>
      <c r="F111" s="31" t="s">
        <v>1548</v>
      </c>
      <c r="G111" t="s">
        <v>1872</v>
      </c>
      <c r="H111" t="s">
        <v>1870</v>
      </c>
      <c r="J111" s="11" t="s">
        <v>468</v>
      </c>
      <c r="K111" s="32" t="s">
        <v>1562</v>
      </c>
      <c r="L111" s="31" t="s">
        <v>1548</v>
      </c>
    </row>
    <row r="112" spans="1:12" ht="64.5" thickBot="1">
      <c r="B112" s="97" t="s">
        <v>630</v>
      </c>
      <c r="C112" s="19" t="s">
        <v>1563</v>
      </c>
      <c r="D112" s="152" t="s">
        <v>1564</v>
      </c>
      <c r="E112" s="37" t="s">
        <v>607</v>
      </c>
      <c r="F112" s="31" t="s">
        <v>1548</v>
      </c>
      <c r="G112" t="s">
        <v>1874</v>
      </c>
      <c r="H112" t="s">
        <v>1875</v>
      </c>
      <c r="J112" s="11" t="s">
        <v>468</v>
      </c>
      <c r="K112" s="19" t="s">
        <v>1563</v>
      </c>
      <c r="L112" s="31" t="s">
        <v>1548</v>
      </c>
    </row>
    <row r="113" spans="2:12" ht="26.25" thickBot="1">
      <c r="B113" s="97" t="s">
        <v>627</v>
      </c>
      <c r="C113" s="19" t="s">
        <v>1565</v>
      </c>
      <c r="D113" s="151"/>
      <c r="E113" s="37" t="s">
        <v>607</v>
      </c>
      <c r="F113" s="31" t="s">
        <v>1548</v>
      </c>
      <c r="G113" t="s">
        <v>1877</v>
      </c>
      <c r="H113" t="s">
        <v>1875</v>
      </c>
      <c r="J113" s="11" t="s">
        <v>468</v>
      </c>
      <c r="K113" s="19" t="s">
        <v>1565</v>
      </c>
      <c r="L113" s="31" t="s">
        <v>1548</v>
      </c>
    </row>
    <row r="114" spans="2:12" ht="38.25">
      <c r="B114" s="213" t="s">
        <v>624</v>
      </c>
      <c r="C114" s="174" t="s">
        <v>1566</v>
      </c>
      <c r="D114" s="38" t="s">
        <v>529</v>
      </c>
      <c r="E114" s="176" t="s">
        <v>601</v>
      </c>
      <c r="F114" s="191" t="s">
        <v>1548</v>
      </c>
      <c r="G114" t="s">
        <v>1879</v>
      </c>
      <c r="H114" t="s">
        <v>1880</v>
      </c>
      <c r="J114" s="11" t="s">
        <v>468</v>
      </c>
      <c r="K114" s="174" t="s">
        <v>1566</v>
      </c>
      <c r="L114" s="191" t="s">
        <v>1548</v>
      </c>
    </row>
    <row r="115" spans="2:12">
      <c r="B115" s="218"/>
      <c r="C115" s="190"/>
      <c r="D115" s="153" t="s">
        <v>1567</v>
      </c>
      <c r="E115" s="177"/>
      <c r="F115" s="192"/>
      <c r="J115" s="11" t="s">
        <v>468</v>
      </c>
      <c r="K115" s="190"/>
      <c r="L115" s="192"/>
    </row>
    <row r="116" spans="2:12">
      <c r="B116" s="218"/>
      <c r="C116" s="190"/>
      <c r="D116" s="153" t="s">
        <v>1568</v>
      </c>
      <c r="E116" s="177"/>
      <c r="F116" s="192"/>
      <c r="J116" s="11" t="s">
        <v>468</v>
      </c>
      <c r="K116" s="190"/>
      <c r="L116" s="192"/>
    </row>
    <row r="117" spans="2:12">
      <c r="B117" s="218"/>
      <c r="C117" s="190"/>
      <c r="D117" s="153" t="s">
        <v>1569</v>
      </c>
      <c r="E117" s="177"/>
      <c r="F117" s="192"/>
      <c r="J117" s="11" t="s">
        <v>468</v>
      </c>
      <c r="K117" s="190"/>
      <c r="L117" s="192"/>
    </row>
    <row r="118" spans="2:12" ht="14.25" thickBot="1">
      <c r="B118" s="214"/>
      <c r="C118" s="175"/>
      <c r="D118" s="152" t="s">
        <v>1570</v>
      </c>
      <c r="E118" s="178"/>
      <c r="F118" s="193"/>
      <c r="J118" s="11" t="s">
        <v>468</v>
      </c>
      <c r="K118" s="175"/>
      <c r="L118" s="193"/>
    </row>
    <row r="119" spans="2:12" ht="38.25">
      <c r="B119" s="213" t="s">
        <v>622</v>
      </c>
      <c r="C119" s="174" t="s">
        <v>1571</v>
      </c>
      <c r="D119" s="153" t="s">
        <v>529</v>
      </c>
      <c r="E119" s="176" t="s">
        <v>601</v>
      </c>
      <c r="F119" s="191" t="s">
        <v>1548</v>
      </c>
      <c r="G119" t="s">
        <v>1882</v>
      </c>
      <c r="H119" t="s">
        <v>1880</v>
      </c>
      <c r="J119" s="11" t="s">
        <v>468</v>
      </c>
      <c r="K119" s="174" t="s">
        <v>1571</v>
      </c>
      <c r="L119" s="191" t="s">
        <v>1548</v>
      </c>
    </row>
    <row r="120" spans="2:12">
      <c r="B120" s="218"/>
      <c r="C120" s="190"/>
      <c r="D120" s="154" t="s">
        <v>1572</v>
      </c>
      <c r="E120" s="177"/>
      <c r="F120" s="192"/>
      <c r="J120" s="11" t="s">
        <v>468</v>
      </c>
      <c r="K120" s="190"/>
      <c r="L120" s="192"/>
    </row>
    <row r="121" spans="2:12" ht="25.5">
      <c r="B121" s="218"/>
      <c r="C121" s="190"/>
      <c r="D121" s="154" t="s">
        <v>1573</v>
      </c>
      <c r="E121" s="177"/>
      <c r="F121" s="192"/>
      <c r="J121" s="11" t="s">
        <v>468</v>
      </c>
      <c r="K121" s="190"/>
      <c r="L121" s="192"/>
    </row>
    <row r="122" spans="2:12" ht="25.5">
      <c r="B122" s="218"/>
      <c r="C122" s="190"/>
      <c r="D122" s="154" t="s">
        <v>1574</v>
      </c>
      <c r="E122" s="177"/>
      <c r="F122" s="192"/>
      <c r="J122" s="11" t="s">
        <v>468</v>
      </c>
      <c r="K122" s="190"/>
      <c r="L122" s="192"/>
    </row>
    <row r="123" spans="2:12" ht="25.5">
      <c r="B123" s="218"/>
      <c r="C123" s="190"/>
      <c r="D123" s="154" t="s">
        <v>1575</v>
      </c>
      <c r="E123" s="177"/>
      <c r="F123" s="192"/>
      <c r="J123" s="11" t="s">
        <v>468</v>
      </c>
      <c r="K123" s="190"/>
      <c r="L123" s="192"/>
    </row>
    <row r="124" spans="2:12" ht="25.5">
      <c r="B124" s="218"/>
      <c r="C124" s="190"/>
      <c r="D124" s="154" t="s">
        <v>1576</v>
      </c>
      <c r="E124" s="177"/>
      <c r="F124" s="192"/>
      <c r="J124" s="11" t="s">
        <v>468</v>
      </c>
      <c r="K124" s="190"/>
      <c r="L124" s="192"/>
    </row>
    <row r="125" spans="2:12" ht="38.25">
      <c r="B125" s="218"/>
      <c r="C125" s="190"/>
      <c r="D125" s="154" t="s">
        <v>1577</v>
      </c>
      <c r="E125" s="177"/>
      <c r="F125" s="192"/>
      <c r="J125" s="11" t="s">
        <v>468</v>
      </c>
      <c r="K125" s="190"/>
      <c r="L125" s="192"/>
    </row>
    <row r="126" spans="2:12" ht="26.25" thickBot="1">
      <c r="B126" s="214"/>
      <c r="C126" s="175"/>
      <c r="D126" s="155" t="s">
        <v>1578</v>
      </c>
      <c r="E126" s="178"/>
      <c r="F126" s="193"/>
      <c r="J126" s="11" t="s">
        <v>468</v>
      </c>
      <c r="K126" s="175"/>
      <c r="L126" s="193"/>
    </row>
    <row r="127" spans="2:12" ht="38.25">
      <c r="B127" s="213" t="s">
        <v>619</v>
      </c>
      <c r="C127" s="176" t="s">
        <v>1579</v>
      </c>
      <c r="D127" s="153" t="s">
        <v>529</v>
      </c>
      <c r="E127" s="176" t="s">
        <v>601</v>
      </c>
      <c r="F127" s="191" t="s">
        <v>1548</v>
      </c>
      <c r="G127" t="s">
        <v>1884</v>
      </c>
      <c r="H127" t="s">
        <v>1880</v>
      </c>
      <c r="J127" s="11" t="s">
        <v>468</v>
      </c>
      <c r="K127" s="176" t="s">
        <v>1579</v>
      </c>
      <c r="L127" s="191" t="s">
        <v>1548</v>
      </c>
    </row>
    <row r="128" spans="2:12" ht="63.75">
      <c r="B128" s="218"/>
      <c r="C128" s="177"/>
      <c r="D128" s="153" t="s">
        <v>1580</v>
      </c>
      <c r="E128" s="177"/>
      <c r="F128" s="192"/>
      <c r="J128" s="11" t="s">
        <v>468</v>
      </c>
      <c r="K128" s="177"/>
      <c r="L128" s="192"/>
    </row>
    <row r="129" spans="2:12" ht="63.75">
      <c r="B129" s="218"/>
      <c r="C129" s="177"/>
      <c r="D129" s="153" t="s">
        <v>1581</v>
      </c>
      <c r="E129" s="177"/>
      <c r="F129" s="192"/>
      <c r="J129" s="11" t="s">
        <v>468</v>
      </c>
      <c r="K129" s="177"/>
      <c r="L129" s="192"/>
    </row>
    <row r="130" spans="2:12" ht="63.75">
      <c r="B130" s="218"/>
      <c r="C130" s="177"/>
      <c r="D130" s="153" t="s">
        <v>1582</v>
      </c>
      <c r="E130" s="177"/>
      <c r="F130" s="192"/>
      <c r="J130" s="11" t="s">
        <v>468</v>
      </c>
      <c r="K130" s="177"/>
      <c r="L130" s="192"/>
    </row>
    <row r="131" spans="2:12" ht="38.25">
      <c r="B131" s="218"/>
      <c r="C131" s="177"/>
      <c r="D131" s="153" t="s">
        <v>1547</v>
      </c>
      <c r="E131" s="177"/>
      <c r="F131" s="192"/>
      <c r="J131" s="11" t="s">
        <v>468</v>
      </c>
      <c r="K131" s="177"/>
      <c r="L131" s="192"/>
    </row>
    <row r="132" spans="2:12" ht="51">
      <c r="B132" s="218"/>
      <c r="C132" s="177"/>
      <c r="D132" s="153" t="s">
        <v>1583</v>
      </c>
      <c r="E132" s="177"/>
      <c r="F132" s="192"/>
      <c r="J132" s="11" t="s">
        <v>468</v>
      </c>
      <c r="K132" s="177"/>
      <c r="L132" s="192"/>
    </row>
    <row r="133" spans="2:12" ht="51">
      <c r="B133" s="218"/>
      <c r="C133" s="177"/>
      <c r="D133" s="153" t="s">
        <v>1584</v>
      </c>
      <c r="E133" s="177"/>
      <c r="F133" s="192"/>
      <c r="J133" s="11" t="s">
        <v>468</v>
      </c>
      <c r="K133" s="177"/>
      <c r="L133" s="192"/>
    </row>
    <row r="134" spans="2:12" ht="14.25" thickBot="1">
      <c r="B134" s="214"/>
      <c r="C134" s="178"/>
      <c r="D134" s="151"/>
      <c r="E134" s="178"/>
      <c r="F134" s="193"/>
      <c r="J134" s="11" t="s">
        <v>468</v>
      </c>
      <c r="K134" s="178"/>
      <c r="L134" s="193"/>
    </row>
    <row r="135" spans="2:12" ht="51">
      <c r="B135" s="213" t="s">
        <v>615</v>
      </c>
      <c r="C135" s="176" t="s">
        <v>1585</v>
      </c>
      <c r="D135" s="153" t="s">
        <v>1586</v>
      </c>
      <c r="E135" s="176" t="s">
        <v>601</v>
      </c>
      <c r="F135" s="191" t="s">
        <v>1548</v>
      </c>
      <c r="G135" t="s">
        <v>1886</v>
      </c>
      <c r="H135" t="s">
        <v>1880</v>
      </c>
      <c r="J135" s="11" t="s">
        <v>468</v>
      </c>
      <c r="K135" s="176" t="s">
        <v>1585</v>
      </c>
      <c r="L135" s="191" t="s">
        <v>1548</v>
      </c>
    </row>
    <row r="136" spans="2:12" ht="38.25">
      <c r="B136" s="218"/>
      <c r="C136" s="177"/>
      <c r="D136" s="153" t="s">
        <v>529</v>
      </c>
      <c r="E136" s="177"/>
      <c r="F136" s="192"/>
      <c r="J136" s="11" t="s">
        <v>468</v>
      </c>
      <c r="K136" s="177"/>
      <c r="L136" s="192"/>
    </row>
    <row r="137" spans="2:12">
      <c r="B137" s="218"/>
      <c r="C137" s="177"/>
      <c r="D137" s="153" t="s">
        <v>1587</v>
      </c>
      <c r="E137" s="177"/>
      <c r="F137" s="192"/>
      <c r="J137" s="11" t="s">
        <v>468</v>
      </c>
      <c r="K137" s="177"/>
      <c r="L137" s="192"/>
    </row>
    <row r="138" spans="2:12" ht="14.25" thickBot="1">
      <c r="B138" s="214"/>
      <c r="C138" s="178"/>
      <c r="D138" s="152" t="s">
        <v>1588</v>
      </c>
      <c r="E138" s="178"/>
      <c r="F138" s="193"/>
      <c r="J138" s="11" t="s">
        <v>468</v>
      </c>
      <c r="K138" s="178"/>
      <c r="L138" s="193"/>
    </row>
    <row r="139" spans="2:12" ht="102">
      <c r="B139" s="213" t="s">
        <v>1589</v>
      </c>
      <c r="C139" s="176" t="s">
        <v>1590</v>
      </c>
      <c r="D139" s="153" t="s">
        <v>1591</v>
      </c>
      <c r="E139" s="176" t="s">
        <v>601</v>
      </c>
      <c r="F139" s="191" t="s">
        <v>1548</v>
      </c>
      <c r="G139" t="s">
        <v>1888</v>
      </c>
      <c r="H139" t="s">
        <v>1880</v>
      </c>
      <c r="J139" s="11" t="s">
        <v>468</v>
      </c>
      <c r="K139" s="176" t="s">
        <v>1590</v>
      </c>
      <c r="L139" s="191" t="s">
        <v>1548</v>
      </c>
    </row>
    <row r="140" spans="2:12">
      <c r="B140" s="218"/>
      <c r="C140" s="177"/>
      <c r="D140" s="153" t="s">
        <v>985</v>
      </c>
      <c r="E140" s="177"/>
      <c r="F140" s="192"/>
      <c r="J140" s="11" t="s">
        <v>468</v>
      </c>
      <c r="K140" s="177"/>
      <c r="L140" s="192"/>
    </row>
    <row r="141" spans="2:12" ht="14.25" thickBot="1">
      <c r="B141" s="214"/>
      <c r="C141" s="178"/>
      <c r="D141" s="152" t="s">
        <v>986</v>
      </c>
      <c r="E141" s="178"/>
      <c r="F141" s="193"/>
      <c r="J141" s="11" t="s">
        <v>468</v>
      </c>
      <c r="K141" s="178"/>
      <c r="L141" s="193"/>
    </row>
    <row r="142" spans="2:12">
      <c r="B142" s="213" t="s">
        <v>1592</v>
      </c>
      <c r="C142" s="176" t="s">
        <v>1593</v>
      </c>
      <c r="D142" s="153" t="s">
        <v>1594</v>
      </c>
      <c r="E142" s="176" t="s">
        <v>601</v>
      </c>
      <c r="F142" s="179"/>
      <c r="G142" t="s">
        <v>1890</v>
      </c>
      <c r="H142" t="s">
        <v>1880</v>
      </c>
      <c r="J142" s="11" t="s">
        <v>468</v>
      </c>
      <c r="K142" s="176" t="s">
        <v>1593</v>
      </c>
      <c r="L142" s="179"/>
    </row>
    <row r="143" spans="2:12">
      <c r="B143" s="218"/>
      <c r="C143" s="177"/>
      <c r="D143" s="153" t="s">
        <v>1595</v>
      </c>
      <c r="E143" s="177"/>
      <c r="F143" s="180"/>
      <c r="J143" s="11" t="s">
        <v>468</v>
      </c>
      <c r="K143" s="177"/>
      <c r="L143" s="180"/>
    </row>
    <row r="144" spans="2:12">
      <c r="B144" s="218"/>
      <c r="C144" s="177"/>
      <c r="D144" s="153" t="s">
        <v>1596</v>
      </c>
      <c r="E144" s="177"/>
      <c r="F144" s="180"/>
      <c r="J144" s="11" t="s">
        <v>468</v>
      </c>
      <c r="K144" s="177"/>
      <c r="L144" s="180"/>
    </row>
    <row r="145" spans="2:12">
      <c r="B145" s="218"/>
      <c r="C145" s="177"/>
      <c r="D145" s="153" t="s">
        <v>1597</v>
      </c>
      <c r="E145" s="177"/>
      <c r="F145" s="180"/>
      <c r="J145" s="11" t="s">
        <v>468</v>
      </c>
      <c r="K145" s="177"/>
      <c r="L145" s="180"/>
    </row>
    <row r="146" spans="2:12">
      <c r="B146" s="218"/>
      <c r="C146" s="177"/>
      <c r="D146" s="153" t="s">
        <v>1598</v>
      </c>
      <c r="E146" s="177"/>
      <c r="F146" s="180"/>
      <c r="J146" s="11" t="s">
        <v>468</v>
      </c>
      <c r="K146" s="177"/>
      <c r="L146" s="180"/>
    </row>
    <row r="147" spans="2:12">
      <c r="B147" s="218"/>
      <c r="C147" s="177"/>
      <c r="D147" s="153" t="s">
        <v>1599</v>
      </c>
      <c r="E147" s="177"/>
      <c r="F147" s="180"/>
      <c r="J147" s="11" t="s">
        <v>468</v>
      </c>
      <c r="K147" s="177"/>
      <c r="L147" s="180"/>
    </row>
    <row r="148" spans="2:12" ht="115.5" thickBot="1">
      <c r="B148" s="214"/>
      <c r="C148" s="178"/>
      <c r="D148" s="152" t="s">
        <v>1600</v>
      </c>
      <c r="E148" s="178"/>
      <c r="F148" s="181"/>
      <c r="J148" s="11" t="s">
        <v>468</v>
      </c>
      <c r="K148" s="178"/>
      <c r="L148" s="181"/>
    </row>
    <row r="149" spans="2:12" ht="38.25">
      <c r="B149" s="213" t="s">
        <v>1601</v>
      </c>
      <c r="C149" s="176" t="s">
        <v>1602</v>
      </c>
      <c r="D149" s="153" t="s">
        <v>529</v>
      </c>
      <c r="E149" s="176" t="s">
        <v>601</v>
      </c>
      <c r="F149" s="191" t="s">
        <v>1548</v>
      </c>
      <c r="G149" t="s">
        <v>1892</v>
      </c>
      <c r="H149" t="s">
        <v>1880</v>
      </c>
      <c r="J149" s="11" t="s">
        <v>468</v>
      </c>
      <c r="K149" s="176" t="s">
        <v>1602</v>
      </c>
      <c r="L149" s="191" t="s">
        <v>1548</v>
      </c>
    </row>
    <row r="150" spans="2:12" ht="25.5">
      <c r="B150" s="218"/>
      <c r="C150" s="177"/>
      <c r="D150" s="153" t="s">
        <v>1603</v>
      </c>
      <c r="E150" s="177"/>
      <c r="F150" s="192"/>
      <c r="J150" s="11" t="s">
        <v>468</v>
      </c>
      <c r="K150" s="177"/>
      <c r="L150" s="192"/>
    </row>
    <row r="151" spans="2:12" ht="153">
      <c r="B151" s="218"/>
      <c r="C151" s="177"/>
      <c r="D151" s="153" t="s">
        <v>1604</v>
      </c>
      <c r="E151" s="177"/>
      <c r="F151" s="192"/>
      <c r="J151" s="11" t="s">
        <v>468</v>
      </c>
      <c r="K151" s="177"/>
      <c r="L151" s="192"/>
    </row>
    <row r="152" spans="2:12" ht="128.25" thickBot="1">
      <c r="B152" s="214"/>
      <c r="C152" s="178"/>
      <c r="D152" s="152" t="s">
        <v>1605</v>
      </c>
      <c r="E152" s="178"/>
      <c r="F152" s="193"/>
      <c r="J152" s="11" t="s">
        <v>468</v>
      </c>
      <c r="K152" s="178"/>
      <c r="L152" s="193"/>
    </row>
    <row r="153" spans="2:12" ht="77.25" thickBot="1">
      <c r="B153" s="97" t="s">
        <v>1606</v>
      </c>
      <c r="C153" s="32" t="s">
        <v>1607</v>
      </c>
      <c r="D153" s="155" t="s">
        <v>1608</v>
      </c>
      <c r="E153" s="37" t="s">
        <v>1609</v>
      </c>
      <c r="F153" s="31" t="s">
        <v>1548</v>
      </c>
      <c r="G153" t="s">
        <v>1895</v>
      </c>
      <c r="H153" t="s">
        <v>1893</v>
      </c>
      <c r="J153" s="11" t="s">
        <v>468</v>
      </c>
      <c r="K153" s="32" t="s">
        <v>1607</v>
      </c>
      <c r="L153" s="31" t="s">
        <v>1548</v>
      </c>
    </row>
    <row r="154" spans="2:12" ht="77.25" thickBot="1">
      <c r="B154" s="81" t="s">
        <v>1610</v>
      </c>
      <c r="C154" s="32" t="s">
        <v>1611</v>
      </c>
      <c r="D154" s="155" t="s">
        <v>1612</v>
      </c>
      <c r="E154" s="37" t="s">
        <v>1609</v>
      </c>
      <c r="F154" s="31" t="s">
        <v>1548</v>
      </c>
      <c r="G154" t="s">
        <v>1897</v>
      </c>
      <c r="H154" t="s">
        <v>1893</v>
      </c>
      <c r="J154" s="11" t="s">
        <v>468</v>
      </c>
      <c r="K154" s="32" t="s">
        <v>1611</v>
      </c>
      <c r="L154" s="31" t="s">
        <v>1548</v>
      </c>
    </row>
    <row r="155" spans="2:12" ht="25.5">
      <c r="B155" s="215" t="s">
        <v>1613</v>
      </c>
      <c r="C155" s="174" t="s">
        <v>1614</v>
      </c>
      <c r="D155" s="154" t="s">
        <v>558</v>
      </c>
      <c r="E155" s="176" t="s">
        <v>1616</v>
      </c>
      <c r="F155" s="191" t="s">
        <v>1548</v>
      </c>
      <c r="G155" t="s">
        <v>1899</v>
      </c>
      <c r="H155" t="s">
        <v>1900</v>
      </c>
      <c r="J155" s="11" t="s">
        <v>468</v>
      </c>
      <c r="K155" s="174" t="s">
        <v>1614</v>
      </c>
      <c r="L155" s="191" t="s">
        <v>1548</v>
      </c>
    </row>
    <row r="156" spans="2:12" ht="90" thickBot="1">
      <c r="B156" s="217"/>
      <c r="C156" s="175"/>
      <c r="D156" s="155" t="s">
        <v>1615</v>
      </c>
      <c r="E156" s="178"/>
      <c r="F156" s="193"/>
      <c r="J156" s="11" t="s">
        <v>468</v>
      </c>
      <c r="K156" s="175"/>
      <c r="L156" s="193"/>
    </row>
    <row r="157" spans="2:12" ht="25.5">
      <c r="B157" s="215" t="s">
        <v>1617</v>
      </c>
      <c r="C157" s="174" t="s">
        <v>1618</v>
      </c>
      <c r="D157" s="154" t="s">
        <v>558</v>
      </c>
      <c r="E157" s="176" t="s">
        <v>1616</v>
      </c>
      <c r="F157" s="191" t="s">
        <v>1548</v>
      </c>
      <c r="G157" t="s">
        <v>1902</v>
      </c>
      <c r="H157" t="s">
        <v>1900</v>
      </c>
      <c r="J157" s="11" t="s">
        <v>468</v>
      </c>
      <c r="K157" s="174" t="s">
        <v>1618</v>
      </c>
      <c r="L157" s="191" t="s">
        <v>1548</v>
      </c>
    </row>
    <row r="158" spans="2:12" ht="90" thickBot="1">
      <c r="B158" s="217"/>
      <c r="C158" s="175"/>
      <c r="D158" s="155" t="s">
        <v>1619</v>
      </c>
      <c r="E158" s="178"/>
      <c r="F158" s="193"/>
      <c r="J158" s="11" t="s">
        <v>468</v>
      </c>
      <c r="K158" s="175"/>
      <c r="L158" s="193"/>
    </row>
    <row r="159" spans="2:12" ht="102">
      <c r="B159" s="215" t="s">
        <v>1620</v>
      </c>
      <c r="C159" s="174" t="s">
        <v>1621</v>
      </c>
      <c r="D159" s="154" t="s">
        <v>1622</v>
      </c>
      <c r="E159" s="176" t="s">
        <v>1624</v>
      </c>
      <c r="F159" s="179"/>
      <c r="G159" t="s">
        <v>1904</v>
      </c>
      <c r="H159" t="s">
        <v>1893</v>
      </c>
      <c r="J159" s="11" t="s">
        <v>468</v>
      </c>
      <c r="K159" s="174" t="s">
        <v>1621</v>
      </c>
      <c r="L159" s="179"/>
    </row>
    <row r="160" spans="2:12" ht="64.5" thickBot="1">
      <c r="B160" s="217"/>
      <c r="C160" s="175"/>
      <c r="D160" s="155" t="s">
        <v>1623</v>
      </c>
      <c r="E160" s="178"/>
      <c r="F160" s="181"/>
      <c r="J160" s="11" t="s">
        <v>468</v>
      </c>
      <c r="K160" s="175"/>
      <c r="L160" s="181"/>
    </row>
    <row r="161" spans="1:12" ht="64.5" thickBot="1">
      <c r="B161" s="97" t="s">
        <v>1625</v>
      </c>
      <c r="C161" s="32" t="s">
        <v>1075</v>
      </c>
      <c r="D161" s="155" t="s">
        <v>1073</v>
      </c>
      <c r="E161" s="37" t="s">
        <v>1072</v>
      </c>
      <c r="F161" s="36" t="s">
        <v>1069</v>
      </c>
      <c r="G161" t="s">
        <v>1906</v>
      </c>
      <c r="H161" t="s">
        <v>1846</v>
      </c>
      <c r="J161" s="11" t="s">
        <v>468</v>
      </c>
      <c r="K161" s="32" t="s">
        <v>1075</v>
      </c>
      <c r="L161" s="36" t="s">
        <v>1069</v>
      </c>
    </row>
    <row r="162" spans="1:12" ht="64.5" thickBot="1">
      <c r="B162" s="97" t="s">
        <v>1626</v>
      </c>
      <c r="C162" s="32" t="s">
        <v>1070</v>
      </c>
      <c r="D162" s="155" t="s">
        <v>1073</v>
      </c>
      <c r="E162" s="37" t="s">
        <v>1072</v>
      </c>
      <c r="F162" s="36" t="s">
        <v>1069</v>
      </c>
      <c r="G162" t="s">
        <v>1908</v>
      </c>
      <c r="H162" t="s">
        <v>1846</v>
      </c>
      <c r="J162" s="11" t="s">
        <v>468</v>
      </c>
      <c r="K162" s="32" t="s">
        <v>1070</v>
      </c>
      <c r="L162" s="36" t="s">
        <v>1069</v>
      </c>
    </row>
    <row r="163" spans="1:12" ht="63.75">
      <c r="B163" s="213" t="s">
        <v>1627</v>
      </c>
      <c r="C163" s="174" t="s">
        <v>1628</v>
      </c>
      <c r="D163" s="154" t="s">
        <v>1629</v>
      </c>
      <c r="E163" s="176" t="s">
        <v>532</v>
      </c>
      <c r="F163" s="179"/>
      <c r="G163" t="s">
        <v>1910</v>
      </c>
      <c r="H163" t="s">
        <v>1846</v>
      </c>
      <c r="J163" s="11" t="s">
        <v>468</v>
      </c>
      <c r="K163" s="174" t="s">
        <v>1628</v>
      </c>
      <c r="L163" s="179"/>
    </row>
    <row r="164" spans="1:12" ht="14.25" thickBot="1">
      <c r="B164" s="214"/>
      <c r="C164" s="175"/>
      <c r="D164" s="155" t="s">
        <v>475</v>
      </c>
      <c r="E164" s="178"/>
      <c r="F164" s="181"/>
      <c r="J164" s="11" t="s">
        <v>468</v>
      </c>
      <c r="K164" s="175"/>
      <c r="L164" s="181"/>
    </row>
    <row r="165" spans="1:12" ht="63.75">
      <c r="B165" s="213" t="s">
        <v>1630</v>
      </c>
      <c r="C165" s="174" t="s">
        <v>1631</v>
      </c>
      <c r="D165" s="154" t="s">
        <v>1632</v>
      </c>
      <c r="E165" s="176" t="s">
        <v>532</v>
      </c>
      <c r="F165" s="179"/>
      <c r="G165" t="s">
        <v>1912</v>
      </c>
      <c r="H165" t="s">
        <v>1846</v>
      </c>
      <c r="J165" s="11" t="s">
        <v>468</v>
      </c>
      <c r="K165" s="174" t="s">
        <v>1631</v>
      </c>
      <c r="L165" s="179"/>
    </row>
    <row r="166" spans="1:12" ht="14.25" thickBot="1">
      <c r="B166" s="214"/>
      <c r="C166" s="175"/>
      <c r="D166" s="155" t="s">
        <v>475</v>
      </c>
      <c r="E166" s="178"/>
      <c r="F166" s="181"/>
      <c r="J166" s="11" t="s">
        <v>468</v>
      </c>
      <c r="K166" s="175"/>
      <c r="L166" s="181"/>
    </row>
    <row r="167" spans="1:12" ht="76.5">
      <c r="B167" s="213" t="s">
        <v>1633</v>
      </c>
      <c r="C167" s="174" t="s">
        <v>1634</v>
      </c>
      <c r="D167" s="154" t="s">
        <v>1635</v>
      </c>
      <c r="E167" s="176" t="s">
        <v>532</v>
      </c>
      <c r="F167" s="179"/>
      <c r="G167" t="s">
        <v>1914</v>
      </c>
      <c r="H167" t="s">
        <v>1846</v>
      </c>
      <c r="J167" s="11" t="s">
        <v>468</v>
      </c>
      <c r="K167" s="174" t="s">
        <v>1634</v>
      </c>
      <c r="L167" s="179"/>
    </row>
    <row r="168" spans="1:12" ht="14.25" thickBot="1">
      <c r="B168" s="214"/>
      <c r="C168" s="175"/>
      <c r="D168" s="155" t="s">
        <v>475</v>
      </c>
      <c r="E168" s="178"/>
      <c r="F168" s="181"/>
      <c r="J168" s="11" t="s">
        <v>468</v>
      </c>
      <c r="K168" s="175"/>
      <c r="L168" s="181"/>
    </row>
    <row r="169" spans="1:12" ht="76.5">
      <c r="B169" s="213" t="s">
        <v>1636</v>
      </c>
      <c r="C169" s="174" t="s">
        <v>1637</v>
      </c>
      <c r="D169" s="154" t="s">
        <v>1638</v>
      </c>
      <c r="E169" s="176" t="s">
        <v>532</v>
      </c>
      <c r="F169" s="179"/>
      <c r="G169" t="s">
        <v>1916</v>
      </c>
      <c r="H169" t="s">
        <v>1846</v>
      </c>
      <c r="J169" s="11" t="s">
        <v>468</v>
      </c>
      <c r="K169" s="174" t="s">
        <v>1637</v>
      </c>
      <c r="L169" s="179"/>
    </row>
    <row r="170" spans="1:12">
      <c r="B170" s="218"/>
      <c r="C170" s="190"/>
      <c r="D170" s="154" t="s">
        <v>475</v>
      </c>
      <c r="E170" s="177"/>
      <c r="F170" s="180"/>
      <c r="J170" s="11" t="s">
        <v>468</v>
      </c>
      <c r="K170" s="190"/>
      <c r="L170" s="180"/>
    </row>
    <row r="171" spans="1:12" ht="77.25" thickBot="1">
      <c r="B171" s="214"/>
      <c r="C171" s="175"/>
      <c r="D171" s="155" t="s">
        <v>1639</v>
      </c>
      <c r="E171" s="178"/>
      <c r="F171" s="181"/>
      <c r="J171" s="11" t="s">
        <v>468</v>
      </c>
      <c r="K171" s="175"/>
      <c r="L171" s="181"/>
    </row>
    <row r="172" spans="1:12" ht="26.25" thickBot="1">
      <c r="B172" s="30"/>
      <c r="C172" s="156" t="s">
        <v>471</v>
      </c>
      <c r="D172" s="157" t="s">
        <v>470</v>
      </c>
      <c r="E172" s="14"/>
      <c r="F172" s="27"/>
      <c r="J172" s="11" t="s">
        <v>468</v>
      </c>
      <c r="K172" s="156" t="s">
        <v>471</v>
      </c>
      <c r="L172" s="27"/>
    </row>
    <row r="173" spans="1:12" ht="14.25" thickTop="1">
      <c r="J173" s="11" t="s">
        <v>468</v>
      </c>
    </row>
    <row r="174" spans="1:12" ht="14.25" thickBot="1">
      <c r="J174" s="11" t="s">
        <v>468</v>
      </c>
    </row>
    <row r="175" spans="1:12" ht="15" thickTop="1" thickBot="1">
      <c r="A175" s="1" t="s">
        <v>1408</v>
      </c>
      <c r="B175" s="33" t="s">
        <v>515</v>
      </c>
      <c r="C175" s="23" t="s">
        <v>514</v>
      </c>
      <c r="D175" s="23" t="s">
        <v>513</v>
      </c>
      <c r="E175" s="23" t="s">
        <v>512</v>
      </c>
      <c r="F175" s="22" t="s">
        <v>511</v>
      </c>
      <c r="J175" s="11" t="s">
        <v>468</v>
      </c>
      <c r="K175" s="23" t="s">
        <v>514</v>
      </c>
      <c r="L175" s="22" t="s">
        <v>511</v>
      </c>
    </row>
    <row r="176" spans="1:12" ht="64.5" thickBot="1">
      <c r="B176" s="97" t="s">
        <v>612</v>
      </c>
      <c r="C176" s="19" t="s">
        <v>509</v>
      </c>
      <c r="D176" s="19" t="s">
        <v>508</v>
      </c>
      <c r="E176" s="19" t="s">
        <v>489</v>
      </c>
      <c r="F176" s="21"/>
      <c r="G176" s="17" t="s">
        <v>507</v>
      </c>
      <c r="H176" s="17" t="s">
        <v>506</v>
      </c>
      <c r="J176" s="11" t="s">
        <v>468</v>
      </c>
      <c r="K176" s="19" t="s">
        <v>509</v>
      </c>
      <c r="L176" s="21"/>
    </row>
    <row r="177" spans="2:12" ht="90" thickBot="1">
      <c r="B177" s="81" t="s">
        <v>964</v>
      </c>
      <c r="C177" s="37" t="s">
        <v>609</v>
      </c>
      <c r="D177" s="19" t="s">
        <v>608</v>
      </c>
      <c r="E177" s="37" t="s">
        <v>607</v>
      </c>
      <c r="F177" s="31" t="s">
        <v>555</v>
      </c>
      <c r="G177" t="s">
        <v>1852</v>
      </c>
      <c r="H177" t="s">
        <v>1875</v>
      </c>
      <c r="J177" s="11" t="s">
        <v>468</v>
      </c>
      <c r="K177" s="37" t="s">
        <v>609</v>
      </c>
      <c r="L177" s="31" t="s">
        <v>555</v>
      </c>
    </row>
    <row r="178" spans="2:12" ht="38.25">
      <c r="B178" s="215" t="s">
        <v>963</v>
      </c>
      <c r="C178" s="176" t="s">
        <v>1640</v>
      </c>
      <c r="D178" s="83" t="s">
        <v>529</v>
      </c>
      <c r="E178" s="176" t="s">
        <v>601</v>
      </c>
      <c r="F178" s="191" t="s">
        <v>1548</v>
      </c>
      <c r="G178" t="s">
        <v>1918</v>
      </c>
      <c r="H178" t="s">
        <v>1880</v>
      </c>
      <c r="J178" s="11" t="s">
        <v>468</v>
      </c>
      <c r="K178" s="176" t="s">
        <v>1640</v>
      </c>
      <c r="L178" s="191" t="s">
        <v>1548</v>
      </c>
    </row>
    <row r="179" spans="2:12" ht="25.5">
      <c r="B179" s="216"/>
      <c r="C179" s="177"/>
      <c r="D179" s="83" t="s">
        <v>1641</v>
      </c>
      <c r="E179" s="177"/>
      <c r="F179" s="192"/>
      <c r="J179" s="11" t="s">
        <v>468</v>
      </c>
      <c r="K179" s="177"/>
      <c r="L179" s="192"/>
    </row>
    <row r="180" spans="2:12" ht="38.25">
      <c r="B180" s="216"/>
      <c r="C180" s="177"/>
      <c r="D180" s="83" t="s">
        <v>1642</v>
      </c>
      <c r="E180" s="177"/>
      <c r="F180" s="192"/>
      <c r="J180" s="11" t="s">
        <v>468</v>
      </c>
      <c r="K180" s="177"/>
      <c r="L180" s="192"/>
    </row>
    <row r="181" spans="2:12" ht="39.75" thickBot="1">
      <c r="B181" s="217"/>
      <c r="C181" s="178"/>
      <c r="D181" s="90" t="s">
        <v>1643</v>
      </c>
      <c r="E181" s="178"/>
      <c r="F181" s="193"/>
      <c r="J181" s="11" t="s">
        <v>468</v>
      </c>
      <c r="K181" s="178"/>
      <c r="L181" s="193"/>
    </row>
    <row r="182" spans="2:12" ht="127.5">
      <c r="B182" s="213" t="s">
        <v>604</v>
      </c>
      <c r="C182" s="176" t="s">
        <v>1644</v>
      </c>
      <c r="D182" s="25" t="s">
        <v>1645</v>
      </c>
      <c r="E182" s="176" t="s">
        <v>1533</v>
      </c>
      <c r="F182" s="179"/>
      <c r="G182" t="s">
        <v>1920</v>
      </c>
      <c r="H182" t="s">
        <v>1921</v>
      </c>
      <c r="J182" s="11" t="s">
        <v>468</v>
      </c>
      <c r="K182" s="176" t="s">
        <v>1644</v>
      </c>
      <c r="L182" s="179"/>
    </row>
    <row r="183" spans="2:12" ht="26.25" thickBot="1">
      <c r="B183" s="214"/>
      <c r="C183" s="178"/>
      <c r="D183" s="19" t="s">
        <v>503</v>
      </c>
      <c r="E183" s="178"/>
      <c r="F183" s="181"/>
      <c r="J183" s="11" t="s">
        <v>468</v>
      </c>
      <c r="K183" s="178"/>
      <c r="L183" s="181"/>
    </row>
    <row r="184" spans="2:12" ht="102.75" thickBot="1">
      <c r="B184" s="97" t="s">
        <v>596</v>
      </c>
      <c r="C184" s="37" t="s">
        <v>1646</v>
      </c>
      <c r="D184" s="19" t="s">
        <v>1647</v>
      </c>
      <c r="E184" s="37" t="s">
        <v>1559</v>
      </c>
      <c r="F184" s="36"/>
      <c r="G184" t="s">
        <v>1923</v>
      </c>
      <c r="H184" t="s">
        <v>1867</v>
      </c>
      <c r="J184" s="11" t="s">
        <v>468</v>
      </c>
      <c r="K184" s="37" t="s">
        <v>1646</v>
      </c>
      <c r="L184" s="36"/>
    </row>
    <row r="185" spans="2:12" ht="102.75" thickBot="1">
      <c r="B185" s="97" t="s">
        <v>563</v>
      </c>
      <c r="C185" s="37" t="s">
        <v>1648</v>
      </c>
      <c r="D185" s="19" t="s">
        <v>1647</v>
      </c>
      <c r="E185" s="37" t="s">
        <v>1559</v>
      </c>
      <c r="F185" s="36"/>
      <c r="G185" t="s">
        <v>1925</v>
      </c>
      <c r="H185" t="s">
        <v>1867</v>
      </c>
      <c r="J185" s="11" t="s">
        <v>468</v>
      </c>
      <c r="K185" s="37" t="s">
        <v>1648</v>
      </c>
      <c r="L185" s="36"/>
    </row>
    <row r="186" spans="2:12" ht="165.75">
      <c r="B186" s="213" t="s">
        <v>642</v>
      </c>
      <c r="C186" s="176" t="s">
        <v>1649</v>
      </c>
      <c r="D186" s="83" t="s">
        <v>1650</v>
      </c>
      <c r="E186" s="176" t="s">
        <v>1559</v>
      </c>
      <c r="F186" s="179"/>
      <c r="G186" t="s">
        <v>1927</v>
      </c>
      <c r="H186" t="s">
        <v>1867</v>
      </c>
      <c r="J186" s="11" t="s">
        <v>468</v>
      </c>
      <c r="K186" s="176" t="s">
        <v>1649</v>
      </c>
      <c r="L186" s="179"/>
    </row>
    <row r="187" spans="2:12" ht="115.5" thickBot="1">
      <c r="B187" s="214"/>
      <c r="C187" s="178"/>
      <c r="D187" s="84" t="s">
        <v>1651</v>
      </c>
      <c r="E187" s="178"/>
      <c r="F187" s="181"/>
      <c r="J187" s="11" t="s">
        <v>468</v>
      </c>
      <c r="K187" s="178"/>
      <c r="L187" s="181"/>
    </row>
    <row r="188" spans="2:12" ht="102">
      <c r="B188" s="213" t="s">
        <v>638</v>
      </c>
      <c r="C188" s="176" t="s">
        <v>1652</v>
      </c>
      <c r="D188" s="153" t="s">
        <v>1647</v>
      </c>
      <c r="E188" s="176" t="s">
        <v>532</v>
      </c>
      <c r="F188" s="179"/>
      <c r="G188" t="s">
        <v>1929</v>
      </c>
      <c r="H188" t="s">
        <v>1846</v>
      </c>
      <c r="J188" s="11" t="s">
        <v>468</v>
      </c>
      <c r="K188" s="176" t="s">
        <v>1652</v>
      </c>
      <c r="L188" s="179"/>
    </row>
    <row r="189" spans="2:12" ht="14.25" thickBot="1">
      <c r="B189" s="214"/>
      <c r="C189" s="178"/>
      <c r="D189" s="152" t="s">
        <v>475</v>
      </c>
      <c r="E189" s="178"/>
      <c r="F189" s="181"/>
      <c r="J189" s="11" t="s">
        <v>468</v>
      </c>
      <c r="K189" s="178"/>
      <c r="L189" s="181"/>
    </row>
    <row r="190" spans="2:12" ht="102">
      <c r="B190" s="213" t="s">
        <v>633</v>
      </c>
      <c r="C190" s="176" t="s">
        <v>1653</v>
      </c>
      <c r="D190" s="153" t="s">
        <v>1654</v>
      </c>
      <c r="E190" s="176" t="s">
        <v>752</v>
      </c>
      <c r="F190" s="179"/>
      <c r="G190" t="s">
        <v>1931</v>
      </c>
      <c r="H190" t="s">
        <v>1900</v>
      </c>
      <c r="J190" s="11" t="s">
        <v>468</v>
      </c>
      <c r="K190" s="176" t="s">
        <v>1653</v>
      </c>
      <c r="L190" s="179"/>
    </row>
    <row r="191" spans="2:12" ht="26.25" thickBot="1">
      <c r="B191" s="214"/>
      <c r="C191" s="178"/>
      <c r="D191" s="152" t="s">
        <v>558</v>
      </c>
      <c r="E191" s="178"/>
      <c r="F191" s="181"/>
      <c r="J191" s="11" t="s">
        <v>468</v>
      </c>
      <c r="K191" s="178"/>
      <c r="L191" s="181"/>
    </row>
    <row r="192" spans="2:12" ht="102">
      <c r="B192" s="213" t="s">
        <v>630</v>
      </c>
      <c r="C192" s="176" t="s">
        <v>1655</v>
      </c>
      <c r="D192" s="153" t="s">
        <v>1654</v>
      </c>
      <c r="E192" s="176" t="s">
        <v>752</v>
      </c>
      <c r="F192" s="179"/>
      <c r="G192" t="s">
        <v>1933</v>
      </c>
      <c r="H192" t="s">
        <v>1900</v>
      </c>
      <c r="J192" s="11" t="s">
        <v>468</v>
      </c>
      <c r="K192" s="176" t="s">
        <v>1655</v>
      </c>
      <c r="L192" s="179"/>
    </row>
    <row r="193" spans="1:12" ht="26.25" thickBot="1">
      <c r="B193" s="214"/>
      <c r="C193" s="178"/>
      <c r="D193" s="152" t="s">
        <v>558</v>
      </c>
      <c r="E193" s="178"/>
      <c r="F193" s="181"/>
      <c r="J193" s="11" t="s">
        <v>468</v>
      </c>
      <c r="K193" s="178"/>
      <c r="L193" s="181"/>
    </row>
    <row r="194" spans="1:12" ht="89.25">
      <c r="B194" s="213" t="s">
        <v>627</v>
      </c>
      <c r="C194" s="176" t="s">
        <v>1656</v>
      </c>
      <c r="D194" s="153" t="s">
        <v>1657</v>
      </c>
      <c r="E194" s="176" t="s">
        <v>545</v>
      </c>
      <c r="F194" s="179"/>
      <c r="G194" t="s">
        <v>1935</v>
      </c>
      <c r="H194" t="s">
        <v>1900</v>
      </c>
      <c r="J194" s="11" t="s">
        <v>468</v>
      </c>
      <c r="K194" s="176" t="s">
        <v>1656</v>
      </c>
      <c r="L194" s="179"/>
    </row>
    <row r="195" spans="1:12" ht="14.25" thickBot="1">
      <c r="B195" s="214"/>
      <c r="C195" s="178"/>
      <c r="D195" s="152" t="s">
        <v>475</v>
      </c>
      <c r="E195" s="178"/>
      <c r="F195" s="181"/>
      <c r="J195" s="11" t="s">
        <v>468</v>
      </c>
      <c r="K195" s="178"/>
      <c r="L195" s="181"/>
    </row>
    <row r="196" spans="1:12" ht="26.25" thickBot="1">
      <c r="B196" s="30"/>
      <c r="C196" s="156" t="s">
        <v>471</v>
      </c>
      <c r="D196" s="157" t="s">
        <v>470</v>
      </c>
      <c r="E196" s="14"/>
      <c r="F196" s="27"/>
      <c r="J196" s="11" t="s">
        <v>468</v>
      </c>
      <c r="K196" s="156" t="s">
        <v>471</v>
      </c>
      <c r="L196" s="27"/>
    </row>
    <row r="197" spans="1:12" ht="14.25" thickTop="1">
      <c r="J197" s="11" t="s">
        <v>468</v>
      </c>
    </row>
    <row r="198" spans="1:12" ht="14.25" thickBot="1">
      <c r="J198" s="11" t="s">
        <v>468</v>
      </c>
    </row>
    <row r="199" spans="1:12" ht="15" thickTop="1" thickBot="1">
      <c r="A199" s="1" t="s">
        <v>1409</v>
      </c>
      <c r="B199" s="33" t="s">
        <v>515</v>
      </c>
      <c r="C199" s="23" t="s">
        <v>514</v>
      </c>
      <c r="D199" s="23" t="s">
        <v>513</v>
      </c>
      <c r="E199" s="23" t="s">
        <v>512</v>
      </c>
      <c r="F199" s="22" t="s">
        <v>511</v>
      </c>
      <c r="J199" s="11" t="s">
        <v>468</v>
      </c>
      <c r="K199" s="23" t="s">
        <v>514</v>
      </c>
      <c r="L199" s="22" t="s">
        <v>511</v>
      </c>
    </row>
    <row r="200" spans="1:12" ht="64.5" thickBot="1">
      <c r="B200" s="97" t="s">
        <v>612</v>
      </c>
      <c r="C200" s="19" t="s">
        <v>509</v>
      </c>
      <c r="D200" s="19" t="s">
        <v>508</v>
      </c>
      <c r="E200" s="19" t="s">
        <v>489</v>
      </c>
      <c r="F200" s="21"/>
      <c r="G200" s="17" t="s">
        <v>507</v>
      </c>
      <c r="H200" s="17" t="s">
        <v>506</v>
      </c>
      <c r="J200" s="11" t="s">
        <v>468</v>
      </c>
      <c r="K200" s="19" t="s">
        <v>509</v>
      </c>
      <c r="L200" s="21"/>
    </row>
    <row r="201" spans="1:12" ht="90" thickBot="1">
      <c r="B201" s="81" t="s">
        <v>964</v>
      </c>
      <c r="C201" s="37" t="s">
        <v>609</v>
      </c>
      <c r="D201" s="19" t="s">
        <v>608</v>
      </c>
      <c r="E201" s="37" t="s">
        <v>607</v>
      </c>
      <c r="F201" s="31" t="s">
        <v>555</v>
      </c>
      <c r="G201" t="s">
        <v>1852</v>
      </c>
      <c r="H201" s="37" t="s">
        <v>607</v>
      </c>
      <c r="J201" s="11" t="s">
        <v>468</v>
      </c>
      <c r="K201" s="37" t="s">
        <v>609</v>
      </c>
      <c r="L201" s="31" t="s">
        <v>555</v>
      </c>
    </row>
    <row r="202" spans="1:12" ht="38.25">
      <c r="B202" s="213" t="s">
        <v>610</v>
      </c>
      <c r="C202" s="176" t="s">
        <v>1658</v>
      </c>
      <c r="D202" s="147" t="s">
        <v>1659</v>
      </c>
      <c r="E202" s="176" t="s">
        <v>1662</v>
      </c>
      <c r="F202" s="179"/>
      <c r="G202" t="s">
        <v>1937</v>
      </c>
      <c r="H202" t="s">
        <v>1862</v>
      </c>
      <c r="J202" s="11" t="s">
        <v>468</v>
      </c>
      <c r="K202" s="176" t="s">
        <v>1658</v>
      </c>
      <c r="L202" s="179"/>
    </row>
    <row r="203" spans="1:12" ht="25.5">
      <c r="B203" s="218"/>
      <c r="C203" s="177"/>
      <c r="D203" s="147" t="s">
        <v>1660</v>
      </c>
      <c r="E203" s="177"/>
      <c r="F203" s="180"/>
      <c r="J203" s="11" t="s">
        <v>468</v>
      </c>
      <c r="K203" s="177"/>
      <c r="L203" s="180"/>
    </row>
    <row r="204" spans="1:12" ht="102.75" thickBot="1">
      <c r="B204" s="214"/>
      <c r="C204" s="178"/>
      <c r="D204" s="19" t="s">
        <v>1661</v>
      </c>
      <c r="E204" s="178"/>
      <c r="F204" s="181"/>
      <c r="J204" s="11" t="s">
        <v>468</v>
      </c>
      <c r="K204" s="178"/>
      <c r="L204" s="181"/>
    </row>
    <row r="205" spans="1:12" ht="102">
      <c r="B205" s="213" t="s">
        <v>604</v>
      </c>
      <c r="C205" s="176" t="s">
        <v>1663</v>
      </c>
      <c r="D205" s="147" t="s">
        <v>1664</v>
      </c>
      <c r="E205" s="176" t="s">
        <v>1662</v>
      </c>
      <c r="F205" s="179"/>
      <c r="G205" t="s">
        <v>1939</v>
      </c>
      <c r="H205" t="s">
        <v>1862</v>
      </c>
      <c r="J205" s="11" t="s">
        <v>468</v>
      </c>
      <c r="K205" s="176" t="s">
        <v>1663</v>
      </c>
      <c r="L205" s="179"/>
    </row>
    <row r="206" spans="1:12" ht="25.5">
      <c r="B206" s="218"/>
      <c r="C206" s="177"/>
      <c r="D206" s="147" t="s">
        <v>1660</v>
      </c>
      <c r="E206" s="177"/>
      <c r="F206" s="180"/>
      <c r="J206" s="11" t="s">
        <v>468</v>
      </c>
      <c r="K206" s="177"/>
      <c r="L206" s="180"/>
    </row>
    <row r="207" spans="1:12" ht="102.75" thickBot="1">
      <c r="B207" s="214"/>
      <c r="C207" s="178"/>
      <c r="D207" s="19" t="s">
        <v>1661</v>
      </c>
      <c r="E207" s="178"/>
      <c r="F207" s="181"/>
      <c r="J207" s="11" t="s">
        <v>468</v>
      </c>
      <c r="K207" s="178"/>
      <c r="L207" s="181"/>
    </row>
    <row r="208" spans="1:12" ht="102">
      <c r="B208" s="213" t="s">
        <v>596</v>
      </c>
      <c r="C208" s="176" t="s">
        <v>1665</v>
      </c>
      <c r="D208" s="147" t="s">
        <v>1666</v>
      </c>
      <c r="E208" s="176" t="s">
        <v>1662</v>
      </c>
      <c r="F208" s="179"/>
      <c r="G208" t="s">
        <v>1941</v>
      </c>
      <c r="H208" t="s">
        <v>1862</v>
      </c>
      <c r="J208" s="11" t="s">
        <v>468</v>
      </c>
      <c r="K208" s="176" t="s">
        <v>1665</v>
      </c>
      <c r="L208" s="179"/>
    </row>
    <row r="209" spans="2:12" ht="25.5">
      <c r="B209" s="218"/>
      <c r="C209" s="177"/>
      <c r="D209" s="147" t="s">
        <v>1660</v>
      </c>
      <c r="E209" s="177"/>
      <c r="F209" s="180"/>
      <c r="J209" s="11" t="s">
        <v>468</v>
      </c>
      <c r="K209" s="177"/>
      <c r="L209" s="180"/>
    </row>
    <row r="210" spans="2:12" ht="64.5" thickBot="1">
      <c r="B210" s="214"/>
      <c r="C210" s="178"/>
      <c r="D210" s="19" t="s">
        <v>1667</v>
      </c>
      <c r="E210" s="178"/>
      <c r="F210" s="181"/>
      <c r="J210" s="11" t="s">
        <v>468</v>
      </c>
      <c r="K210" s="178"/>
      <c r="L210" s="181"/>
    </row>
    <row r="211" spans="2:12">
      <c r="B211" s="213" t="s">
        <v>563</v>
      </c>
      <c r="C211" s="176" t="s">
        <v>1668</v>
      </c>
      <c r="D211" s="147" t="s">
        <v>1669</v>
      </c>
      <c r="E211" s="176" t="s">
        <v>1670</v>
      </c>
      <c r="F211" s="179"/>
      <c r="G211" t="s">
        <v>1943</v>
      </c>
      <c r="H211" t="s">
        <v>1944</v>
      </c>
      <c r="J211" s="11" t="s">
        <v>468</v>
      </c>
      <c r="K211" s="176" t="s">
        <v>1668</v>
      </c>
      <c r="L211" s="179"/>
    </row>
    <row r="212" spans="2:12" ht="64.5" thickBot="1">
      <c r="B212" s="214"/>
      <c r="C212" s="178"/>
      <c r="D212" s="19" t="s">
        <v>1667</v>
      </c>
      <c r="E212" s="178"/>
      <c r="F212" s="181"/>
      <c r="J212" s="11" t="s">
        <v>468</v>
      </c>
      <c r="K212" s="178"/>
      <c r="L212" s="181"/>
    </row>
    <row r="213" spans="2:12" ht="25.5">
      <c r="B213" s="213" t="s">
        <v>642</v>
      </c>
      <c r="C213" s="176" t="s">
        <v>1671</v>
      </c>
      <c r="D213" s="154" t="s">
        <v>1671</v>
      </c>
      <c r="E213" s="176" t="s">
        <v>1670</v>
      </c>
      <c r="F213" s="179"/>
      <c r="G213" t="s">
        <v>1946</v>
      </c>
      <c r="H213" t="s">
        <v>1944</v>
      </c>
      <c r="J213" s="11" t="s">
        <v>468</v>
      </c>
      <c r="K213" s="176" t="s">
        <v>1671</v>
      </c>
      <c r="L213" s="179"/>
    </row>
    <row r="214" spans="2:12" ht="63.75">
      <c r="B214" s="218"/>
      <c r="C214" s="177"/>
      <c r="D214" s="154" t="s">
        <v>1672</v>
      </c>
      <c r="E214" s="177"/>
      <c r="F214" s="180"/>
      <c r="J214" s="11" t="s">
        <v>468</v>
      </c>
      <c r="K214" s="177"/>
      <c r="L214" s="180"/>
    </row>
    <row r="215" spans="2:12">
      <c r="B215" s="218"/>
      <c r="C215" s="177"/>
      <c r="D215" s="154" t="s">
        <v>1673</v>
      </c>
      <c r="E215" s="177"/>
      <c r="F215" s="180"/>
      <c r="J215" s="11" t="s">
        <v>468</v>
      </c>
      <c r="K215" s="177"/>
      <c r="L215" s="180"/>
    </row>
    <row r="216" spans="2:12" ht="64.5" thickBot="1">
      <c r="B216" s="214"/>
      <c r="C216" s="178"/>
      <c r="D216" s="152" t="s">
        <v>1667</v>
      </c>
      <c r="E216" s="178"/>
      <c r="F216" s="181"/>
      <c r="J216" s="11" t="s">
        <v>468</v>
      </c>
      <c r="K216" s="178"/>
      <c r="L216" s="181"/>
    </row>
    <row r="217" spans="2:12">
      <c r="B217" s="213" t="s">
        <v>638</v>
      </c>
      <c r="C217" s="176" t="s">
        <v>1674</v>
      </c>
      <c r="D217" s="154" t="s">
        <v>1673</v>
      </c>
      <c r="E217" s="176" t="s">
        <v>1670</v>
      </c>
      <c r="F217" s="179"/>
      <c r="G217" t="s">
        <v>1948</v>
      </c>
      <c r="H217" t="s">
        <v>1944</v>
      </c>
      <c r="J217" s="11" t="s">
        <v>468</v>
      </c>
      <c r="K217" s="176" t="s">
        <v>1674</v>
      </c>
      <c r="L217" s="179"/>
    </row>
    <row r="218" spans="2:12" ht="64.5" thickBot="1">
      <c r="B218" s="214"/>
      <c r="C218" s="178"/>
      <c r="D218" s="152" t="s">
        <v>1667</v>
      </c>
      <c r="E218" s="178"/>
      <c r="F218" s="181"/>
      <c r="J218" s="11" t="s">
        <v>468</v>
      </c>
      <c r="K218" s="178"/>
      <c r="L218" s="181"/>
    </row>
    <row r="219" spans="2:12">
      <c r="B219" s="213" t="s">
        <v>633</v>
      </c>
      <c r="C219" s="176" t="s">
        <v>1675</v>
      </c>
      <c r="D219" s="154" t="s">
        <v>1673</v>
      </c>
      <c r="E219" s="176" t="s">
        <v>1670</v>
      </c>
      <c r="F219" s="179"/>
      <c r="G219" t="s">
        <v>1950</v>
      </c>
      <c r="H219" t="s">
        <v>1944</v>
      </c>
      <c r="J219" s="11" t="s">
        <v>468</v>
      </c>
      <c r="K219" s="176" t="s">
        <v>1675</v>
      </c>
      <c r="L219" s="179"/>
    </row>
    <row r="220" spans="2:12" ht="64.5" thickBot="1">
      <c r="B220" s="214"/>
      <c r="C220" s="178"/>
      <c r="D220" s="152" t="s">
        <v>1667</v>
      </c>
      <c r="E220" s="178"/>
      <c r="F220" s="181"/>
      <c r="J220" s="11" t="s">
        <v>468</v>
      </c>
      <c r="K220" s="178"/>
      <c r="L220" s="181"/>
    </row>
    <row r="221" spans="2:12">
      <c r="B221" s="213" t="s">
        <v>630</v>
      </c>
      <c r="C221" s="176" t="s">
        <v>1676</v>
      </c>
      <c r="D221" s="158" t="s">
        <v>1677</v>
      </c>
      <c r="E221" s="176" t="s">
        <v>601</v>
      </c>
      <c r="F221" s="179"/>
      <c r="G221" t="s">
        <v>1952</v>
      </c>
      <c r="H221" t="s">
        <v>1880</v>
      </c>
      <c r="J221" s="11" t="s">
        <v>468</v>
      </c>
      <c r="K221" s="176" t="s">
        <v>1676</v>
      </c>
      <c r="L221" s="179"/>
    </row>
    <row r="222" spans="2:12">
      <c r="B222" s="218"/>
      <c r="C222" s="177"/>
      <c r="D222" s="158" t="s">
        <v>1678</v>
      </c>
      <c r="E222" s="177"/>
      <c r="F222" s="180"/>
      <c r="J222" s="11" t="s">
        <v>468</v>
      </c>
      <c r="K222" s="177"/>
      <c r="L222" s="180"/>
    </row>
    <row r="223" spans="2:12" ht="64.5" thickBot="1">
      <c r="B223" s="214"/>
      <c r="C223" s="178"/>
      <c r="D223" s="159" t="s">
        <v>1679</v>
      </c>
      <c r="E223" s="178"/>
      <c r="F223" s="181"/>
      <c r="J223" s="11" t="s">
        <v>468</v>
      </c>
      <c r="K223" s="178"/>
      <c r="L223" s="181"/>
    </row>
    <row r="224" spans="2:12">
      <c r="B224" s="213" t="s">
        <v>627</v>
      </c>
      <c r="C224" s="176" t="s">
        <v>1680</v>
      </c>
      <c r="D224" s="158" t="s">
        <v>1677</v>
      </c>
      <c r="E224" s="176" t="s">
        <v>601</v>
      </c>
      <c r="F224" s="179"/>
      <c r="G224" t="s">
        <v>1954</v>
      </c>
      <c r="H224" t="s">
        <v>1880</v>
      </c>
      <c r="J224" s="11" t="s">
        <v>468</v>
      </c>
      <c r="K224" s="176" t="s">
        <v>1680</v>
      </c>
      <c r="L224" s="179"/>
    </row>
    <row r="225" spans="2:12">
      <c r="B225" s="218"/>
      <c r="C225" s="177"/>
      <c r="D225" s="158" t="s">
        <v>1678</v>
      </c>
      <c r="E225" s="177"/>
      <c r="F225" s="180"/>
      <c r="J225" s="11" t="s">
        <v>468</v>
      </c>
      <c r="K225" s="177"/>
      <c r="L225" s="180"/>
    </row>
    <row r="226" spans="2:12" ht="64.5" thickBot="1">
      <c r="B226" s="214"/>
      <c r="C226" s="178"/>
      <c r="D226" s="159" t="s">
        <v>1679</v>
      </c>
      <c r="E226" s="178"/>
      <c r="F226" s="181"/>
      <c r="J226" s="11" t="s">
        <v>468</v>
      </c>
      <c r="K226" s="178"/>
      <c r="L226" s="181"/>
    </row>
    <row r="227" spans="2:12">
      <c r="B227" s="213" t="s">
        <v>624</v>
      </c>
      <c r="C227" s="176" t="s">
        <v>1681</v>
      </c>
      <c r="D227" s="158" t="s">
        <v>1677</v>
      </c>
      <c r="E227" s="176" t="s">
        <v>601</v>
      </c>
      <c r="F227" s="179"/>
      <c r="G227" t="s">
        <v>1956</v>
      </c>
      <c r="H227" t="s">
        <v>1880</v>
      </c>
      <c r="J227" s="11" t="s">
        <v>468</v>
      </c>
      <c r="K227" s="176" t="s">
        <v>1681</v>
      </c>
      <c r="L227" s="179"/>
    </row>
    <row r="228" spans="2:12">
      <c r="B228" s="218"/>
      <c r="C228" s="177"/>
      <c r="D228" s="158" t="s">
        <v>1678</v>
      </c>
      <c r="E228" s="177"/>
      <c r="F228" s="180"/>
      <c r="J228" s="11" t="s">
        <v>468</v>
      </c>
      <c r="K228" s="177"/>
      <c r="L228" s="180"/>
    </row>
    <row r="229" spans="2:12" ht="64.5" thickBot="1">
      <c r="B229" s="214"/>
      <c r="C229" s="178"/>
      <c r="D229" s="159" t="s">
        <v>1679</v>
      </c>
      <c r="E229" s="178"/>
      <c r="F229" s="181"/>
      <c r="J229" s="11" t="s">
        <v>468</v>
      </c>
      <c r="K229" s="178"/>
      <c r="L229" s="181"/>
    </row>
    <row r="230" spans="2:12">
      <c r="B230" s="213" t="s">
        <v>622</v>
      </c>
      <c r="C230" s="176" t="s">
        <v>1682</v>
      </c>
      <c r="D230" s="158" t="s">
        <v>1677</v>
      </c>
      <c r="E230" s="176" t="s">
        <v>601</v>
      </c>
      <c r="F230" s="179"/>
      <c r="G230" t="s">
        <v>1958</v>
      </c>
      <c r="H230" t="s">
        <v>1880</v>
      </c>
      <c r="J230" s="11" t="s">
        <v>468</v>
      </c>
      <c r="K230" s="176" t="s">
        <v>1682</v>
      </c>
      <c r="L230" s="179"/>
    </row>
    <row r="231" spans="2:12">
      <c r="B231" s="218"/>
      <c r="C231" s="177"/>
      <c r="D231" s="158" t="s">
        <v>1678</v>
      </c>
      <c r="E231" s="177"/>
      <c r="F231" s="180"/>
      <c r="J231" s="11" t="s">
        <v>468</v>
      </c>
      <c r="K231" s="177"/>
      <c r="L231" s="180"/>
    </row>
    <row r="232" spans="2:12" ht="64.5" thickBot="1">
      <c r="B232" s="214"/>
      <c r="C232" s="178"/>
      <c r="D232" s="159" t="s">
        <v>1683</v>
      </c>
      <c r="E232" s="178"/>
      <c r="F232" s="181"/>
      <c r="J232" s="11" t="s">
        <v>468</v>
      </c>
      <c r="K232" s="178"/>
      <c r="L232" s="181"/>
    </row>
    <row r="233" spans="2:12" ht="38.25">
      <c r="B233" s="215" t="s">
        <v>1684</v>
      </c>
      <c r="C233" s="176" t="s">
        <v>1685</v>
      </c>
      <c r="D233" s="158" t="s">
        <v>1686</v>
      </c>
      <c r="E233" s="176" t="s">
        <v>1670</v>
      </c>
      <c r="F233" s="179"/>
      <c r="G233" t="s">
        <v>1960</v>
      </c>
      <c r="H233" t="s">
        <v>1944</v>
      </c>
      <c r="J233" s="11" t="s">
        <v>468</v>
      </c>
      <c r="K233" s="176" t="s">
        <v>1685</v>
      </c>
      <c r="L233" s="179"/>
    </row>
    <row r="234" spans="2:12">
      <c r="B234" s="216"/>
      <c r="C234" s="177"/>
      <c r="D234" s="158" t="s">
        <v>543</v>
      </c>
      <c r="E234" s="177"/>
      <c r="F234" s="180"/>
      <c r="J234" s="11" t="s">
        <v>468</v>
      </c>
      <c r="K234" s="177"/>
      <c r="L234" s="180"/>
    </row>
    <row r="235" spans="2:12" ht="102.75" thickBot="1">
      <c r="B235" s="217"/>
      <c r="C235" s="178"/>
      <c r="D235" s="159" t="s">
        <v>1687</v>
      </c>
      <c r="E235" s="178"/>
      <c r="F235" s="181"/>
      <c r="J235" s="11" t="s">
        <v>468</v>
      </c>
      <c r="K235" s="178"/>
      <c r="L235" s="181"/>
    </row>
    <row r="236" spans="2:12" ht="51">
      <c r="B236" s="213" t="s">
        <v>615</v>
      </c>
      <c r="C236" s="176" t="s">
        <v>1688</v>
      </c>
      <c r="D236" s="158" t="s">
        <v>1689</v>
      </c>
      <c r="E236" s="176" t="s">
        <v>1670</v>
      </c>
      <c r="F236" s="179"/>
      <c r="G236" t="s">
        <v>1962</v>
      </c>
      <c r="H236" t="s">
        <v>1944</v>
      </c>
      <c r="J236" s="11" t="s">
        <v>468</v>
      </c>
      <c r="K236" s="176" t="s">
        <v>1688</v>
      </c>
      <c r="L236" s="179"/>
    </row>
    <row r="237" spans="2:12">
      <c r="B237" s="218"/>
      <c r="C237" s="177"/>
      <c r="D237" s="158" t="s">
        <v>543</v>
      </c>
      <c r="E237" s="177"/>
      <c r="F237" s="180"/>
      <c r="J237" s="11" t="s">
        <v>468</v>
      </c>
      <c r="K237" s="177"/>
      <c r="L237" s="180"/>
    </row>
    <row r="238" spans="2:12" ht="102.75" thickBot="1">
      <c r="B238" s="214"/>
      <c r="C238" s="178"/>
      <c r="D238" s="159" t="s">
        <v>1687</v>
      </c>
      <c r="E238" s="178"/>
      <c r="F238" s="181"/>
      <c r="J238" s="11" t="s">
        <v>468</v>
      </c>
      <c r="K238" s="178"/>
      <c r="L238" s="181"/>
    </row>
    <row r="239" spans="2:12" ht="63.75">
      <c r="B239" s="213" t="s">
        <v>1589</v>
      </c>
      <c r="C239" s="187" t="s">
        <v>1690</v>
      </c>
      <c r="D239" s="154" t="s">
        <v>1691</v>
      </c>
      <c r="E239" s="176" t="s">
        <v>1662</v>
      </c>
      <c r="F239" s="179"/>
      <c r="G239" t="s">
        <v>1964</v>
      </c>
      <c r="H239" t="s">
        <v>1862</v>
      </c>
      <c r="J239" s="11" t="s">
        <v>468</v>
      </c>
      <c r="K239" s="187" t="s">
        <v>1690</v>
      </c>
      <c r="L239" s="179"/>
    </row>
    <row r="240" spans="2:12" ht="25.5">
      <c r="B240" s="218"/>
      <c r="C240" s="188"/>
      <c r="D240" s="154" t="s">
        <v>1660</v>
      </c>
      <c r="E240" s="177"/>
      <c r="F240" s="180"/>
      <c r="J240" s="11" t="s">
        <v>468</v>
      </c>
      <c r="K240" s="188"/>
      <c r="L240" s="180"/>
    </row>
    <row r="241" spans="2:12" ht="64.5" thickBot="1">
      <c r="B241" s="214"/>
      <c r="C241" s="189"/>
      <c r="D241" s="152" t="s">
        <v>1667</v>
      </c>
      <c r="E241" s="178"/>
      <c r="F241" s="181"/>
      <c r="J241" s="11" t="s">
        <v>468</v>
      </c>
      <c r="K241" s="189"/>
      <c r="L241" s="181"/>
    </row>
    <row r="242" spans="2:12">
      <c r="B242" s="213" t="s">
        <v>1592</v>
      </c>
      <c r="C242" s="176" t="s">
        <v>1692</v>
      </c>
      <c r="D242" s="153" t="s">
        <v>1669</v>
      </c>
      <c r="E242" s="176" t="s">
        <v>1670</v>
      </c>
      <c r="F242" s="179"/>
      <c r="G242" t="s">
        <v>1966</v>
      </c>
      <c r="H242" t="s">
        <v>1944</v>
      </c>
      <c r="J242" s="11" t="s">
        <v>468</v>
      </c>
      <c r="K242" s="176" t="s">
        <v>1692</v>
      </c>
      <c r="L242" s="179"/>
    </row>
    <row r="243" spans="2:12" ht="64.5" thickBot="1">
      <c r="B243" s="214"/>
      <c r="C243" s="178"/>
      <c r="D243" s="152" t="s">
        <v>1667</v>
      </c>
      <c r="E243" s="178"/>
      <c r="F243" s="181"/>
      <c r="J243" s="11" t="s">
        <v>468</v>
      </c>
      <c r="K243" s="178"/>
      <c r="L243" s="181"/>
    </row>
    <row r="244" spans="2:12" ht="89.25">
      <c r="B244" s="213" t="s">
        <v>1601</v>
      </c>
      <c r="C244" s="176" t="s">
        <v>1693</v>
      </c>
      <c r="D244" s="154" t="s">
        <v>1694</v>
      </c>
      <c r="E244" s="176" t="s">
        <v>1670</v>
      </c>
      <c r="F244" s="179"/>
      <c r="G244" t="s">
        <v>1968</v>
      </c>
      <c r="H244" t="s">
        <v>1944</v>
      </c>
      <c r="J244" s="11" t="s">
        <v>468</v>
      </c>
      <c r="K244" s="176" t="s">
        <v>1693</v>
      </c>
      <c r="L244" s="179"/>
    </row>
    <row r="245" spans="2:12">
      <c r="B245" s="218"/>
      <c r="C245" s="177"/>
      <c r="D245" s="154" t="s">
        <v>543</v>
      </c>
      <c r="E245" s="177"/>
      <c r="F245" s="180"/>
      <c r="J245" s="11" t="s">
        <v>468</v>
      </c>
      <c r="K245" s="177"/>
      <c r="L245" s="180"/>
    </row>
    <row r="246" spans="2:12" ht="64.5" thickBot="1">
      <c r="B246" s="214"/>
      <c r="C246" s="178"/>
      <c r="D246" s="152" t="s">
        <v>1667</v>
      </c>
      <c r="E246" s="178"/>
      <c r="F246" s="181"/>
      <c r="J246" s="11" t="s">
        <v>468</v>
      </c>
      <c r="K246" s="178"/>
      <c r="L246" s="181"/>
    </row>
    <row r="247" spans="2:12" ht="89.25">
      <c r="B247" s="213" t="s">
        <v>1606</v>
      </c>
      <c r="C247" s="176" t="s">
        <v>1695</v>
      </c>
      <c r="D247" s="154" t="s">
        <v>1694</v>
      </c>
      <c r="E247" s="176" t="s">
        <v>1670</v>
      </c>
      <c r="F247" s="179"/>
      <c r="G247" t="s">
        <v>1970</v>
      </c>
      <c r="H247" t="s">
        <v>1944</v>
      </c>
      <c r="J247" s="11" t="s">
        <v>468</v>
      </c>
      <c r="K247" s="176" t="s">
        <v>1695</v>
      </c>
      <c r="L247" s="179"/>
    </row>
    <row r="248" spans="2:12">
      <c r="B248" s="218"/>
      <c r="C248" s="177"/>
      <c r="D248" s="154" t="s">
        <v>543</v>
      </c>
      <c r="E248" s="177"/>
      <c r="F248" s="180"/>
      <c r="J248" s="11" t="s">
        <v>468</v>
      </c>
      <c r="K248" s="177"/>
      <c r="L248" s="180"/>
    </row>
    <row r="249" spans="2:12" ht="64.5" thickBot="1">
      <c r="B249" s="214"/>
      <c r="C249" s="178"/>
      <c r="D249" s="152" t="s">
        <v>1667</v>
      </c>
      <c r="E249" s="178"/>
      <c r="F249" s="181"/>
      <c r="J249" s="11" t="s">
        <v>468</v>
      </c>
      <c r="K249" s="178"/>
      <c r="L249" s="181"/>
    </row>
    <row r="250" spans="2:12" ht="89.25">
      <c r="B250" s="213" t="s">
        <v>1696</v>
      </c>
      <c r="C250" s="176" t="s">
        <v>1697</v>
      </c>
      <c r="D250" s="154" t="s">
        <v>1694</v>
      </c>
      <c r="E250" s="176" t="s">
        <v>1670</v>
      </c>
      <c r="F250" s="179"/>
      <c r="G250" t="s">
        <v>1972</v>
      </c>
      <c r="H250" t="s">
        <v>1944</v>
      </c>
      <c r="J250" s="11" t="s">
        <v>468</v>
      </c>
      <c r="K250" s="176" t="s">
        <v>1697</v>
      </c>
      <c r="L250" s="179"/>
    </row>
    <row r="251" spans="2:12">
      <c r="B251" s="218"/>
      <c r="C251" s="177"/>
      <c r="D251" s="154" t="s">
        <v>543</v>
      </c>
      <c r="E251" s="177"/>
      <c r="F251" s="180"/>
      <c r="J251" s="11" t="s">
        <v>468</v>
      </c>
      <c r="K251" s="177"/>
      <c r="L251" s="180"/>
    </row>
    <row r="252" spans="2:12" ht="64.5" thickBot="1">
      <c r="B252" s="214"/>
      <c r="C252" s="178"/>
      <c r="D252" s="152" t="s">
        <v>1667</v>
      </c>
      <c r="E252" s="178"/>
      <c r="F252" s="181"/>
      <c r="J252" s="11" t="s">
        <v>468</v>
      </c>
      <c r="K252" s="178"/>
      <c r="L252" s="181"/>
    </row>
    <row r="253" spans="2:12" ht="51">
      <c r="B253" s="213" t="s">
        <v>1698</v>
      </c>
      <c r="C253" s="176" t="s">
        <v>1699</v>
      </c>
      <c r="D253" s="154" t="s">
        <v>1700</v>
      </c>
      <c r="E253" s="176" t="s">
        <v>1662</v>
      </c>
      <c r="F253" s="179"/>
      <c r="G253" t="s">
        <v>1974</v>
      </c>
      <c r="H253" t="s">
        <v>1862</v>
      </c>
      <c r="J253" s="11" t="s">
        <v>468</v>
      </c>
      <c r="K253" s="176" t="s">
        <v>1699</v>
      </c>
      <c r="L253" s="179"/>
    </row>
    <row r="254" spans="2:12">
      <c r="B254" s="218"/>
      <c r="C254" s="177"/>
      <c r="D254" s="154" t="s">
        <v>1701</v>
      </c>
      <c r="E254" s="177"/>
      <c r="F254" s="180"/>
      <c r="J254" s="11" t="s">
        <v>468</v>
      </c>
      <c r="K254" s="177"/>
      <c r="L254" s="180"/>
    </row>
    <row r="255" spans="2:12" ht="64.5" thickBot="1">
      <c r="B255" s="214"/>
      <c r="C255" s="178"/>
      <c r="D255" s="155" t="s">
        <v>1702</v>
      </c>
      <c r="E255" s="178"/>
      <c r="F255" s="181"/>
      <c r="J255" s="11" t="s">
        <v>468</v>
      </c>
      <c r="K255" s="178"/>
      <c r="L255" s="181"/>
    </row>
    <row r="256" spans="2:12" ht="76.5">
      <c r="B256" s="213" t="s">
        <v>1703</v>
      </c>
      <c r="C256" s="176" t="s">
        <v>1704</v>
      </c>
      <c r="D256" s="154" t="s">
        <v>1705</v>
      </c>
      <c r="E256" s="176" t="s">
        <v>1662</v>
      </c>
      <c r="F256" s="179"/>
      <c r="G256" t="s">
        <v>1976</v>
      </c>
      <c r="H256" t="s">
        <v>1862</v>
      </c>
      <c r="J256" s="11" t="s">
        <v>468</v>
      </c>
      <c r="K256" s="176" t="s">
        <v>1704</v>
      </c>
      <c r="L256" s="179"/>
    </row>
    <row r="257" spans="1:12">
      <c r="B257" s="218"/>
      <c r="C257" s="177"/>
      <c r="D257" s="154" t="s">
        <v>1701</v>
      </c>
      <c r="E257" s="177"/>
      <c r="F257" s="180"/>
      <c r="J257" s="11" t="s">
        <v>468</v>
      </c>
      <c r="K257" s="177"/>
      <c r="L257" s="180"/>
    </row>
    <row r="258" spans="1:12" ht="64.5" thickBot="1">
      <c r="B258" s="214"/>
      <c r="C258" s="178"/>
      <c r="D258" s="155" t="s">
        <v>1702</v>
      </c>
      <c r="E258" s="178"/>
      <c r="F258" s="181"/>
      <c r="J258" s="11" t="s">
        <v>468</v>
      </c>
      <c r="K258" s="178"/>
      <c r="L258" s="181"/>
    </row>
    <row r="259" spans="1:12" ht="25.5">
      <c r="B259" s="213" t="s">
        <v>1706</v>
      </c>
      <c r="C259" s="176" t="s">
        <v>1707</v>
      </c>
      <c r="D259" s="154" t="s">
        <v>1708</v>
      </c>
      <c r="E259" s="176" t="s">
        <v>601</v>
      </c>
      <c r="F259" s="179"/>
      <c r="G259" t="s">
        <v>1978</v>
      </c>
      <c r="H259" t="s">
        <v>1880</v>
      </c>
      <c r="J259" s="11" t="s">
        <v>468</v>
      </c>
      <c r="K259" s="176" t="s">
        <v>1707</v>
      </c>
      <c r="L259" s="179"/>
    </row>
    <row r="260" spans="1:12" ht="25.5">
      <c r="B260" s="218"/>
      <c r="C260" s="177"/>
      <c r="D260" s="154" t="s">
        <v>1709</v>
      </c>
      <c r="E260" s="177"/>
      <c r="F260" s="180"/>
      <c r="J260" s="11" t="s">
        <v>468</v>
      </c>
      <c r="K260" s="177"/>
      <c r="L260" s="180"/>
    </row>
    <row r="261" spans="1:12" ht="38.25">
      <c r="B261" s="218"/>
      <c r="C261" s="177"/>
      <c r="D261" s="154" t="s">
        <v>1710</v>
      </c>
      <c r="E261" s="177"/>
      <c r="F261" s="180"/>
      <c r="J261" s="11" t="s">
        <v>468</v>
      </c>
      <c r="K261" s="177"/>
      <c r="L261" s="180"/>
    </row>
    <row r="262" spans="1:12">
      <c r="B262" s="218"/>
      <c r="C262" s="177"/>
      <c r="D262" s="154" t="s">
        <v>1711</v>
      </c>
      <c r="E262" s="177"/>
      <c r="F262" s="180"/>
      <c r="J262" s="11" t="s">
        <v>468</v>
      </c>
      <c r="K262" s="177"/>
      <c r="L262" s="180"/>
    </row>
    <row r="263" spans="1:12" ht="64.5" thickBot="1">
      <c r="B263" s="214"/>
      <c r="C263" s="178"/>
      <c r="D263" s="155" t="s">
        <v>1702</v>
      </c>
      <c r="E263" s="178"/>
      <c r="F263" s="181"/>
      <c r="J263" s="11" t="s">
        <v>468</v>
      </c>
      <c r="K263" s="178"/>
      <c r="L263" s="181"/>
    </row>
    <row r="264" spans="1:12">
      <c r="B264" s="213" t="s">
        <v>1625</v>
      </c>
      <c r="C264" s="176" t="s">
        <v>1712</v>
      </c>
      <c r="D264" s="154" t="s">
        <v>985</v>
      </c>
      <c r="E264" s="176" t="s">
        <v>601</v>
      </c>
      <c r="F264" s="179"/>
      <c r="G264" t="s">
        <v>1980</v>
      </c>
      <c r="H264" t="s">
        <v>1880</v>
      </c>
      <c r="J264" s="11" t="s">
        <v>468</v>
      </c>
      <c r="K264" s="176" t="s">
        <v>1712</v>
      </c>
      <c r="L264" s="179"/>
    </row>
    <row r="265" spans="1:12">
      <c r="B265" s="218"/>
      <c r="C265" s="177"/>
      <c r="D265" s="154" t="s">
        <v>1713</v>
      </c>
      <c r="E265" s="177"/>
      <c r="F265" s="180"/>
      <c r="J265" s="11" t="s">
        <v>468</v>
      </c>
      <c r="K265" s="177"/>
      <c r="L265" s="180"/>
    </row>
    <row r="266" spans="1:12" ht="64.5" thickBot="1">
      <c r="B266" s="214"/>
      <c r="C266" s="178"/>
      <c r="D266" s="155" t="s">
        <v>1702</v>
      </c>
      <c r="E266" s="178"/>
      <c r="F266" s="181"/>
      <c r="J266" s="11" t="s">
        <v>468</v>
      </c>
      <c r="K266" s="178"/>
      <c r="L266" s="181"/>
    </row>
    <row r="267" spans="1:12" ht="26.25" thickBot="1">
      <c r="B267" s="30"/>
      <c r="C267" s="156" t="s">
        <v>471</v>
      </c>
      <c r="D267" s="157" t="s">
        <v>470</v>
      </c>
      <c r="E267" s="14"/>
      <c r="F267" s="27"/>
      <c r="J267" s="11" t="s">
        <v>468</v>
      </c>
      <c r="K267" s="156" t="s">
        <v>471</v>
      </c>
      <c r="L267" s="27"/>
    </row>
    <row r="268" spans="1:12" ht="14.25" thickTop="1">
      <c r="J268" s="11" t="s">
        <v>468</v>
      </c>
    </row>
    <row r="269" spans="1:12" ht="14.25" thickBot="1">
      <c r="J269" s="11" t="s">
        <v>468</v>
      </c>
    </row>
    <row r="270" spans="1:12" ht="15" thickTop="1" thickBot="1">
      <c r="A270" s="1" t="s">
        <v>1410</v>
      </c>
      <c r="B270" s="140" t="s">
        <v>515</v>
      </c>
      <c r="C270" s="141" t="s">
        <v>514</v>
      </c>
      <c r="D270" s="141" t="s">
        <v>513</v>
      </c>
      <c r="E270" s="141" t="s">
        <v>512</v>
      </c>
      <c r="F270" s="142" t="s">
        <v>511</v>
      </c>
      <c r="J270" s="11" t="s">
        <v>468</v>
      </c>
      <c r="K270" s="141" t="s">
        <v>514</v>
      </c>
      <c r="L270" s="142" t="s">
        <v>511</v>
      </c>
    </row>
    <row r="271" spans="1:12" ht="64.5" thickBot="1">
      <c r="B271" s="143" t="s">
        <v>1714</v>
      </c>
      <c r="C271" s="19" t="s">
        <v>509</v>
      </c>
      <c r="D271" s="19" t="s">
        <v>508</v>
      </c>
      <c r="E271" s="19" t="s">
        <v>489</v>
      </c>
      <c r="F271" s="21"/>
      <c r="G271" s="17" t="s">
        <v>507</v>
      </c>
      <c r="H271" s="17" t="s">
        <v>506</v>
      </c>
      <c r="J271" s="11" t="s">
        <v>468</v>
      </c>
      <c r="K271" s="19" t="s">
        <v>509</v>
      </c>
      <c r="L271" s="21"/>
    </row>
    <row r="272" spans="1:12" ht="26.25" thickBot="1">
      <c r="B272" s="143" t="s">
        <v>1715</v>
      </c>
      <c r="C272" s="37" t="s">
        <v>1716</v>
      </c>
      <c r="D272" s="102"/>
      <c r="E272" s="102" t="s">
        <v>1717</v>
      </c>
      <c r="F272" s="64" t="s">
        <v>555</v>
      </c>
      <c r="G272" s="167" t="s">
        <v>1982</v>
      </c>
      <c r="H272" s="167" t="s">
        <v>1984</v>
      </c>
      <c r="J272" s="11" t="s">
        <v>468</v>
      </c>
      <c r="K272" s="37" t="s">
        <v>1716</v>
      </c>
      <c r="L272" s="64" t="s">
        <v>555</v>
      </c>
    </row>
    <row r="273" spans="1:12" ht="26.25" thickBot="1">
      <c r="B273" s="143" t="s">
        <v>1718</v>
      </c>
      <c r="C273" s="37" t="s">
        <v>1719</v>
      </c>
      <c r="D273" s="102"/>
      <c r="E273" s="102" t="s">
        <v>1559</v>
      </c>
      <c r="F273" s="100"/>
      <c r="G273" s="167" t="s">
        <v>1986</v>
      </c>
      <c r="H273" s="167" t="s">
        <v>1867</v>
      </c>
      <c r="J273" s="11" t="s">
        <v>468</v>
      </c>
      <c r="K273" s="37" t="s">
        <v>1719</v>
      </c>
      <c r="L273" s="100"/>
    </row>
    <row r="274" spans="1:12">
      <c r="B274" s="219" t="s">
        <v>1720</v>
      </c>
      <c r="C274" s="176" t="s">
        <v>1721</v>
      </c>
      <c r="D274" s="145" t="s">
        <v>1722</v>
      </c>
      <c r="E274" s="187" t="s">
        <v>601</v>
      </c>
      <c r="F274" s="182"/>
      <c r="G274" t="s">
        <v>1988</v>
      </c>
      <c r="H274" t="s">
        <v>1880</v>
      </c>
      <c r="J274" s="11" t="s">
        <v>468</v>
      </c>
      <c r="K274" s="176" t="s">
        <v>1721</v>
      </c>
      <c r="L274" s="182"/>
    </row>
    <row r="275" spans="1:12" ht="14.25" thickBot="1">
      <c r="B275" s="220"/>
      <c r="C275" s="178"/>
      <c r="D275" s="102" t="s">
        <v>1723</v>
      </c>
      <c r="E275" s="189"/>
      <c r="F275" s="183"/>
      <c r="J275" s="11" t="s">
        <v>468</v>
      </c>
      <c r="K275" s="178"/>
      <c r="L275" s="183"/>
    </row>
    <row r="276" spans="1:12" ht="25.5">
      <c r="B276" s="219" t="s">
        <v>1724</v>
      </c>
      <c r="C276" s="176" t="s">
        <v>1725</v>
      </c>
      <c r="D276" s="38" t="s">
        <v>1726</v>
      </c>
      <c r="E276" s="187" t="s">
        <v>1730</v>
      </c>
      <c r="F276" s="184" t="s">
        <v>1731</v>
      </c>
      <c r="G276" t="s">
        <v>1991</v>
      </c>
      <c r="H276" t="s">
        <v>1989</v>
      </c>
      <c r="J276" s="11" t="s">
        <v>468</v>
      </c>
      <c r="K276" s="176" t="s">
        <v>1725</v>
      </c>
      <c r="L276" s="184" t="s">
        <v>1731</v>
      </c>
    </row>
    <row r="277" spans="1:12" ht="26.25">
      <c r="B277" s="225"/>
      <c r="C277" s="177"/>
      <c r="D277" s="145" t="s">
        <v>1727</v>
      </c>
      <c r="E277" s="188"/>
      <c r="F277" s="185"/>
      <c r="J277" s="11" t="s">
        <v>468</v>
      </c>
      <c r="K277" s="177"/>
      <c r="L277" s="185"/>
    </row>
    <row r="278" spans="1:12" ht="26.25">
      <c r="B278" s="225"/>
      <c r="C278" s="177"/>
      <c r="D278" s="145" t="s">
        <v>1728</v>
      </c>
      <c r="E278" s="188"/>
      <c r="F278" s="185"/>
      <c r="J278" s="11" t="s">
        <v>468</v>
      </c>
      <c r="K278" s="177"/>
      <c r="L278" s="185"/>
    </row>
    <row r="279" spans="1:12" ht="27" thickBot="1">
      <c r="B279" s="220"/>
      <c r="C279" s="178"/>
      <c r="D279" s="102" t="s">
        <v>1729</v>
      </c>
      <c r="E279" s="189"/>
      <c r="F279" s="186"/>
      <c r="J279" s="11" t="s">
        <v>468</v>
      </c>
      <c r="K279" s="178"/>
      <c r="L279" s="186"/>
    </row>
    <row r="280" spans="1:12" ht="26.25" thickBot="1">
      <c r="B280" s="143" t="s">
        <v>1732</v>
      </c>
      <c r="C280" s="37" t="s">
        <v>1733</v>
      </c>
      <c r="D280" s="102"/>
      <c r="E280" s="102" t="s">
        <v>1734</v>
      </c>
      <c r="F280" s="100"/>
      <c r="G280" s="167" t="s">
        <v>1993</v>
      </c>
      <c r="H280" s="167" t="s">
        <v>1994</v>
      </c>
      <c r="J280" s="11" t="s">
        <v>468</v>
      </c>
      <c r="K280" s="37" t="s">
        <v>1733</v>
      </c>
      <c r="L280" s="100"/>
    </row>
    <row r="281" spans="1:12" ht="27.75" thickBot="1">
      <c r="B281" s="143" t="s">
        <v>1735</v>
      </c>
      <c r="C281" s="37" t="s">
        <v>1736</v>
      </c>
      <c r="D281" s="102"/>
      <c r="E281" s="102" t="s">
        <v>1734</v>
      </c>
      <c r="F281" s="100"/>
      <c r="G281" s="167" t="s">
        <v>1996</v>
      </c>
      <c r="H281" s="167" t="s">
        <v>1994</v>
      </c>
      <c r="J281" s="11" t="s">
        <v>468</v>
      </c>
      <c r="K281" s="37" t="s">
        <v>1736</v>
      </c>
      <c r="L281" s="100"/>
    </row>
    <row r="282" spans="1:12" ht="26.25" thickBot="1">
      <c r="B282" s="146"/>
      <c r="C282" s="156" t="s">
        <v>471</v>
      </c>
      <c r="D282" s="157" t="s">
        <v>470</v>
      </c>
      <c r="E282" s="105"/>
      <c r="F282" s="138"/>
      <c r="J282" s="11" t="s">
        <v>468</v>
      </c>
      <c r="K282" s="156" t="s">
        <v>471</v>
      </c>
      <c r="L282" s="138"/>
    </row>
    <row r="283" spans="1:12" ht="14.25" thickTop="1">
      <c r="J283" s="11" t="s">
        <v>468</v>
      </c>
    </row>
    <row r="284" spans="1:12" ht="14.25" thickBot="1">
      <c r="J284" s="11" t="s">
        <v>468</v>
      </c>
    </row>
    <row r="285" spans="1:12" ht="15" thickTop="1" thickBot="1">
      <c r="A285" s="1" t="s">
        <v>1411</v>
      </c>
      <c r="B285" s="160" t="s">
        <v>515</v>
      </c>
      <c r="C285" s="161" t="s">
        <v>514</v>
      </c>
      <c r="D285" s="161" t="s">
        <v>513</v>
      </c>
      <c r="E285" s="161" t="s">
        <v>512</v>
      </c>
      <c r="F285" s="162" t="s">
        <v>511</v>
      </c>
      <c r="J285" s="11" t="s">
        <v>468</v>
      </c>
      <c r="K285" s="161" t="s">
        <v>514</v>
      </c>
      <c r="L285" s="162" t="s">
        <v>511</v>
      </c>
    </row>
    <row r="286" spans="1:12" ht="51.75" thickBot="1">
      <c r="B286" s="143" t="s">
        <v>1737</v>
      </c>
      <c r="C286" s="37" t="s">
        <v>509</v>
      </c>
      <c r="D286" s="37" t="s">
        <v>1738</v>
      </c>
      <c r="E286" s="102"/>
      <c r="F286" s="100"/>
      <c r="G286" s="17" t="s">
        <v>507</v>
      </c>
      <c r="H286" s="17" t="s">
        <v>506</v>
      </c>
      <c r="J286" s="11" t="s">
        <v>468</v>
      </c>
      <c r="K286" s="37" t="s">
        <v>509</v>
      </c>
      <c r="L286" s="100"/>
    </row>
    <row r="287" spans="1:12" ht="102.75" thickBot="1">
      <c r="B287" s="143" t="s">
        <v>1739</v>
      </c>
      <c r="C287" s="37" t="s">
        <v>1740</v>
      </c>
      <c r="D287" s="37" t="s">
        <v>1741</v>
      </c>
      <c r="E287" s="102" t="s">
        <v>735</v>
      </c>
      <c r="F287" s="64" t="s">
        <v>960</v>
      </c>
      <c r="G287" t="s">
        <v>1852</v>
      </c>
      <c r="H287" t="s">
        <v>1875</v>
      </c>
      <c r="J287" s="11" t="s">
        <v>468</v>
      </c>
      <c r="K287" s="37" t="s">
        <v>1740</v>
      </c>
      <c r="L287" s="64" t="s">
        <v>960</v>
      </c>
    </row>
    <row r="288" spans="1:12" ht="64.5" thickBot="1">
      <c r="B288" s="143" t="s">
        <v>1742</v>
      </c>
      <c r="C288" s="37" t="s">
        <v>1743</v>
      </c>
      <c r="D288" s="37" t="s">
        <v>1744</v>
      </c>
      <c r="E288" s="102" t="s">
        <v>1717</v>
      </c>
      <c r="F288" s="64" t="s">
        <v>960</v>
      </c>
      <c r="G288" t="s">
        <v>1982</v>
      </c>
      <c r="H288" t="s">
        <v>1984</v>
      </c>
      <c r="J288" s="11" t="s">
        <v>468</v>
      </c>
      <c r="K288" s="37" t="s">
        <v>1743</v>
      </c>
      <c r="L288" s="64" t="s">
        <v>960</v>
      </c>
    </row>
    <row r="289" spans="1:12" ht="26.25" thickBot="1">
      <c r="B289" s="146"/>
      <c r="C289" s="156" t="s">
        <v>471</v>
      </c>
      <c r="D289" s="157" t="s">
        <v>470</v>
      </c>
      <c r="E289" s="105"/>
      <c r="F289" s="163"/>
      <c r="J289" s="11" t="s">
        <v>468</v>
      </c>
      <c r="K289" s="156" t="s">
        <v>471</v>
      </c>
      <c r="L289" s="163"/>
    </row>
    <row r="290" spans="1:12" ht="14.25" thickTop="1">
      <c r="J290" s="11" t="s">
        <v>468</v>
      </c>
    </row>
    <row r="291" spans="1:12" ht="14.25" thickBot="1">
      <c r="J291" s="11" t="s">
        <v>468</v>
      </c>
    </row>
    <row r="292" spans="1:12" ht="15" thickTop="1" thickBot="1">
      <c r="A292" s="1" t="s">
        <v>1412</v>
      </c>
      <c r="B292" s="160" t="s">
        <v>515</v>
      </c>
      <c r="C292" s="161" t="s">
        <v>514</v>
      </c>
      <c r="D292" s="161" t="s">
        <v>513</v>
      </c>
      <c r="E292" s="161" t="s">
        <v>512</v>
      </c>
      <c r="F292" s="162" t="s">
        <v>511</v>
      </c>
      <c r="J292" s="11" t="s">
        <v>468</v>
      </c>
      <c r="K292" s="161" t="s">
        <v>514</v>
      </c>
      <c r="L292" s="162" t="s">
        <v>511</v>
      </c>
    </row>
    <row r="293" spans="1:12" ht="51.75" thickBot="1">
      <c r="B293" s="143" t="s">
        <v>1737</v>
      </c>
      <c r="C293" s="37" t="s">
        <v>509</v>
      </c>
      <c r="D293" s="37" t="s">
        <v>1738</v>
      </c>
      <c r="E293" s="102"/>
      <c r="F293" s="100"/>
      <c r="G293" s="17" t="s">
        <v>507</v>
      </c>
      <c r="H293" s="17" t="s">
        <v>506</v>
      </c>
      <c r="J293" s="11" t="s">
        <v>468</v>
      </c>
      <c r="K293" s="37" t="s">
        <v>509</v>
      </c>
      <c r="L293" s="100"/>
    </row>
    <row r="294" spans="1:12" ht="39" thickBot="1">
      <c r="B294" s="143" t="s">
        <v>1739</v>
      </c>
      <c r="C294" s="37" t="s">
        <v>814</v>
      </c>
      <c r="D294" s="37" t="s">
        <v>1745</v>
      </c>
      <c r="E294" s="102" t="s">
        <v>1746</v>
      </c>
      <c r="F294" s="64" t="s">
        <v>555</v>
      </c>
      <c r="G294" t="s">
        <v>1997</v>
      </c>
      <c r="H294" t="s">
        <v>1994</v>
      </c>
      <c r="J294" s="11" t="s">
        <v>468</v>
      </c>
      <c r="K294" s="37" t="s">
        <v>814</v>
      </c>
      <c r="L294" s="64" t="s">
        <v>555</v>
      </c>
    </row>
    <row r="295" spans="1:12" ht="297" thickBot="1">
      <c r="B295" s="143" t="s">
        <v>1742</v>
      </c>
      <c r="C295" s="37" t="s">
        <v>1747</v>
      </c>
      <c r="D295" s="37" t="s">
        <v>1748</v>
      </c>
      <c r="E295" s="37" t="s">
        <v>689</v>
      </c>
      <c r="F295" s="100"/>
      <c r="G295" s="112" t="s">
        <v>1999</v>
      </c>
      <c r="H295" s="112" t="s">
        <v>1875</v>
      </c>
      <c r="J295" s="11" t="s">
        <v>468</v>
      </c>
      <c r="K295" s="37" t="s">
        <v>1747</v>
      </c>
      <c r="L295" s="100"/>
    </row>
    <row r="296" spans="1:12" ht="26.25">
      <c r="B296" s="219" t="s">
        <v>1749</v>
      </c>
      <c r="C296" s="176" t="s">
        <v>1750</v>
      </c>
      <c r="D296" s="145" t="s">
        <v>1751</v>
      </c>
      <c r="E296" s="187" t="s">
        <v>734</v>
      </c>
      <c r="F296" s="182"/>
      <c r="G296" t="s">
        <v>2001</v>
      </c>
      <c r="H296" t="s">
        <v>1880</v>
      </c>
      <c r="J296" s="11" t="s">
        <v>468</v>
      </c>
      <c r="K296" s="176" t="s">
        <v>1750</v>
      </c>
      <c r="L296" s="182"/>
    </row>
    <row r="297" spans="1:12" ht="27" thickBot="1">
      <c r="B297" s="220"/>
      <c r="C297" s="178"/>
      <c r="D297" s="102" t="s">
        <v>1752</v>
      </c>
      <c r="E297" s="189"/>
      <c r="F297" s="183"/>
      <c r="J297" s="11" t="s">
        <v>468</v>
      </c>
      <c r="K297" s="178"/>
      <c r="L297" s="183"/>
    </row>
    <row r="298" spans="1:12" ht="26.25" thickBot="1">
      <c r="B298" s="146"/>
      <c r="C298" s="156" t="s">
        <v>471</v>
      </c>
      <c r="D298" s="157" t="s">
        <v>470</v>
      </c>
      <c r="E298" s="105"/>
      <c r="F298" s="138"/>
      <c r="J298" s="11" t="s">
        <v>468</v>
      </c>
      <c r="K298" s="156" t="s">
        <v>471</v>
      </c>
      <c r="L298" s="138"/>
    </row>
    <row r="299" spans="1:12" ht="14.25" thickTop="1">
      <c r="J299" s="11" t="s">
        <v>468</v>
      </c>
    </row>
    <row r="300" spans="1:12" ht="14.25" thickBot="1">
      <c r="J300" s="11" t="s">
        <v>468</v>
      </c>
    </row>
    <row r="301" spans="1:12" ht="15" thickTop="1" thickBot="1">
      <c r="A301" s="1" t="s">
        <v>1413</v>
      </c>
      <c r="B301" s="24" t="s">
        <v>515</v>
      </c>
      <c r="C301" s="23" t="s">
        <v>514</v>
      </c>
      <c r="D301" s="23" t="s">
        <v>513</v>
      </c>
      <c r="E301" s="23" t="s">
        <v>512</v>
      </c>
      <c r="F301" s="22" t="s">
        <v>511</v>
      </c>
      <c r="J301" s="11" t="s">
        <v>468</v>
      </c>
      <c r="K301" s="23" t="s">
        <v>514</v>
      </c>
      <c r="L301" s="22" t="s">
        <v>511</v>
      </c>
    </row>
    <row r="302" spans="1:12" ht="64.5" thickBot="1">
      <c r="B302" s="98">
        <v>0</v>
      </c>
      <c r="C302" s="19" t="s">
        <v>509</v>
      </c>
      <c r="D302" s="19" t="s">
        <v>508</v>
      </c>
      <c r="E302" s="19" t="s">
        <v>489</v>
      </c>
      <c r="F302" s="21"/>
      <c r="G302" s="17" t="s">
        <v>507</v>
      </c>
      <c r="H302" s="17" t="s">
        <v>506</v>
      </c>
      <c r="J302" s="11" t="s">
        <v>468</v>
      </c>
      <c r="K302" s="19" t="s">
        <v>509</v>
      </c>
      <c r="L302" s="21"/>
    </row>
    <row r="303" spans="1:12" ht="26.25" thickBot="1">
      <c r="B303" s="98">
        <v>1</v>
      </c>
      <c r="C303" s="19" t="s">
        <v>504</v>
      </c>
      <c r="D303" s="19" t="s">
        <v>503</v>
      </c>
      <c r="E303" s="19" t="s">
        <v>502</v>
      </c>
      <c r="F303" s="18" t="s">
        <v>555</v>
      </c>
      <c r="G303" s="17" t="s">
        <v>2002</v>
      </c>
      <c r="H303" s="17" t="s">
        <v>1921</v>
      </c>
      <c r="J303" s="11" t="s">
        <v>468</v>
      </c>
      <c r="K303" s="19" t="s">
        <v>504</v>
      </c>
      <c r="L303" s="18" t="s">
        <v>555</v>
      </c>
    </row>
    <row r="304" spans="1:12" ht="102.75" thickBot="1">
      <c r="B304" s="98">
        <v>2</v>
      </c>
      <c r="C304" s="19" t="s">
        <v>1753</v>
      </c>
      <c r="D304" s="37" t="s">
        <v>1754</v>
      </c>
      <c r="E304" s="19" t="s">
        <v>1755</v>
      </c>
      <c r="F304" s="21" t="s">
        <v>1756</v>
      </c>
      <c r="G304" t="s">
        <v>2004</v>
      </c>
      <c r="H304" t="s">
        <v>2005</v>
      </c>
      <c r="J304" s="11" t="s">
        <v>468</v>
      </c>
      <c r="K304" s="19" t="s">
        <v>1753</v>
      </c>
      <c r="L304" s="21" t="s">
        <v>1756</v>
      </c>
    </row>
    <row r="305" spans="1:12" ht="102.75" thickBot="1">
      <c r="B305" s="98">
        <v>3</v>
      </c>
      <c r="C305" s="19" t="s">
        <v>1757</v>
      </c>
      <c r="D305" s="37" t="s">
        <v>1754</v>
      </c>
      <c r="E305" s="19" t="s">
        <v>1755</v>
      </c>
      <c r="F305" s="21" t="s">
        <v>1758</v>
      </c>
      <c r="G305" t="s">
        <v>2007</v>
      </c>
      <c r="H305" t="s">
        <v>2005</v>
      </c>
      <c r="J305" s="11" t="s">
        <v>468</v>
      </c>
      <c r="K305" s="19" t="s">
        <v>1757</v>
      </c>
      <c r="L305" s="21" t="s">
        <v>1758</v>
      </c>
    </row>
    <row r="306" spans="1:12" ht="102.75" thickBot="1">
      <c r="B306" s="98">
        <v>4</v>
      </c>
      <c r="C306" s="19" t="s">
        <v>1759</v>
      </c>
      <c r="D306" s="37" t="s">
        <v>1754</v>
      </c>
      <c r="E306" s="19" t="s">
        <v>1755</v>
      </c>
      <c r="F306" s="21" t="s">
        <v>1758</v>
      </c>
      <c r="G306" t="s">
        <v>2009</v>
      </c>
      <c r="H306" t="s">
        <v>2005</v>
      </c>
      <c r="J306" s="11" t="s">
        <v>468</v>
      </c>
      <c r="K306" s="19" t="s">
        <v>1759</v>
      </c>
      <c r="L306" s="21" t="s">
        <v>1758</v>
      </c>
    </row>
    <row r="307" spans="1:12" ht="102.75" thickBot="1">
      <c r="B307" s="98">
        <v>5</v>
      </c>
      <c r="C307" s="19" t="s">
        <v>1760</v>
      </c>
      <c r="D307" s="37" t="s">
        <v>1761</v>
      </c>
      <c r="E307" s="19" t="s">
        <v>1755</v>
      </c>
      <c r="F307" s="21" t="s">
        <v>1756</v>
      </c>
      <c r="G307" t="s">
        <v>2011</v>
      </c>
      <c r="H307" t="s">
        <v>2005</v>
      </c>
      <c r="J307" s="11" t="s">
        <v>468</v>
      </c>
      <c r="K307" s="19" t="s">
        <v>1760</v>
      </c>
      <c r="L307" s="21" t="s">
        <v>1756</v>
      </c>
    </row>
    <row r="308" spans="1:12" ht="102.75" thickBot="1">
      <c r="B308" s="98">
        <v>6</v>
      </c>
      <c r="C308" s="19" t="s">
        <v>1762</v>
      </c>
      <c r="D308" s="37" t="s">
        <v>1761</v>
      </c>
      <c r="E308" s="19" t="s">
        <v>1755</v>
      </c>
      <c r="F308" s="21" t="s">
        <v>1758</v>
      </c>
      <c r="G308" t="s">
        <v>2013</v>
      </c>
      <c r="H308" t="s">
        <v>2005</v>
      </c>
      <c r="J308" s="11" t="s">
        <v>468</v>
      </c>
      <c r="K308" s="19" t="s">
        <v>1762</v>
      </c>
      <c r="L308" s="21" t="s">
        <v>1758</v>
      </c>
    </row>
    <row r="309" spans="1:12" ht="102.75" thickBot="1">
      <c r="B309" s="98">
        <v>7</v>
      </c>
      <c r="C309" s="19" t="s">
        <v>1763</v>
      </c>
      <c r="D309" s="37" t="s">
        <v>1761</v>
      </c>
      <c r="E309" s="19" t="s">
        <v>1755</v>
      </c>
      <c r="F309" s="21" t="s">
        <v>1758</v>
      </c>
      <c r="G309" t="s">
        <v>2015</v>
      </c>
      <c r="H309" t="s">
        <v>2005</v>
      </c>
      <c r="J309" s="11" t="s">
        <v>468</v>
      </c>
      <c r="K309" s="19" t="s">
        <v>1763</v>
      </c>
      <c r="L309" s="21" t="s">
        <v>1758</v>
      </c>
    </row>
    <row r="310" spans="1:12" ht="90" thickBot="1">
      <c r="B310" s="98">
        <v>8</v>
      </c>
      <c r="C310" s="19" t="s">
        <v>1764</v>
      </c>
      <c r="D310" s="37" t="s">
        <v>1765</v>
      </c>
      <c r="E310" s="19" t="s">
        <v>1755</v>
      </c>
      <c r="F310" s="21" t="s">
        <v>1756</v>
      </c>
      <c r="G310" t="s">
        <v>2021</v>
      </c>
      <c r="H310" t="s">
        <v>2005</v>
      </c>
      <c r="J310" s="11" t="s">
        <v>468</v>
      </c>
      <c r="K310" s="19" t="s">
        <v>1764</v>
      </c>
      <c r="L310" s="21" t="s">
        <v>1756</v>
      </c>
    </row>
    <row r="311" spans="1:12" ht="90" thickBot="1">
      <c r="B311" s="98">
        <v>9</v>
      </c>
      <c r="C311" s="19" t="s">
        <v>1766</v>
      </c>
      <c r="D311" s="37" t="s">
        <v>1765</v>
      </c>
      <c r="E311" s="19" t="s">
        <v>1755</v>
      </c>
      <c r="F311" s="21" t="s">
        <v>1758</v>
      </c>
      <c r="G311" t="s">
        <v>2019</v>
      </c>
      <c r="H311" t="s">
        <v>2005</v>
      </c>
      <c r="J311" s="11" t="s">
        <v>468</v>
      </c>
      <c r="K311" s="19" t="s">
        <v>1766</v>
      </c>
      <c r="L311" s="21" t="s">
        <v>1758</v>
      </c>
    </row>
    <row r="312" spans="1:12" ht="90" thickBot="1">
      <c r="B312" s="98">
        <v>10</v>
      </c>
      <c r="C312" s="19" t="s">
        <v>1767</v>
      </c>
      <c r="D312" s="37" t="s">
        <v>1765</v>
      </c>
      <c r="E312" s="19" t="s">
        <v>1755</v>
      </c>
      <c r="F312" s="21" t="s">
        <v>1758</v>
      </c>
      <c r="G312" t="s">
        <v>2017</v>
      </c>
      <c r="H312" t="s">
        <v>2005</v>
      </c>
      <c r="J312" s="11" t="s">
        <v>468</v>
      </c>
      <c r="K312" s="19" t="s">
        <v>1767</v>
      </c>
      <c r="L312" s="21" t="s">
        <v>1758</v>
      </c>
    </row>
    <row r="313" spans="1:12" ht="26.25" thickBot="1">
      <c r="B313" s="16"/>
      <c r="C313" s="14" t="s">
        <v>471</v>
      </c>
      <c r="D313" s="15" t="s">
        <v>470</v>
      </c>
      <c r="E313" s="14"/>
      <c r="F313" s="13"/>
      <c r="J313" s="11" t="s">
        <v>468</v>
      </c>
      <c r="K313" s="14" t="s">
        <v>471</v>
      </c>
      <c r="L313" s="13"/>
    </row>
    <row r="314" spans="1:12" ht="15" thickTop="1" thickBot="1">
      <c r="J314" s="11" t="s">
        <v>468</v>
      </c>
    </row>
    <row r="315" spans="1:12" ht="15" thickTop="1" thickBot="1">
      <c r="A315" s="1" t="s">
        <v>1414</v>
      </c>
      <c r="B315" s="24" t="s">
        <v>515</v>
      </c>
      <c r="C315" s="23" t="s">
        <v>514</v>
      </c>
      <c r="D315" s="23" t="s">
        <v>513</v>
      </c>
      <c r="E315" s="23" t="s">
        <v>512</v>
      </c>
      <c r="F315" s="22" t="s">
        <v>511</v>
      </c>
      <c r="J315" s="11" t="s">
        <v>468</v>
      </c>
      <c r="K315" s="23" t="s">
        <v>514</v>
      </c>
      <c r="L315" s="22" t="s">
        <v>511</v>
      </c>
    </row>
    <row r="316" spans="1:12" ht="64.5" thickBot="1">
      <c r="B316" s="98">
        <v>0</v>
      </c>
      <c r="C316" s="19" t="s">
        <v>509</v>
      </c>
      <c r="D316" s="19" t="s">
        <v>508</v>
      </c>
      <c r="E316" s="19" t="s">
        <v>489</v>
      </c>
      <c r="F316" s="21"/>
      <c r="G316" s="17" t="s">
        <v>507</v>
      </c>
      <c r="H316" s="17" t="s">
        <v>506</v>
      </c>
      <c r="J316" s="11" t="s">
        <v>468</v>
      </c>
      <c r="K316" s="19" t="s">
        <v>509</v>
      </c>
      <c r="L316" s="21"/>
    </row>
    <row r="317" spans="1:12" ht="26.25" thickBot="1">
      <c r="B317" s="98">
        <v>1</v>
      </c>
      <c r="C317" s="19" t="s">
        <v>504</v>
      </c>
      <c r="D317" s="19" t="s">
        <v>503</v>
      </c>
      <c r="E317" s="19" t="s">
        <v>502</v>
      </c>
      <c r="F317" s="18" t="s">
        <v>555</v>
      </c>
      <c r="G317" s="17" t="s">
        <v>2002</v>
      </c>
      <c r="H317" s="17" t="s">
        <v>1921</v>
      </c>
      <c r="J317" s="11" t="s">
        <v>468</v>
      </c>
      <c r="K317" s="19" t="s">
        <v>504</v>
      </c>
      <c r="L317" s="18" t="s">
        <v>555</v>
      </c>
    </row>
    <row r="318" spans="1:12" ht="64.5" thickBot="1">
      <c r="B318" s="98">
        <v>2</v>
      </c>
      <c r="C318" s="19" t="s">
        <v>1768</v>
      </c>
      <c r="D318" s="37" t="s">
        <v>1769</v>
      </c>
      <c r="E318" s="19" t="s">
        <v>1770</v>
      </c>
      <c r="F318" s="21" t="s">
        <v>516</v>
      </c>
      <c r="G318" t="s">
        <v>2023</v>
      </c>
      <c r="H318" t="s">
        <v>2024</v>
      </c>
      <c r="J318" s="11" t="s">
        <v>468</v>
      </c>
      <c r="K318" s="19" t="s">
        <v>1768</v>
      </c>
      <c r="L318" s="21" t="s">
        <v>516</v>
      </c>
    </row>
    <row r="319" spans="1:12" ht="77.25" thickBot="1">
      <c r="B319" s="98">
        <v>3</v>
      </c>
      <c r="C319" s="19" t="s">
        <v>1771</v>
      </c>
      <c r="D319" s="37" t="s">
        <v>1772</v>
      </c>
      <c r="E319" s="19" t="s">
        <v>1755</v>
      </c>
      <c r="F319" s="21" t="s">
        <v>1758</v>
      </c>
      <c r="G319" t="s">
        <v>2026</v>
      </c>
      <c r="H319" t="s">
        <v>2005</v>
      </c>
      <c r="J319" s="11" t="s">
        <v>468</v>
      </c>
      <c r="K319" s="19" t="s">
        <v>1771</v>
      </c>
      <c r="L319" s="21" t="s">
        <v>1758</v>
      </c>
    </row>
    <row r="320" spans="1:12" ht="90" thickBot="1">
      <c r="B320" s="98">
        <v>4</v>
      </c>
      <c r="C320" s="19" t="s">
        <v>1773</v>
      </c>
      <c r="D320" s="37" t="s">
        <v>1774</v>
      </c>
      <c r="E320" s="19" t="s">
        <v>1755</v>
      </c>
      <c r="F320" s="21" t="s">
        <v>1758</v>
      </c>
      <c r="G320" t="s">
        <v>2028</v>
      </c>
      <c r="H320" t="s">
        <v>2005</v>
      </c>
      <c r="J320" s="11" t="s">
        <v>468</v>
      </c>
      <c r="K320" s="19" t="s">
        <v>1773</v>
      </c>
      <c r="L320" s="21" t="s">
        <v>1758</v>
      </c>
    </row>
    <row r="321" spans="2:12" ht="115.5" thickBot="1">
      <c r="B321" s="98">
        <v>5</v>
      </c>
      <c r="C321" s="19" t="s">
        <v>1775</v>
      </c>
      <c r="D321" s="37" t="s">
        <v>1776</v>
      </c>
      <c r="E321" s="19" t="s">
        <v>1755</v>
      </c>
      <c r="F321" s="21" t="s">
        <v>1394</v>
      </c>
      <c r="G321" t="s">
        <v>2030</v>
      </c>
      <c r="H321" t="s">
        <v>2005</v>
      </c>
      <c r="J321" s="11" t="s">
        <v>468</v>
      </c>
      <c r="K321" s="19" t="s">
        <v>1775</v>
      </c>
      <c r="L321" s="21" t="s">
        <v>1394</v>
      </c>
    </row>
    <row r="322" spans="2:12" ht="77.25" thickBot="1">
      <c r="B322" s="98">
        <v>6</v>
      </c>
      <c r="C322" s="19" t="s">
        <v>1777</v>
      </c>
      <c r="D322" s="37" t="s">
        <v>1778</v>
      </c>
      <c r="E322" s="19" t="s">
        <v>1755</v>
      </c>
      <c r="F322" s="21" t="s">
        <v>1394</v>
      </c>
      <c r="G322" t="s">
        <v>2032</v>
      </c>
      <c r="H322" t="s">
        <v>2005</v>
      </c>
      <c r="J322" s="11" t="s">
        <v>468</v>
      </c>
      <c r="K322" s="19" t="s">
        <v>1777</v>
      </c>
      <c r="L322" s="21" t="s">
        <v>1394</v>
      </c>
    </row>
    <row r="323" spans="2:12" ht="166.5" thickBot="1">
      <c r="B323" s="98">
        <v>7</v>
      </c>
      <c r="C323" s="19" t="s">
        <v>1779</v>
      </c>
      <c r="D323" s="37" t="s">
        <v>1780</v>
      </c>
      <c r="E323" s="19" t="s">
        <v>1755</v>
      </c>
      <c r="F323" s="21" t="s">
        <v>1394</v>
      </c>
      <c r="G323" t="s">
        <v>2034</v>
      </c>
      <c r="H323" t="s">
        <v>2005</v>
      </c>
      <c r="J323" s="11" t="s">
        <v>468</v>
      </c>
      <c r="K323" s="19" t="s">
        <v>1779</v>
      </c>
      <c r="L323" s="21" t="s">
        <v>1394</v>
      </c>
    </row>
    <row r="324" spans="2:12" ht="77.25" thickBot="1">
      <c r="B324" s="98">
        <v>8</v>
      </c>
      <c r="C324" s="19" t="s">
        <v>1781</v>
      </c>
      <c r="D324" s="37" t="s">
        <v>1782</v>
      </c>
      <c r="E324" s="19" t="s">
        <v>1755</v>
      </c>
      <c r="F324" s="21" t="s">
        <v>1394</v>
      </c>
      <c r="G324" t="s">
        <v>2036</v>
      </c>
      <c r="H324" t="s">
        <v>2005</v>
      </c>
      <c r="J324" s="11" t="s">
        <v>468</v>
      </c>
      <c r="K324" s="19" t="s">
        <v>1781</v>
      </c>
      <c r="L324" s="21" t="s">
        <v>1394</v>
      </c>
    </row>
    <row r="325" spans="2:12" ht="102.75" thickBot="1">
      <c r="B325" s="98">
        <v>9</v>
      </c>
      <c r="C325" s="19" t="s">
        <v>1783</v>
      </c>
      <c r="D325" s="37" t="s">
        <v>1784</v>
      </c>
      <c r="E325" s="19" t="s">
        <v>1755</v>
      </c>
      <c r="F325" s="21" t="s">
        <v>1394</v>
      </c>
      <c r="G325" t="s">
        <v>2038</v>
      </c>
      <c r="H325" t="s">
        <v>2005</v>
      </c>
      <c r="J325" s="11" t="s">
        <v>468</v>
      </c>
      <c r="K325" s="19" t="s">
        <v>1783</v>
      </c>
      <c r="L325" s="21" t="s">
        <v>1394</v>
      </c>
    </row>
    <row r="326" spans="2:12" ht="77.25" thickBot="1">
      <c r="B326" s="98">
        <v>10</v>
      </c>
      <c r="C326" s="19" t="s">
        <v>1785</v>
      </c>
      <c r="D326" s="37" t="s">
        <v>1786</v>
      </c>
      <c r="E326" s="19" t="s">
        <v>1755</v>
      </c>
      <c r="F326" s="21" t="s">
        <v>1394</v>
      </c>
      <c r="G326" t="s">
        <v>2042</v>
      </c>
      <c r="H326" t="s">
        <v>2005</v>
      </c>
      <c r="J326" s="11" t="s">
        <v>468</v>
      </c>
      <c r="K326" s="19" t="s">
        <v>1785</v>
      </c>
      <c r="L326" s="21" t="s">
        <v>1394</v>
      </c>
    </row>
    <row r="327" spans="2:12" ht="77.25" thickBot="1">
      <c r="B327" s="164">
        <v>11</v>
      </c>
      <c r="C327" s="19" t="s">
        <v>1787</v>
      </c>
      <c r="D327" s="37" t="s">
        <v>1788</v>
      </c>
      <c r="E327" s="19" t="s">
        <v>1755</v>
      </c>
      <c r="F327" s="21" t="s">
        <v>1394</v>
      </c>
      <c r="G327" t="s">
        <v>2044</v>
      </c>
      <c r="H327" t="s">
        <v>2005</v>
      </c>
      <c r="J327" s="11" t="s">
        <v>468</v>
      </c>
      <c r="K327" s="19" t="s">
        <v>1787</v>
      </c>
      <c r="L327" s="21" t="s">
        <v>1394</v>
      </c>
    </row>
    <row r="328" spans="2:12" ht="90" thickBot="1">
      <c r="B328" s="164">
        <v>12</v>
      </c>
      <c r="C328" s="19" t="s">
        <v>1789</v>
      </c>
      <c r="D328" s="37" t="s">
        <v>1790</v>
      </c>
      <c r="E328" s="19" t="s">
        <v>1755</v>
      </c>
      <c r="F328" s="21" t="s">
        <v>1394</v>
      </c>
      <c r="G328" t="s">
        <v>2046</v>
      </c>
      <c r="H328" t="s">
        <v>2005</v>
      </c>
      <c r="J328" s="11" t="s">
        <v>468</v>
      </c>
      <c r="K328" s="19" t="s">
        <v>1789</v>
      </c>
      <c r="L328" s="21" t="s">
        <v>1394</v>
      </c>
    </row>
    <row r="329" spans="2:12" ht="90" thickBot="1">
      <c r="B329" s="164">
        <v>13</v>
      </c>
      <c r="C329" s="19" t="s">
        <v>1791</v>
      </c>
      <c r="D329" s="37" t="s">
        <v>1792</v>
      </c>
      <c r="E329" s="19" t="s">
        <v>1755</v>
      </c>
      <c r="F329" s="21" t="s">
        <v>1394</v>
      </c>
      <c r="G329" t="s">
        <v>2048</v>
      </c>
      <c r="H329" t="s">
        <v>2005</v>
      </c>
      <c r="J329" s="11" t="s">
        <v>468</v>
      </c>
      <c r="K329" s="19" t="s">
        <v>1791</v>
      </c>
      <c r="L329" s="21" t="s">
        <v>1394</v>
      </c>
    </row>
    <row r="330" spans="2:12" ht="77.25" thickBot="1">
      <c r="B330" s="164">
        <v>14</v>
      </c>
      <c r="C330" s="19" t="s">
        <v>1793</v>
      </c>
      <c r="D330" s="37" t="s">
        <v>1794</v>
      </c>
      <c r="E330" s="19" t="s">
        <v>1755</v>
      </c>
      <c r="F330" s="21" t="s">
        <v>1394</v>
      </c>
      <c r="G330" t="s">
        <v>2050</v>
      </c>
      <c r="H330" t="s">
        <v>2005</v>
      </c>
      <c r="J330" s="11" t="s">
        <v>468</v>
      </c>
      <c r="K330" s="19" t="s">
        <v>1793</v>
      </c>
      <c r="L330" s="21" t="s">
        <v>1394</v>
      </c>
    </row>
    <row r="331" spans="2:12" ht="179.25" thickBot="1">
      <c r="B331" s="164">
        <v>15</v>
      </c>
      <c r="C331" s="19" t="s">
        <v>1795</v>
      </c>
      <c r="D331" s="37" t="s">
        <v>1796</v>
      </c>
      <c r="E331" s="19" t="s">
        <v>1755</v>
      </c>
      <c r="F331" s="21" t="s">
        <v>1797</v>
      </c>
      <c r="G331" t="s">
        <v>2052</v>
      </c>
      <c r="H331" t="s">
        <v>2005</v>
      </c>
      <c r="J331" s="11" t="s">
        <v>468</v>
      </c>
      <c r="K331" s="19" t="s">
        <v>1795</v>
      </c>
      <c r="L331" s="21" t="s">
        <v>1797</v>
      </c>
    </row>
    <row r="332" spans="2:12" ht="204.75" thickBot="1">
      <c r="B332" s="164">
        <v>16</v>
      </c>
      <c r="C332" s="19" t="s">
        <v>1798</v>
      </c>
      <c r="D332" s="37" t="s">
        <v>1799</v>
      </c>
      <c r="E332" s="19" t="s">
        <v>1770</v>
      </c>
      <c r="F332" s="21" t="s">
        <v>516</v>
      </c>
      <c r="G332" t="s">
        <v>2054</v>
      </c>
      <c r="H332" t="s">
        <v>2024</v>
      </c>
      <c r="J332" s="11" t="s">
        <v>468</v>
      </c>
      <c r="K332" s="19" t="s">
        <v>1798</v>
      </c>
      <c r="L332" s="21" t="s">
        <v>516</v>
      </c>
    </row>
    <row r="333" spans="2:12" ht="64.5" thickBot="1">
      <c r="B333" s="164">
        <v>17</v>
      </c>
      <c r="C333" s="90" t="s">
        <v>1800</v>
      </c>
      <c r="D333" s="37" t="s">
        <v>1801</v>
      </c>
      <c r="E333" s="19" t="s">
        <v>1755</v>
      </c>
      <c r="F333" s="21" t="s">
        <v>1394</v>
      </c>
      <c r="G333" t="s">
        <v>2056</v>
      </c>
      <c r="H333" t="s">
        <v>2005</v>
      </c>
      <c r="J333" s="11" t="s">
        <v>468</v>
      </c>
      <c r="K333" s="90" t="s">
        <v>1800</v>
      </c>
      <c r="L333" s="21" t="s">
        <v>1394</v>
      </c>
    </row>
    <row r="334" spans="2:12" ht="63" customHeight="1">
      <c r="B334" s="221">
        <v>18</v>
      </c>
      <c r="C334" s="174" t="s">
        <v>1802</v>
      </c>
      <c r="D334" s="223" t="s">
        <v>1803</v>
      </c>
      <c r="E334" s="196" t="s">
        <v>1755</v>
      </c>
      <c r="F334" s="165" t="s">
        <v>1797</v>
      </c>
      <c r="G334" t="s">
        <v>2040</v>
      </c>
      <c r="H334" t="s">
        <v>2005</v>
      </c>
      <c r="J334" s="11" t="s">
        <v>468</v>
      </c>
      <c r="K334" s="174" t="s">
        <v>1802</v>
      </c>
      <c r="L334" s="165" t="s">
        <v>1797</v>
      </c>
    </row>
    <row r="335" spans="2:12" ht="51.75" thickBot="1">
      <c r="B335" s="222"/>
      <c r="C335" s="175"/>
      <c r="D335" s="224"/>
      <c r="E335" s="198"/>
      <c r="F335" s="21" t="s">
        <v>1804</v>
      </c>
      <c r="J335" s="11" t="s">
        <v>468</v>
      </c>
      <c r="K335" s="175"/>
      <c r="L335" s="21" t="s">
        <v>1804</v>
      </c>
    </row>
    <row r="336" spans="2:12" ht="26.25" thickBot="1">
      <c r="B336" s="16"/>
      <c r="C336" s="14" t="s">
        <v>471</v>
      </c>
      <c r="D336" s="15" t="s">
        <v>470</v>
      </c>
      <c r="E336" s="14"/>
      <c r="F336" s="13"/>
      <c r="J336" s="11" t="s">
        <v>468</v>
      </c>
      <c r="K336" s="14" t="s">
        <v>471</v>
      </c>
      <c r="L336" s="13"/>
    </row>
    <row r="337" spans="1:12" ht="14.25" thickTop="1">
      <c r="J337" s="11" t="s">
        <v>468</v>
      </c>
    </row>
    <row r="338" spans="1:12" ht="14.25" thickBot="1">
      <c r="J338" s="11" t="s">
        <v>468</v>
      </c>
    </row>
    <row r="339" spans="1:12" ht="15" thickTop="1" thickBot="1">
      <c r="A339" s="1" t="s">
        <v>1415</v>
      </c>
      <c r="B339" s="24" t="s">
        <v>515</v>
      </c>
      <c r="C339" s="23" t="s">
        <v>514</v>
      </c>
      <c r="D339" s="23" t="s">
        <v>513</v>
      </c>
      <c r="E339" s="23" t="s">
        <v>512</v>
      </c>
      <c r="F339" s="22" t="s">
        <v>511</v>
      </c>
      <c r="J339" s="11" t="s">
        <v>468</v>
      </c>
      <c r="K339" s="23" t="s">
        <v>514</v>
      </c>
      <c r="L339" s="22" t="s">
        <v>511</v>
      </c>
    </row>
    <row r="340" spans="1:12" ht="64.5" thickBot="1">
      <c r="B340" s="98">
        <v>0</v>
      </c>
      <c r="C340" s="19" t="s">
        <v>509</v>
      </c>
      <c r="D340" s="19" t="s">
        <v>508</v>
      </c>
      <c r="E340" s="19" t="s">
        <v>489</v>
      </c>
      <c r="F340" s="21"/>
      <c r="G340" s="17" t="s">
        <v>507</v>
      </c>
      <c r="H340" s="17" t="s">
        <v>506</v>
      </c>
      <c r="J340" s="11" t="s">
        <v>468</v>
      </c>
      <c r="K340" s="19" t="s">
        <v>509</v>
      </c>
      <c r="L340" s="21"/>
    </row>
    <row r="341" spans="1:12" ht="26.25" thickBot="1">
      <c r="B341" s="98">
        <v>1</v>
      </c>
      <c r="C341" s="19" t="s">
        <v>504</v>
      </c>
      <c r="D341" s="19" t="s">
        <v>503</v>
      </c>
      <c r="E341" s="19" t="s">
        <v>502</v>
      </c>
      <c r="F341" s="18" t="s">
        <v>555</v>
      </c>
      <c r="G341" s="17" t="s">
        <v>2002</v>
      </c>
      <c r="H341" s="17" t="s">
        <v>1921</v>
      </c>
      <c r="J341" s="11" t="s">
        <v>468</v>
      </c>
      <c r="K341" s="19" t="s">
        <v>504</v>
      </c>
      <c r="L341" s="18" t="s">
        <v>555</v>
      </c>
    </row>
    <row r="342" spans="1:12" ht="141" thickBot="1">
      <c r="B342" s="98">
        <v>2</v>
      </c>
      <c r="C342" s="19" t="s">
        <v>1805</v>
      </c>
      <c r="D342" s="109" t="s">
        <v>1806</v>
      </c>
      <c r="E342" s="19" t="s">
        <v>1755</v>
      </c>
      <c r="F342" s="21" t="s">
        <v>475</v>
      </c>
      <c r="G342" t="s">
        <v>2058</v>
      </c>
      <c r="H342" t="s">
        <v>2005</v>
      </c>
      <c r="J342" s="11" t="s">
        <v>468</v>
      </c>
      <c r="K342" s="19" t="s">
        <v>1805</v>
      </c>
      <c r="L342" s="21" t="s">
        <v>475</v>
      </c>
    </row>
    <row r="343" spans="1:12" ht="141" thickBot="1">
      <c r="B343" s="98">
        <v>3</v>
      </c>
      <c r="C343" s="19" t="s">
        <v>1807</v>
      </c>
      <c r="D343" s="109" t="s">
        <v>1808</v>
      </c>
      <c r="E343" s="19" t="s">
        <v>1755</v>
      </c>
      <c r="F343" s="21" t="s">
        <v>475</v>
      </c>
      <c r="G343" t="s">
        <v>2060</v>
      </c>
      <c r="H343" t="s">
        <v>2005</v>
      </c>
      <c r="J343" s="11" t="s">
        <v>468</v>
      </c>
      <c r="K343" s="19" t="s">
        <v>1807</v>
      </c>
      <c r="L343" s="21" t="s">
        <v>475</v>
      </c>
    </row>
    <row r="344" spans="1:12" ht="409.6" thickBot="1">
      <c r="B344" s="98">
        <v>4</v>
      </c>
      <c r="C344" s="32" t="s">
        <v>1809</v>
      </c>
      <c r="D344" s="109" t="s">
        <v>1810</v>
      </c>
      <c r="E344" s="19" t="s">
        <v>1755</v>
      </c>
      <c r="F344" s="21" t="s">
        <v>475</v>
      </c>
      <c r="G344" t="s">
        <v>2062</v>
      </c>
      <c r="H344" t="s">
        <v>2005</v>
      </c>
      <c r="J344" s="11" t="s">
        <v>468</v>
      </c>
      <c r="K344" s="32" t="s">
        <v>1809</v>
      </c>
      <c r="L344" s="21" t="s">
        <v>475</v>
      </c>
    </row>
    <row r="345" spans="1:12" ht="409.6" thickBot="1">
      <c r="B345" s="98">
        <v>5</v>
      </c>
      <c r="C345" s="32" t="s">
        <v>1811</v>
      </c>
      <c r="D345" s="109" t="s">
        <v>1812</v>
      </c>
      <c r="E345" s="19" t="s">
        <v>1755</v>
      </c>
      <c r="F345" s="21" t="s">
        <v>475</v>
      </c>
      <c r="G345" t="s">
        <v>2064</v>
      </c>
      <c r="H345" t="s">
        <v>2005</v>
      </c>
      <c r="J345" s="11" t="s">
        <v>468</v>
      </c>
      <c r="K345" s="32" t="s">
        <v>1811</v>
      </c>
      <c r="L345" s="21" t="s">
        <v>475</v>
      </c>
    </row>
    <row r="346" spans="1:12" ht="77.25" thickBot="1">
      <c r="B346" s="98">
        <v>6</v>
      </c>
      <c r="C346" s="19" t="s">
        <v>1813</v>
      </c>
      <c r="D346" s="109" t="s">
        <v>1814</v>
      </c>
      <c r="E346" s="19" t="s">
        <v>1755</v>
      </c>
      <c r="F346" s="21" t="s">
        <v>475</v>
      </c>
      <c r="G346" t="s">
        <v>2066</v>
      </c>
      <c r="H346" t="s">
        <v>2005</v>
      </c>
      <c r="J346" s="11" t="s">
        <v>468</v>
      </c>
      <c r="K346" s="19" t="s">
        <v>1813</v>
      </c>
      <c r="L346" s="21" t="s">
        <v>475</v>
      </c>
    </row>
    <row r="347" spans="1:12" ht="90" thickBot="1">
      <c r="B347" s="98">
        <v>7</v>
      </c>
      <c r="C347" s="19" t="s">
        <v>1815</v>
      </c>
      <c r="D347" s="109" t="s">
        <v>1816</v>
      </c>
      <c r="E347" s="19" t="s">
        <v>1755</v>
      </c>
      <c r="F347" s="21" t="s">
        <v>475</v>
      </c>
      <c r="G347" t="s">
        <v>2068</v>
      </c>
      <c r="H347" t="s">
        <v>2005</v>
      </c>
      <c r="J347" s="11" t="s">
        <v>468</v>
      </c>
      <c r="K347" s="19" t="s">
        <v>1815</v>
      </c>
      <c r="L347" s="21" t="s">
        <v>475</v>
      </c>
    </row>
    <row r="348" spans="1:12" ht="26.25" thickBot="1">
      <c r="B348" s="16"/>
      <c r="C348" s="14" t="s">
        <v>471</v>
      </c>
      <c r="D348" s="15" t="s">
        <v>470</v>
      </c>
      <c r="E348" s="14"/>
      <c r="F348" s="13"/>
      <c r="J348" s="11" t="s">
        <v>468</v>
      </c>
      <c r="K348" s="14" t="s">
        <v>471</v>
      </c>
      <c r="L348" s="13"/>
    </row>
    <row r="349" spans="1:12" ht="14.25" thickTop="1"/>
  </sheetData>
  <mergeCells count="378">
    <mergeCell ref="B296:B297"/>
    <mergeCell ref="C296:C297"/>
    <mergeCell ref="E296:E297"/>
    <mergeCell ref="F296:F297"/>
    <mergeCell ref="B334:B335"/>
    <mergeCell ref="C334:C335"/>
    <mergeCell ref="D334:D335"/>
    <mergeCell ref="E334:E335"/>
    <mergeCell ref="B274:B275"/>
    <mergeCell ref="C274:C275"/>
    <mergeCell ref="E274:E275"/>
    <mergeCell ref="F274:F275"/>
    <mergeCell ref="B276:B279"/>
    <mergeCell ref="C276:C279"/>
    <mergeCell ref="E276:E279"/>
    <mergeCell ref="F276:F279"/>
    <mergeCell ref="B259:B263"/>
    <mergeCell ref="C259:C263"/>
    <mergeCell ref="E259:E263"/>
    <mergeCell ref="F259:F263"/>
    <mergeCell ref="B264:B266"/>
    <mergeCell ref="C264:C266"/>
    <mergeCell ref="E264:E266"/>
    <mergeCell ref="F264:F266"/>
    <mergeCell ref="B253:B255"/>
    <mergeCell ref="C253:C255"/>
    <mergeCell ref="E253:E255"/>
    <mergeCell ref="F253:F255"/>
    <mergeCell ref="B256:B258"/>
    <mergeCell ref="C256:C258"/>
    <mergeCell ref="E256:E258"/>
    <mergeCell ref="F256:F258"/>
    <mergeCell ref="B247:B249"/>
    <mergeCell ref="C247:C249"/>
    <mergeCell ref="E247:E249"/>
    <mergeCell ref="F247:F249"/>
    <mergeCell ref="B250:B252"/>
    <mergeCell ref="C250:C252"/>
    <mergeCell ref="E250:E252"/>
    <mergeCell ref="F250:F252"/>
    <mergeCell ref="B242:B243"/>
    <mergeCell ref="C242:C243"/>
    <mergeCell ref="E242:E243"/>
    <mergeCell ref="F242:F243"/>
    <mergeCell ref="B244:B246"/>
    <mergeCell ref="C244:C246"/>
    <mergeCell ref="E244:E246"/>
    <mergeCell ref="F244:F246"/>
    <mergeCell ref="B236:B238"/>
    <mergeCell ref="C236:C238"/>
    <mergeCell ref="E236:E238"/>
    <mergeCell ref="F236:F238"/>
    <mergeCell ref="B239:B241"/>
    <mergeCell ref="C239:C241"/>
    <mergeCell ref="E239:E241"/>
    <mergeCell ref="F239:F241"/>
    <mergeCell ref="B230:B232"/>
    <mergeCell ref="C230:C232"/>
    <mergeCell ref="E230:E232"/>
    <mergeCell ref="F230:F232"/>
    <mergeCell ref="B233:B235"/>
    <mergeCell ref="C233:C235"/>
    <mergeCell ref="E233:E235"/>
    <mergeCell ref="F233:F235"/>
    <mergeCell ref="B224:B226"/>
    <mergeCell ref="C224:C226"/>
    <mergeCell ref="E224:E226"/>
    <mergeCell ref="F224:F226"/>
    <mergeCell ref="B227:B229"/>
    <mergeCell ref="C227:C229"/>
    <mergeCell ref="E227:E229"/>
    <mergeCell ref="F227:F229"/>
    <mergeCell ref="B219:B220"/>
    <mergeCell ref="C219:C220"/>
    <mergeCell ref="E219:E220"/>
    <mergeCell ref="F219:F220"/>
    <mergeCell ref="B221:B223"/>
    <mergeCell ref="C221:C223"/>
    <mergeCell ref="E221:E223"/>
    <mergeCell ref="F221:F223"/>
    <mergeCell ref="B213:B216"/>
    <mergeCell ref="C213:C216"/>
    <mergeCell ref="E213:E216"/>
    <mergeCell ref="F213:F216"/>
    <mergeCell ref="B217:B218"/>
    <mergeCell ref="C217:C218"/>
    <mergeCell ref="E217:E218"/>
    <mergeCell ref="F217:F218"/>
    <mergeCell ref="B208:B210"/>
    <mergeCell ref="C208:C210"/>
    <mergeCell ref="E208:E210"/>
    <mergeCell ref="F208:F210"/>
    <mergeCell ref="B211:B212"/>
    <mergeCell ref="C211:C212"/>
    <mergeCell ref="E211:E212"/>
    <mergeCell ref="F211:F212"/>
    <mergeCell ref="B202:B204"/>
    <mergeCell ref="C202:C204"/>
    <mergeCell ref="E202:E204"/>
    <mergeCell ref="F202:F204"/>
    <mergeCell ref="B205:B207"/>
    <mergeCell ref="C205:C207"/>
    <mergeCell ref="E205:E207"/>
    <mergeCell ref="F205:F207"/>
    <mergeCell ref="B192:B193"/>
    <mergeCell ref="C192:C193"/>
    <mergeCell ref="E192:E193"/>
    <mergeCell ref="F192:F193"/>
    <mergeCell ref="B194:B195"/>
    <mergeCell ref="C194:C195"/>
    <mergeCell ref="E194:E195"/>
    <mergeCell ref="F194:F195"/>
    <mergeCell ref="B188:B189"/>
    <mergeCell ref="C188:C189"/>
    <mergeCell ref="E188:E189"/>
    <mergeCell ref="F188:F189"/>
    <mergeCell ref="B190:B191"/>
    <mergeCell ref="C190:C191"/>
    <mergeCell ref="E190:E191"/>
    <mergeCell ref="F190:F191"/>
    <mergeCell ref="B182:B183"/>
    <mergeCell ref="C182:C183"/>
    <mergeCell ref="E182:E183"/>
    <mergeCell ref="F182:F183"/>
    <mergeCell ref="B186:B187"/>
    <mergeCell ref="C186:C187"/>
    <mergeCell ref="E186:E187"/>
    <mergeCell ref="F186:F187"/>
    <mergeCell ref="B169:B171"/>
    <mergeCell ref="C169:C171"/>
    <mergeCell ref="E169:E171"/>
    <mergeCell ref="F169:F171"/>
    <mergeCell ref="B178:B181"/>
    <mergeCell ref="C178:C181"/>
    <mergeCell ref="E178:E181"/>
    <mergeCell ref="F178:F181"/>
    <mergeCell ref="B165:B166"/>
    <mergeCell ref="C165:C166"/>
    <mergeCell ref="E165:E166"/>
    <mergeCell ref="F165:F166"/>
    <mergeCell ref="B167:B168"/>
    <mergeCell ref="C167:C168"/>
    <mergeCell ref="E167:E168"/>
    <mergeCell ref="F167:F168"/>
    <mergeCell ref="B159:B160"/>
    <mergeCell ref="C159:C160"/>
    <mergeCell ref="E159:E160"/>
    <mergeCell ref="F159:F160"/>
    <mergeCell ref="B163:B164"/>
    <mergeCell ref="C163:C164"/>
    <mergeCell ref="E163:E164"/>
    <mergeCell ref="F163:F164"/>
    <mergeCell ref="B155:B156"/>
    <mergeCell ref="C155:C156"/>
    <mergeCell ref="E155:E156"/>
    <mergeCell ref="F155:F156"/>
    <mergeCell ref="B157:B158"/>
    <mergeCell ref="C157:C158"/>
    <mergeCell ref="E157:E158"/>
    <mergeCell ref="F157:F158"/>
    <mergeCell ref="B142:B148"/>
    <mergeCell ref="C142:C148"/>
    <mergeCell ref="E142:E148"/>
    <mergeCell ref="F142:F148"/>
    <mergeCell ref="B149:B152"/>
    <mergeCell ref="C149:C152"/>
    <mergeCell ref="E149:E152"/>
    <mergeCell ref="F149:F152"/>
    <mergeCell ref="B135:B138"/>
    <mergeCell ref="C135:C138"/>
    <mergeCell ref="E135:E138"/>
    <mergeCell ref="F135:F138"/>
    <mergeCell ref="B139:B141"/>
    <mergeCell ref="C139:C141"/>
    <mergeCell ref="E139:E141"/>
    <mergeCell ref="F139:F141"/>
    <mergeCell ref="B119:B126"/>
    <mergeCell ref="C119:C126"/>
    <mergeCell ref="E119:E126"/>
    <mergeCell ref="F119:F126"/>
    <mergeCell ref="B127:B134"/>
    <mergeCell ref="C127:C134"/>
    <mergeCell ref="E127:E134"/>
    <mergeCell ref="F127:F134"/>
    <mergeCell ref="B106:B107"/>
    <mergeCell ref="C106:C107"/>
    <mergeCell ref="E106:E107"/>
    <mergeCell ref="F106:F107"/>
    <mergeCell ref="B114:B118"/>
    <mergeCell ref="C114:C118"/>
    <mergeCell ref="E114:E118"/>
    <mergeCell ref="F114:F118"/>
    <mergeCell ref="B91:B92"/>
    <mergeCell ref="C91:C92"/>
    <mergeCell ref="E91:E92"/>
    <mergeCell ref="F91:F92"/>
    <mergeCell ref="B100:B104"/>
    <mergeCell ref="C100:C104"/>
    <mergeCell ref="E100:E104"/>
    <mergeCell ref="F100:F104"/>
    <mergeCell ref="B87:B88"/>
    <mergeCell ref="C87:C88"/>
    <mergeCell ref="E87:E88"/>
    <mergeCell ref="F87:F88"/>
    <mergeCell ref="B89:B90"/>
    <mergeCell ref="C89:C90"/>
    <mergeCell ref="E89:E90"/>
    <mergeCell ref="F89:F90"/>
    <mergeCell ref="B83:B84"/>
    <mergeCell ref="C83:C84"/>
    <mergeCell ref="E83:E84"/>
    <mergeCell ref="F83:F84"/>
    <mergeCell ref="B85:B86"/>
    <mergeCell ref="C85:C86"/>
    <mergeCell ref="E85:E86"/>
    <mergeCell ref="F85:F86"/>
    <mergeCell ref="B79:B80"/>
    <mergeCell ref="C79:C80"/>
    <mergeCell ref="D79:D80"/>
    <mergeCell ref="E79:E80"/>
    <mergeCell ref="F79:F80"/>
    <mergeCell ref="B81:B82"/>
    <mergeCell ref="C81:C82"/>
    <mergeCell ref="E81:E82"/>
    <mergeCell ref="F81:F82"/>
    <mergeCell ref="F40:F41"/>
    <mergeCell ref="B50:B51"/>
    <mergeCell ref="C50:C51"/>
    <mergeCell ref="D50:D51"/>
    <mergeCell ref="E50:E51"/>
    <mergeCell ref="F69:F70"/>
    <mergeCell ref="B52:B54"/>
    <mergeCell ref="C52:C54"/>
    <mergeCell ref="D52:D54"/>
    <mergeCell ref="E52:E54"/>
    <mergeCell ref="B56:B58"/>
    <mergeCell ref="C56:C58"/>
    <mergeCell ref="D56:D58"/>
    <mergeCell ref="E56:E58"/>
    <mergeCell ref="B69:B70"/>
    <mergeCell ref="C69:C70"/>
    <mergeCell ref="E69:E70"/>
    <mergeCell ref="B40:B41"/>
    <mergeCell ref="C40:C41"/>
    <mergeCell ref="E40:E41"/>
    <mergeCell ref="B16:B27"/>
    <mergeCell ref="C16:C27"/>
    <mergeCell ref="D16:D27"/>
    <mergeCell ref="E16:E27"/>
    <mergeCell ref="B9:B11"/>
    <mergeCell ref="C9:C11"/>
    <mergeCell ref="D9:D11"/>
    <mergeCell ref="E9:E11"/>
    <mergeCell ref="B5:B7"/>
    <mergeCell ref="C5:C7"/>
    <mergeCell ref="D5:D7"/>
    <mergeCell ref="E5:E7"/>
    <mergeCell ref="K5:K7"/>
    <mergeCell ref="K9:K11"/>
    <mergeCell ref="K16:K27"/>
    <mergeCell ref="K40:K41"/>
    <mergeCell ref="L40:L41"/>
    <mergeCell ref="K50:K51"/>
    <mergeCell ref="K52:K54"/>
    <mergeCell ref="K56:K58"/>
    <mergeCell ref="K69:K70"/>
    <mergeCell ref="L69:L70"/>
    <mergeCell ref="K79:K80"/>
    <mergeCell ref="L79:L80"/>
    <mergeCell ref="K81:K82"/>
    <mergeCell ref="L81:L82"/>
    <mergeCell ref="K83:K84"/>
    <mergeCell ref="L83:L84"/>
    <mergeCell ref="K85:K86"/>
    <mergeCell ref="L85:L86"/>
    <mergeCell ref="K87:K88"/>
    <mergeCell ref="L87:L88"/>
    <mergeCell ref="K89:K90"/>
    <mergeCell ref="L89:L90"/>
    <mergeCell ref="K91:K92"/>
    <mergeCell ref="L91:L92"/>
    <mergeCell ref="K100:K104"/>
    <mergeCell ref="L100:L104"/>
    <mergeCell ref="K106:K107"/>
    <mergeCell ref="L106:L107"/>
    <mergeCell ref="K114:K118"/>
    <mergeCell ref="L114:L118"/>
    <mergeCell ref="K119:K126"/>
    <mergeCell ref="L119:L126"/>
    <mergeCell ref="K127:K134"/>
    <mergeCell ref="L127:L134"/>
    <mergeCell ref="K135:K138"/>
    <mergeCell ref="L135:L138"/>
    <mergeCell ref="K139:K141"/>
    <mergeCell ref="L139:L141"/>
    <mergeCell ref="K142:K148"/>
    <mergeCell ref="L142:L148"/>
    <mergeCell ref="K149:K152"/>
    <mergeCell ref="L149:L152"/>
    <mergeCell ref="K155:K156"/>
    <mergeCell ref="L155:L156"/>
    <mergeCell ref="K157:K158"/>
    <mergeCell ref="L157:L158"/>
    <mergeCell ref="K159:K160"/>
    <mergeCell ref="L159:L160"/>
    <mergeCell ref="K163:K164"/>
    <mergeCell ref="L163:L164"/>
    <mergeCell ref="K165:K166"/>
    <mergeCell ref="L165:L166"/>
    <mergeCell ref="K167:K168"/>
    <mergeCell ref="L167:L168"/>
    <mergeCell ref="K169:K171"/>
    <mergeCell ref="L169:L171"/>
    <mergeCell ref="K178:K181"/>
    <mergeCell ref="L178:L181"/>
    <mergeCell ref="K182:K183"/>
    <mergeCell ref="L182:L183"/>
    <mergeCell ref="K186:K187"/>
    <mergeCell ref="L186:L187"/>
    <mergeCell ref="K188:K189"/>
    <mergeCell ref="L188:L189"/>
    <mergeCell ref="K190:K191"/>
    <mergeCell ref="L190:L191"/>
    <mergeCell ref="K192:K193"/>
    <mergeCell ref="L192:L193"/>
    <mergeCell ref="K194:K195"/>
    <mergeCell ref="L194:L195"/>
    <mergeCell ref="K202:K204"/>
    <mergeCell ref="L202:L204"/>
    <mergeCell ref="K205:K207"/>
    <mergeCell ref="L205:L207"/>
    <mergeCell ref="K208:K210"/>
    <mergeCell ref="L208:L210"/>
    <mergeCell ref="K211:K212"/>
    <mergeCell ref="L211:L212"/>
    <mergeCell ref="K213:K216"/>
    <mergeCell ref="L213:L216"/>
    <mergeCell ref="K217:K218"/>
    <mergeCell ref="L217:L218"/>
    <mergeCell ref="K219:K220"/>
    <mergeCell ref="L219:L220"/>
    <mergeCell ref="K221:K223"/>
    <mergeCell ref="L221:L223"/>
    <mergeCell ref="K224:K226"/>
    <mergeCell ref="L224:L226"/>
    <mergeCell ref="K227:K229"/>
    <mergeCell ref="L227:L229"/>
    <mergeCell ref="K230:K232"/>
    <mergeCell ref="L230:L232"/>
    <mergeCell ref="K233:K235"/>
    <mergeCell ref="L233:L235"/>
    <mergeCell ref="K236:K238"/>
    <mergeCell ref="L236:L238"/>
    <mergeCell ref="K239:K241"/>
    <mergeCell ref="L239:L241"/>
    <mergeCell ref="K242:K243"/>
    <mergeCell ref="L242:L243"/>
    <mergeCell ref="K244:K246"/>
    <mergeCell ref="L244:L246"/>
    <mergeCell ref="K247:K249"/>
    <mergeCell ref="L247:L249"/>
    <mergeCell ref="K250:K252"/>
    <mergeCell ref="L250:L252"/>
    <mergeCell ref="K253:K255"/>
    <mergeCell ref="L253:L255"/>
    <mergeCell ref="K256:K258"/>
    <mergeCell ref="L256:L258"/>
    <mergeCell ref="K334:K335"/>
    <mergeCell ref="K259:K263"/>
    <mergeCell ref="L259:L263"/>
    <mergeCell ref="K264:K266"/>
    <mergeCell ref="L264:L266"/>
    <mergeCell ref="K274:K275"/>
    <mergeCell ref="L274:L275"/>
    <mergeCell ref="K276:K279"/>
    <mergeCell ref="L276:L279"/>
    <mergeCell ref="K296:K297"/>
    <mergeCell ref="L296:L297"/>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334"/>
  <sheetViews>
    <sheetView workbookViewId="0">
      <selection activeCell="A8" sqref="A8"/>
    </sheetView>
  </sheetViews>
  <sheetFormatPr defaultRowHeight="13.5"/>
  <cols>
    <col min="5" max="5" width="37.125" bestFit="1" customWidth="1"/>
  </cols>
  <sheetData>
    <row r="1" spans="1:3">
      <c r="A1" t="s">
        <v>846</v>
      </c>
      <c r="B1" t="s">
        <v>845</v>
      </c>
      <c r="C1" t="s">
        <v>2092</v>
      </c>
    </row>
    <row r="2" spans="1:3">
      <c r="A2" t="s">
        <v>941</v>
      </c>
      <c r="B2" t="s">
        <v>675</v>
      </c>
      <c r="C2" t="s">
        <v>2093</v>
      </c>
    </row>
    <row r="3" spans="1:3">
      <c r="A3" t="s">
        <v>2069</v>
      </c>
      <c r="B3" t="s">
        <v>2070</v>
      </c>
      <c r="C3" t="s">
        <v>2094</v>
      </c>
    </row>
    <row r="4" spans="1:3">
      <c r="A4" t="s">
        <v>2071</v>
      </c>
      <c r="B4" t="s">
        <v>752</v>
      </c>
      <c r="C4" t="s">
        <v>2095</v>
      </c>
    </row>
    <row r="5" spans="1:3">
      <c r="A5" t="s">
        <v>2072</v>
      </c>
      <c r="B5" t="s">
        <v>873</v>
      </c>
      <c r="C5" t="s">
        <v>2096</v>
      </c>
    </row>
    <row r="6" spans="1:3">
      <c r="A6" t="s">
        <v>846</v>
      </c>
      <c r="B6" t="s">
        <v>845</v>
      </c>
      <c r="C6" t="s">
        <v>2092</v>
      </c>
    </row>
    <row r="7" spans="1:3">
      <c r="A7" t="s">
        <v>2073</v>
      </c>
      <c r="B7" t="s">
        <v>528</v>
      </c>
      <c r="C7" t="s">
        <v>2097</v>
      </c>
    </row>
    <row r="8" spans="1:3">
      <c r="A8" t="s">
        <v>2074</v>
      </c>
      <c r="B8" t="s">
        <v>827</v>
      </c>
      <c r="C8" t="e">
        <f>--订购客户数:农信通业务分类为“务工易点播”可填空</f>
        <v>#NAME?</v>
      </c>
    </row>
    <row r="9" spans="1:3">
      <c r="A9" t="s">
        <v>2075</v>
      </c>
      <c r="B9" t="s">
        <v>827</v>
      </c>
      <c r="C9" t="e">
        <f>--当月新增订购客户数:农信通业务分类为“务工易点播”可填空</f>
        <v>#NAME?</v>
      </c>
    </row>
    <row r="10" spans="1:3">
      <c r="A10" t="s">
        <v>2076</v>
      </c>
      <c r="B10" t="s">
        <v>827</v>
      </c>
      <c r="C10" t="e">
        <f>--当月使用客户数:仅农信通业务分类为“务工易点播”填写</f>
        <v>#NAME?</v>
      </c>
    </row>
    <row r="11" spans="1:3">
      <c r="A11" t="s">
        <v>2077</v>
      </c>
      <c r="B11" t="s">
        <v>666</v>
      </c>
      <c r="C11" t="s">
        <v>2098</v>
      </c>
    </row>
    <row r="12" spans="1:3">
      <c r="A12" t="s">
        <v>2078</v>
      </c>
      <c r="B12" t="s">
        <v>666</v>
      </c>
      <c r="C12" t="s">
        <v>2099</v>
      </c>
    </row>
    <row r="13" spans="1:3">
      <c r="A13" t="s">
        <v>2079</v>
      </c>
      <c r="B13" t="s">
        <v>2080</v>
      </c>
      <c r="C13" t="s">
        <v>2100</v>
      </c>
    </row>
    <row r="14" spans="1:3">
      <c r="A14" t="s">
        <v>941</v>
      </c>
      <c r="B14" t="s">
        <v>675</v>
      </c>
      <c r="C14" t="s">
        <v>2093</v>
      </c>
    </row>
    <row r="15" spans="1:3">
      <c r="A15" t="s">
        <v>2081</v>
      </c>
      <c r="B15" t="s">
        <v>778</v>
      </c>
      <c r="C15" t="s">
        <v>2101</v>
      </c>
    </row>
    <row r="16" spans="1:3" ht="25.5" customHeight="1">
      <c r="A16" t="s">
        <v>2082</v>
      </c>
      <c r="B16" t="s">
        <v>502</v>
      </c>
      <c r="C16" t="s">
        <v>2102</v>
      </c>
    </row>
    <row r="17" spans="1:3">
      <c r="A17" t="s">
        <v>1843</v>
      </c>
      <c r="B17" t="s">
        <v>827</v>
      </c>
      <c r="C17" t="s">
        <v>2103</v>
      </c>
    </row>
    <row r="18" spans="1:3">
      <c r="A18" t="s">
        <v>2083</v>
      </c>
      <c r="B18" t="s">
        <v>827</v>
      </c>
      <c r="C18" t="s">
        <v>2104</v>
      </c>
    </row>
    <row r="19" spans="1:3">
      <c r="A19" t="s">
        <v>846</v>
      </c>
      <c r="B19" t="s">
        <v>845</v>
      </c>
      <c r="C19" t="s">
        <v>2092</v>
      </c>
    </row>
    <row r="20" spans="1:3">
      <c r="A20" t="s">
        <v>2084</v>
      </c>
      <c r="B20" t="s">
        <v>675</v>
      </c>
      <c r="C20" t="s">
        <v>2105</v>
      </c>
    </row>
    <row r="21" spans="1:3">
      <c r="A21" t="s">
        <v>2085</v>
      </c>
      <c r="B21" t="s">
        <v>778</v>
      </c>
      <c r="C21" t="e">
        <f>--集团业务类型:此字段仅报“商户管家”业务</f>
        <v>#NAME?</v>
      </c>
    </row>
    <row r="22" spans="1:3">
      <c r="A22" t="s">
        <v>2086</v>
      </c>
      <c r="B22" t="s">
        <v>873</v>
      </c>
      <c r="C22" t="s">
        <v>2106</v>
      </c>
    </row>
    <row r="23" spans="1:3">
      <c r="A23" t="s">
        <v>2087</v>
      </c>
      <c r="B23" t="s">
        <v>873</v>
      </c>
      <c r="C23" t="s">
        <v>2107</v>
      </c>
    </row>
    <row r="24" spans="1:3">
      <c r="A24" t="s">
        <v>2071</v>
      </c>
      <c r="B24" t="s">
        <v>752</v>
      </c>
      <c r="C24" t="s">
        <v>2095</v>
      </c>
    </row>
    <row r="25" spans="1:3">
      <c r="A25" t="s">
        <v>2072</v>
      </c>
      <c r="B25" t="s">
        <v>873</v>
      </c>
      <c r="C25" t="s">
        <v>2096</v>
      </c>
    </row>
    <row r="26" spans="1:3">
      <c r="A26" t="s">
        <v>846</v>
      </c>
      <c r="B26" t="s">
        <v>845</v>
      </c>
      <c r="C26" t="s">
        <v>2092</v>
      </c>
    </row>
    <row r="27" spans="1:3">
      <c r="A27" t="s">
        <v>2088</v>
      </c>
      <c r="B27" t="s">
        <v>689</v>
      </c>
      <c r="C27" t="e">
        <f>--员工标识:联合主键</f>
        <v>#NAME?</v>
      </c>
    </row>
    <row r="28" spans="1:3">
      <c r="A28" t="s">
        <v>876</v>
      </c>
      <c r="B28" t="s">
        <v>689</v>
      </c>
      <c r="C28" t="e">
        <f>--归属渠道标识:联合主键</f>
        <v>#NAME?</v>
      </c>
    </row>
    <row r="29" spans="1:3">
      <c r="A29" t="s">
        <v>2089</v>
      </c>
      <c r="B29" t="s">
        <v>1528</v>
      </c>
      <c r="C29" t="s">
        <v>2108</v>
      </c>
    </row>
    <row r="30" spans="1:3">
      <c r="A30" t="s">
        <v>2090</v>
      </c>
      <c r="B30" t="s">
        <v>873</v>
      </c>
      <c r="C30" t="s">
        <v>2109</v>
      </c>
    </row>
    <row r="31" spans="1:3">
      <c r="A31" t="s">
        <v>846</v>
      </c>
      <c r="B31" t="s">
        <v>845</v>
      </c>
      <c r="C31" t="s">
        <v>2092</v>
      </c>
    </row>
    <row r="32" spans="1:3">
      <c r="A32" t="s">
        <v>843</v>
      </c>
      <c r="B32" t="s">
        <v>502</v>
      </c>
      <c r="C32" t="e">
        <f>--月份:联合主键</f>
        <v>#NAME?</v>
      </c>
    </row>
    <row r="33" spans="1:3">
      <c r="A33" t="s">
        <v>2088</v>
      </c>
      <c r="B33" t="s">
        <v>689</v>
      </c>
      <c r="C33" t="e">
        <f>--员工标识:联合主键</f>
        <v>#NAME?</v>
      </c>
    </row>
    <row r="34" spans="1:3">
      <c r="A34" t="s">
        <v>876</v>
      </c>
      <c r="B34" t="s">
        <v>689</v>
      </c>
      <c r="C34" t="e">
        <f>--归属渠道标识:联合主键</f>
        <v>#NAME?</v>
      </c>
    </row>
    <row r="35" spans="1:3">
      <c r="A35" t="s">
        <v>2091</v>
      </c>
      <c r="B35" t="s">
        <v>752</v>
      </c>
      <c r="C35" t="s">
        <v>2110</v>
      </c>
    </row>
    <row r="36" spans="1:3">
      <c r="A36" t="s">
        <v>1841</v>
      </c>
      <c r="B36" t="s">
        <v>827</v>
      </c>
      <c r="C36" t="s">
        <v>2111</v>
      </c>
    </row>
    <row r="37" spans="1:3">
      <c r="A37" t="s">
        <v>1843</v>
      </c>
      <c r="B37" t="s">
        <v>827</v>
      </c>
      <c r="C37" t="s">
        <v>2112</v>
      </c>
    </row>
    <row r="38" spans="1:3">
      <c r="A38" t="s">
        <v>1844</v>
      </c>
      <c r="B38" t="s">
        <v>827</v>
      </c>
      <c r="C38" t="s">
        <v>2113</v>
      </c>
    </row>
    <row r="39" spans="1:3">
      <c r="A39" t="s">
        <v>1847</v>
      </c>
      <c r="B39" t="s">
        <v>827</v>
      </c>
      <c r="C39" t="s">
        <v>2114</v>
      </c>
    </row>
    <row r="40" spans="1:3">
      <c r="A40" t="s">
        <v>869</v>
      </c>
      <c r="B40" t="s">
        <v>827</v>
      </c>
      <c r="C40" t="s">
        <v>2115</v>
      </c>
    </row>
    <row r="41" spans="1:3">
      <c r="A41" t="s">
        <v>860</v>
      </c>
      <c r="B41" t="s">
        <v>827</v>
      </c>
      <c r="C41" t="s">
        <v>2116</v>
      </c>
    </row>
    <row r="42" spans="1:3">
      <c r="A42" t="s">
        <v>881</v>
      </c>
      <c r="B42" t="s">
        <v>827</v>
      </c>
      <c r="C42" t="s">
        <v>2117</v>
      </c>
    </row>
    <row r="43" spans="1:3">
      <c r="A43" t="s">
        <v>846</v>
      </c>
      <c r="B43" t="s">
        <v>845</v>
      </c>
      <c r="C43" t="s">
        <v>2092</v>
      </c>
    </row>
    <row r="44" spans="1:3">
      <c r="A44" t="s">
        <v>876</v>
      </c>
      <c r="B44" t="s">
        <v>689</v>
      </c>
      <c r="C44" t="e">
        <f>--实体渠道标识:主键</f>
        <v>#NAME?</v>
      </c>
    </row>
    <row r="45" spans="1:3">
      <c r="A45" t="s">
        <v>1854</v>
      </c>
      <c r="B45" t="s">
        <v>873</v>
      </c>
      <c r="C45" t="e">
        <f>--实体渠道类型:不允许为空</f>
        <v>#NAME?</v>
      </c>
    </row>
    <row r="46" spans="1:3">
      <c r="A46" t="s">
        <v>1858</v>
      </c>
      <c r="B46" t="s">
        <v>1856</v>
      </c>
      <c r="C46" t="s">
        <v>2118</v>
      </c>
    </row>
    <row r="47" spans="1:3">
      <c r="A47" t="s">
        <v>1860</v>
      </c>
      <c r="B47" t="s">
        <v>741</v>
      </c>
      <c r="C47" t="e">
        <f>--所属CMCC运营公司标识:不允许为空</f>
        <v>#NAME?</v>
      </c>
    </row>
    <row r="48" spans="1:3">
      <c r="A48" t="s">
        <v>1863</v>
      </c>
      <c r="B48" t="s">
        <v>811</v>
      </c>
      <c r="C48" t="e">
        <f>--区县名称:不允许为空</f>
        <v>#NAME?</v>
      </c>
    </row>
    <row r="49" spans="1:3">
      <c r="A49" t="s">
        <v>1865</v>
      </c>
      <c r="B49" t="s">
        <v>662</v>
      </c>
      <c r="C49" t="e">
        <f>--乡镇/片区名称:不允许为空</f>
        <v>#NAME?</v>
      </c>
    </row>
    <row r="50" spans="1:3">
      <c r="A50" t="s">
        <v>1868</v>
      </c>
      <c r="B50" t="s">
        <v>1065</v>
      </c>
      <c r="C50" t="e">
        <f>--渠道名称:不允许为空</f>
        <v>#NAME?</v>
      </c>
    </row>
    <row r="51" spans="1:3">
      <c r="A51" t="s">
        <v>1871</v>
      </c>
      <c r="B51" t="s">
        <v>1065</v>
      </c>
      <c r="C51" t="e">
        <f>--渠道地址:不允许为空</f>
        <v>#NAME?</v>
      </c>
    </row>
    <row r="52" spans="1:3">
      <c r="A52" t="s">
        <v>1873</v>
      </c>
      <c r="B52" t="s">
        <v>689</v>
      </c>
      <c r="C52" t="e">
        <f>--渠道经理姓名:不允许为空</f>
        <v>#NAME?</v>
      </c>
    </row>
    <row r="53" spans="1:3">
      <c r="A53" t="s">
        <v>1876</v>
      </c>
      <c r="B53" t="s">
        <v>689</v>
      </c>
      <c r="C53" t="e">
        <f>--渠道经理联系电话:不允许为空</f>
        <v>#NAME?</v>
      </c>
    </row>
    <row r="54" spans="1:3">
      <c r="A54" t="s">
        <v>1878</v>
      </c>
      <c r="B54" t="s">
        <v>873</v>
      </c>
      <c r="C54" t="e">
        <f>--地理位置类型:不允许为空</f>
        <v>#NAME?</v>
      </c>
    </row>
    <row r="55" spans="1:3">
      <c r="A55" t="s">
        <v>1881</v>
      </c>
      <c r="B55" t="s">
        <v>873</v>
      </c>
      <c r="C55" t="e">
        <f>--区域形态:不允许为空</f>
        <v>#NAME?</v>
      </c>
    </row>
    <row r="56" spans="1:3">
      <c r="A56" t="s">
        <v>1883</v>
      </c>
      <c r="B56" t="s">
        <v>873</v>
      </c>
      <c r="C56" t="e">
        <f>--渠道基础类型:不允许为空</f>
        <v>#NAME?</v>
      </c>
    </row>
    <row r="57" spans="1:3">
      <c r="A57" t="s">
        <v>1885</v>
      </c>
      <c r="B57" t="s">
        <v>873</v>
      </c>
      <c r="C57" t="e">
        <f>--是否排他:不允许为空</f>
        <v>#NAME?</v>
      </c>
    </row>
    <row r="58" spans="1:3">
      <c r="A58" t="s">
        <v>1887</v>
      </c>
      <c r="B58" t="s">
        <v>873</v>
      </c>
      <c r="C58" t="e">
        <f>--是否为手机卖场:不允许为空</f>
        <v>#NAME?</v>
      </c>
    </row>
    <row r="59" spans="1:3">
      <c r="A59" t="s">
        <v>1889</v>
      </c>
      <c r="B59" t="s">
        <v>873</v>
      </c>
      <c r="C59" t="s">
        <v>2119</v>
      </c>
    </row>
    <row r="60" spans="1:3">
      <c r="A60" t="s">
        <v>1891</v>
      </c>
      <c r="B60" t="s">
        <v>873</v>
      </c>
      <c r="C60" t="e">
        <f>--渠道状态:不允许为空</f>
        <v>#NAME?</v>
      </c>
    </row>
    <row r="61" spans="1:3">
      <c r="A61" t="s">
        <v>1894</v>
      </c>
      <c r="B61" t="s">
        <v>778</v>
      </c>
      <c r="C61" t="e">
        <f>--营业起始时间:不允许为空</f>
        <v>#NAME?</v>
      </c>
    </row>
    <row r="62" spans="1:3">
      <c r="A62" t="s">
        <v>1896</v>
      </c>
      <c r="B62" t="s">
        <v>778</v>
      </c>
      <c r="C62" t="e">
        <f>--营业结束时间:不允许为空</f>
        <v>#NAME?</v>
      </c>
    </row>
    <row r="63" spans="1:3">
      <c r="A63" t="s">
        <v>1898</v>
      </c>
      <c r="B63" t="s">
        <v>752</v>
      </c>
      <c r="C63" t="e">
        <f>--协议签署生效日期:不允许为空</f>
        <v>#NAME?</v>
      </c>
    </row>
    <row r="64" spans="1:3">
      <c r="A64" t="s">
        <v>1901</v>
      </c>
      <c r="B64" t="s">
        <v>752</v>
      </c>
      <c r="C64" t="e">
        <f>--协议截止日期:不允许为空</f>
        <v>#NAME?</v>
      </c>
    </row>
    <row r="65" spans="1:3">
      <c r="A65" t="s">
        <v>1903</v>
      </c>
      <c r="B65" t="s">
        <v>778</v>
      </c>
      <c r="C65" t="s">
        <v>2120</v>
      </c>
    </row>
    <row r="66" spans="1:3">
      <c r="A66" t="s">
        <v>1905</v>
      </c>
      <c r="B66" t="s">
        <v>827</v>
      </c>
      <c r="C66" t="s">
        <v>2121</v>
      </c>
    </row>
    <row r="67" spans="1:3">
      <c r="A67" t="s">
        <v>1907</v>
      </c>
      <c r="B67" t="s">
        <v>827</v>
      </c>
      <c r="C67" t="s">
        <v>2122</v>
      </c>
    </row>
    <row r="68" spans="1:3">
      <c r="A68" t="s">
        <v>1909</v>
      </c>
      <c r="B68" t="s">
        <v>827</v>
      </c>
      <c r="C68" t="s">
        <v>2123</v>
      </c>
    </row>
    <row r="69" spans="1:3">
      <c r="A69" t="s">
        <v>1911</v>
      </c>
      <c r="B69" t="s">
        <v>827</v>
      </c>
      <c r="C69" t="s">
        <v>2124</v>
      </c>
    </row>
    <row r="70" spans="1:3">
      <c r="A70" t="s">
        <v>1913</v>
      </c>
      <c r="B70" t="s">
        <v>827</v>
      </c>
      <c r="C70" t="s">
        <v>2125</v>
      </c>
    </row>
    <row r="71" spans="1:3">
      <c r="A71" t="s">
        <v>1915</v>
      </c>
      <c r="B71" t="s">
        <v>827</v>
      </c>
      <c r="C71" t="s">
        <v>2126</v>
      </c>
    </row>
    <row r="72" spans="1:3">
      <c r="A72" t="s">
        <v>846</v>
      </c>
      <c r="B72" t="s">
        <v>845</v>
      </c>
      <c r="C72" t="s">
        <v>2092</v>
      </c>
    </row>
    <row r="73" spans="1:3">
      <c r="A73" t="s">
        <v>876</v>
      </c>
      <c r="B73" t="s">
        <v>689</v>
      </c>
      <c r="C73" t="e">
        <f>--实体渠道标识:主键</f>
        <v>#NAME?</v>
      </c>
    </row>
    <row r="74" spans="1:3">
      <c r="A74" t="s">
        <v>1917</v>
      </c>
      <c r="B74" t="s">
        <v>873</v>
      </c>
      <c r="C74" t="e">
        <f>--物业来源类型:不允许为空</f>
        <v>#NAME?</v>
      </c>
    </row>
    <row r="75" spans="1:3">
      <c r="A75" t="s">
        <v>1919</v>
      </c>
      <c r="B75" t="s">
        <v>502</v>
      </c>
      <c r="C75" t="s">
        <v>2127</v>
      </c>
    </row>
    <row r="76" spans="1:3">
      <c r="A76" t="s">
        <v>1922</v>
      </c>
      <c r="B76" t="s">
        <v>662</v>
      </c>
      <c r="C76" t="s">
        <v>2128</v>
      </c>
    </row>
    <row r="77" spans="1:3">
      <c r="A77" t="s">
        <v>1924</v>
      </c>
      <c r="B77" t="s">
        <v>662</v>
      </c>
      <c r="C77" t="s">
        <v>2129</v>
      </c>
    </row>
    <row r="78" spans="1:3">
      <c r="A78" t="s">
        <v>1926</v>
      </c>
      <c r="B78" t="s">
        <v>662</v>
      </c>
      <c r="C78" t="s">
        <v>2130</v>
      </c>
    </row>
    <row r="79" spans="1:3" ht="75" customHeight="1">
      <c r="A79" t="s">
        <v>1928</v>
      </c>
      <c r="B79" t="s">
        <v>827</v>
      </c>
      <c r="C79" t="s">
        <v>2131</v>
      </c>
    </row>
    <row r="80" spans="1:3">
      <c r="A80" t="s">
        <v>1930</v>
      </c>
      <c r="B80" t="s">
        <v>752</v>
      </c>
      <c r="C80" t="s">
        <v>2132</v>
      </c>
    </row>
    <row r="81" spans="1:3">
      <c r="A81" t="s">
        <v>1932</v>
      </c>
      <c r="B81" t="s">
        <v>752</v>
      </c>
      <c r="C81" t="s">
        <v>2133</v>
      </c>
    </row>
    <row r="82" spans="1:3">
      <c r="A82" t="s">
        <v>1934</v>
      </c>
      <c r="B82" t="s">
        <v>752</v>
      </c>
      <c r="C82" t="s">
        <v>2134</v>
      </c>
    </row>
    <row r="83" spans="1:3">
      <c r="A83" t="s">
        <v>846</v>
      </c>
      <c r="B83" t="s">
        <v>845</v>
      </c>
      <c r="C83" t="s">
        <v>2092</v>
      </c>
    </row>
    <row r="84" spans="1:3">
      <c r="A84" t="s">
        <v>876</v>
      </c>
      <c r="B84" t="s">
        <v>689</v>
      </c>
      <c r="C84" t="e">
        <f>--实体渠道标识:主键</f>
        <v>#NAME?</v>
      </c>
    </row>
    <row r="85" spans="1:3">
      <c r="A85" t="s">
        <v>1936</v>
      </c>
      <c r="B85" t="s">
        <v>741</v>
      </c>
      <c r="C85" t="s">
        <v>2135</v>
      </c>
    </row>
    <row r="86" spans="1:3">
      <c r="A86" t="s">
        <v>1938</v>
      </c>
      <c r="B86" t="s">
        <v>741</v>
      </c>
      <c r="C86" t="s">
        <v>2136</v>
      </c>
    </row>
    <row r="87" spans="1:3">
      <c r="A87" t="s">
        <v>1940</v>
      </c>
      <c r="B87" t="s">
        <v>741</v>
      </c>
      <c r="C87" t="s">
        <v>2137</v>
      </c>
    </row>
    <row r="88" spans="1:3">
      <c r="A88" t="s">
        <v>1942</v>
      </c>
      <c r="B88" t="s">
        <v>787</v>
      </c>
      <c r="C88" t="s">
        <v>2138</v>
      </c>
    </row>
    <row r="89" spans="1:3">
      <c r="A89" t="s">
        <v>1945</v>
      </c>
      <c r="B89" t="s">
        <v>787</v>
      </c>
      <c r="C89" t="s">
        <v>2139</v>
      </c>
    </row>
    <row r="90" spans="1:3">
      <c r="A90" t="s">
        <v>1947</v>
      </c>
      <c r="B90" t="s">
        <v>787</v>
      </c>
      <c r="C90" t="s">
        <v>2140</v>
      </c>
    </row>
    <row r="91" spans="1:3">
      <c r="A91" t="s">
        <v>1949</v>
      </c>
      <c r="B91" t="s">
        <v>787</v>
      </c>
      <c r="C91" t="s">
        <v>2141</v>
      </c>
    </row>
    <row r="92" spans="1:3">
      <c r="A92" t="s">
        <v>1951</v>
      </c>
      <c r="B92" t="s">
        <v>873</v>
      </c>
      <c r="C92" t="s">
        <v>2142</v>
      </c>
    </row>
    <row r="93" spans="1:3">
      <c r="A93" t="s">
        <v>1953</v>
      </c>
      <c r="B93" t="s">
        <v>873</v>
      </c>
      <c r="C93" t="s">
        <v>2143</v>
      </c>
    </row>
    <row r="94" spans="1:3">
      <c r="A94" t="s">
        <v>1955</v>
      </c>
      <c r="B94" t="s">
        <v>873</v>
      </c>
      <c r="C94" t="s">
        <v>2144</v>
      </c>
    </row>
    <row r="95" spans="1:3">
      <c r="A95" t="s">
        <v>1957</v>
      </c>
      <c r="B95" t="s">
        <v>873</v>
      </c>
      <c r="C95" t="s">
        <v>2145</v>
      </c>
    </row>
    <row r="96" spans="1:3">
      <c r="A96" t="s">
        <v>1959</v>
      </c>
      <c r="B96" t="s">
        <v>787</v>
      </c>
      <c r="C96" t="s">
        <v>2146</v>
      </c>
    </row>
    <row r="97" spans="1:3">
      <c r="A97" t="s">
        <v>1961</v>
      </c>
      <c r="B97" t="s">
        <v>787</v>
      </c>
      <c r="C97" t="s">
        <v>2147</v>
      </c>
    </row>
    <row r="98" spans="1:3">
      <c r="A98" t="s">
        <v>1963</v>
      </c>
      <c r="B98" t="s">
        <v>741</v>
      </c>
      <c r="C98" t="s">
        <v>2148</v>
      </c>
    </row>
    <row r="99" spans="1:3">
      <c r="A99" t="s">
        <v>1965</v>
      </c>
      <c r="B99" t="s">
        <v>787</v>
      </c>
      <c r="C99" t="s">
        <v>2149</v>
      </c>
    </row>
    <row r="100" spans="1:3">
      <c r="A100" t="s">
        <v>1967</v>
      </c>
      <c r="B100" t="s">
        <v>787</v>
      </c>
      <c r="C100" t="s">
        <v>2150</v>
      </c>
    </row>
    <row r="101" spans="1:3">
      <c r="A101" t="s">
        <v>1969</v>
      </c>
      <c r="B101" t="s">
        <v>787</v>
      </c>
      <c r="C101" t="s">
        <v>2151</v>
      </c>
    </row>
    <row r="102" spans="1:3">
      <c r="A102" t="s">
        <v>1971</v>
      </c>
      <c r="B102" t="s">
        <v>787</v>
      </c>
      <c r="C102" t="s">
        <v>2152</v>
      </c>
    </row>
    <row r="103" spans="1:3">
      <c r="A103" t="s">
        <v>1973</v>
      </c>
      <c r="B103" t="s">
        <v>741</v>
      </c>
      <c r="C103" t="s">
        <v>2153</v>
      </c>
    </row>
    <row r="104" spans="1:3">
      <c r="A104" t="s">
        <v>1975</v>
      </c>
      <c r="B104" t="s">
        <v>741</v>
      </c>
      <c r="C104" t="s">
        <v>2154</v>
      </c>
    </row>
    <row r="105" spans="1:3">
      <c r="A105" t="s">
        <v>1977</v>
      </c>
      <c r="B105" t="s">
        <v>873</v>
      </c>
      <c r="C105" t="s">
        <v>2155</v>
      </c>
    </row>
    <row r="106" spans="1:3">
      <c r="A106" t="s">
        <v>1979</v>
      </c>
      <c r="B106" t="s">
        <v>873</v>
      </c>
      <c r="C106" t="s">
        <v>2156</v>
      </c>
    </row>
    <row r="107" spans="1:3">
      <c r="A107" t="s">
        <v>846</v>
      </c>
      <c r="B107" t="s">
        <v>845</v>
      </c>
      <c r="C107" t="s">
        <v>2092</v>
      </c>
    </row>
    <row r="108" spans="1:3">
      <c r="A108" t="s">
        <v>1981</v>
      </c>
      <c r="B108" t="s">
        <v>1983</v>
      </c>
      <c r="C108" t="e">
        <f>--代销商标识:主键</f>
        <v>#NAME?</v>
      </c>
    </row>
    <row r="109" spans="1:3">
      <c r="A109" t="s">
        <v>1985</v>
      </c>
      <c r="B109" t="s">
        <v>662</v>
      </c>
      <c r="C109" t="s">
        <v>2157</v>
      </c>
    </row>
    <row r="110" spans="1:3">
      <c r="A110" t="s">
        <v>1987</v>
      </c>
      <c r="B110" t="s">
        <v>873</v>
      </c>
      <c r="C110" t="s">
        <v>2158</v>
      </c>
    </row>
    <row r="111" spans="1:3">
      <c r="A111" t="s">
        <v>1990</v>
      </c>
      <c r="B111" t="s">
        <v>528</v>
      </c>
      <c r="C111" t="e">
        <f>--代理商连锁类型:当“是否连锁标识”为连锁时,填写具体连锁类型</f>
        <v>#NAME?</v>
      </c>
    </row>
    <row r="112" spans="1:3">
      <c r="A112" t="s">
        <v>1992</v>
      </c>
      <c r="B112" t="s">
        <v>675</v>
      </c>
      <c r="C112" t="s">
        <v>2159</v>
      </c>
    </row>
    <row r="113" spans="1:3">
      <c r="A113" t="s">
        <v>1995</v>
      </c>
      <c r="B113" t="s">
        <v>675</v>
      </c>
      <c r="C113" t="s">
        <v>2160</v>
      </c>
    </row>
    <row r="114" spans="1:3">
      <c r="A114" t="s">
        <v>846</v>
      </c>
      <c r="B114" t="s">
        <v>845</v>
      </c>
      <c r="C114" t="s">
        <v>2092</v>
      </c>
    </row>
    <row r="115" spans="1:3">
      <c r="A115" t="s">
        <v>876</v>
      </c>
      <c r="B115" t="s">
        <v>689</v>
      </c>
      <c r="C115" t="e">
        <f>--渠道标识:联合主键</f>
        <v>#NAME?</v>
      </c>
    </row>
    <row r="116" spans="1:3">
      <c r="A116" t="s">
        <v>1981</v>
      </c>
      <c r="B116" t="s">
        <v>1983</v>
      </c>
      <c r="C116" t="e">
        <f>--代理商标识:联合主键</f>
        <v>#NAME?</v>
      </c>
    </row>
    <row r="117" spans="1:3">
      <c r="A117" t="s">
        <v>846</v>
      </c>
      <c r="B117" t="s">
        <v>845</v>
      </c>
      <c r="C117" t="s">
        <v>2092</v>
      </c>
    </row>
    <row r="118" spans="1:3">
      <c r="A118" t="s">
        <v>941</v>
      </c>
      <c r="B118" t="s">
        <v>675</v>
      </c>
      <c r="C118" t="e">
        <f>--用户标识:主键</f>
        <v>#NAME?</v>
      </c>
    </row>
    <row r="119" spans="1:3">
      <c r="A119" t="s">
        <v>1998</v>
      </c>
      <c r="B119" t="s">
        <v>689</v>
      </c>
      <c r="C119" t="s">
        <v>2161</v>
      </c>
    </row>
    <row r="120" spans="1:3">
      <c r="A120" t="s">
        <v>2000</v>
      </c>
      <c r="B120" t="s">
        <v>873</v>
      </c>
      <c r="C120" t="s">
        <v>2162</v>
      </c>
    </row>
    <row r="121" spans="1:3">
      <c r="A121" t="s">
        <v>846</v>
      </c>
      <c r="B121" t="s">
        <v>845</v>
      </c>
      <c r="C121" t="s">
        <v>2092</v>
      </c>
    </row>
    <row r="122" spans="1:3">
      <c r="A122" t="s">
        <v>843</v>
      </c>
      <c r="B122" t="s">
        <v>502</v>
      </c>
      <c r="C122" t="e">
        <f>--月份:主键</f>
        <v>#NAME?</v>
      </c>
    </row>
    <row r="123" spans="1:3">
      <c r="A123" t="s">
        <v>2003</v>
      </c>
      <c r="B123" t="s">
        <v>795</v>
      </c>
      <c r="C123" t="e">
        <f>--省际漫游来访-网内-主叫-通话次数:单位:次</f>
        <v>#NAME?</v>
      </c>
    </row>
    <row r="124" spans="1:3">
      <c r="A124" t="s">
        <v>2006</v>
      </c>
      <c r="B124" t="s">
        <v>795</v>
      </c>
      <c r="C124" t="e">
        <f>--省际漫游来访-网内-主叫-通话分钟数:单位:分钟</f>
        <v>#NAME?</v>
      </c>
    </row>
    <row r="125" spans="1:3">
      <c r="A125" t="s">
        <v>2008</v>
      </c>
      <c r="B125" t="s">
        <v>795</v>
      </c>
      <c r="C125" t="e">
        <f>--省际漫游来访-网内-主叫-计费分钟数:单位:分钟</f>
        <v>#NAME?</v>
      </c>
    </row>
    <row r="126" spans="1:3">
      <c r="A126" t="s">
        <v>2010</v>
      </c>
      <c r="B126" t="s">
        <v>795</v>
      </c>
      <c r="C126" t="e">
        <f>--省际漫游来访-网间-主叫-通话次数:单位:次</f>
        <v>#NAME?</v>
      </c>
    </row>
    <row r="127" spans="1:3">
      <c r="A127" t="s">
        <v>2012</v>
      </c>
      <c r="B127" t="s">
        <v>795</v>
      </c>
      <c r="C127" t="e">
        <f>--省际漫游来访-网间-主叫-通话分钟数:单位:分钟</f>
        <v>#NAME?</v>
      </c>
    </row>
    <row r="128" spans="1:3">
      <c r="A128" t="s">
        <v>2014</v>
      </c>
      <c r="B128" t="s">
        <v>795</v>
      </c>
      <c r="C128" t="e">
        <f>--省际漫游来访-网间-主叫-计费分钟数:单位:分钟</f>
        <v>#NAME?</v>
      </c>
    </row>
    <row r="129" spans="1:3">
      <c r="A129" t="s">
        <v>2020</v>
      </c>
      <c r="B129" t="s">
        <v>795</v>
      </c>
      <c r="C129" t="e">
        <f>--省际漫游来访-被叫-通话次数:单位:次</f>
        <v>#NAME?</v>
      </c>
    </row>
    <row r="130" spans="1:3">
      <c r="A130" t="s">
        <v>2018</v>
      </c>
      <c r="B130" t="s">
        <v>795</v>
      </c>
      <c r="C130" t="e">
        <f>--省际漫游来访-被叫-通话分钟数:单位:分钟</f>
        <v>#NAME?</v>
      </c>
    </row>
    <row r="131" spans="1:3">
      <c r="A131" t="s">
        <v>2016</v>
      </c>
      <c r="B131" t="s">
        <v>795</v>
      </c>
      <c r="C131" t="e">
        <f>--省际漫游来访-被叫-计费分钟数:单位:分钟</f>
        <v>#NAME?</v>
      </c>
    </row>
    <row r="132" spans="1:3">
      <c r="A132" t="s">
        <v>846</v>
      </c>
      <c r="B132" t="s">
        <v>845</v>
      </c>
      <c r="C132" t="s">
        <v>2092</v>
      </c>
    </row>
    <row r="133" spans="1:3">
      <c r="A133" t="s">
        <v>843</v>
      </c>
      <c r="B133" t="s">
        <v>502</v>
      </c>
      <c r="C133" t="e">
        <f>--月份:主键</f>
        <v>#NAME?</v>
      </c>
    </row>
    <row r="134" spans="1:3">
      <c r="A134" t="s">
        <v>2022</v>
      </c>
      <c r="B134" t="s">
        <v>666</v>
      </c>
      <c r="C134" t="e">
        <f>--语音增值业务-来电显示-客户到达数:单位:户</f>
        <v>#NAME?</v>
      </c>
    </row>
    <row r="135" spans="1:3">
      <c r="A135" t="s">
        <v>2025</v>
      </c>
      <c r="B135" t="s">
        <v>795</v>
      </c>
      <c r="C135" t="e">
        <f>--语音增值业务-呼转-至网内-计费分钟数:单位:分钟</f>
        <v>#NAME?</v>
      </c>
    </row>
    <row r="136" spans="1:3">
      <c r="A136" t="s">
        <v>2027</v>
      </c>
      <c r="B136" t="s">
        <v>795</v>
      </c>
      <c r="C136" t="e">
        <f>--语音增值业务-呼转-至网间-计费分钟数:单位:分钟</f>
        <v>#NAME?</v>
      </c>
    </row>
    <row r="137" spans="1:3">
      <c r="A137" t="s">
        <v>2029</v>
      </c>
      <c r="B137" t="s">
        <v>795</v>
      </c>
      <c r="C137" t="e">
        <f>--点对点短信-网内-省内-上行:单位:条</f>
        <v>#NAME?</v>
      </c>
    </row>
    <row r="138" spans="1:3">
      <c r="A138" t="s">
        <v>2031</v>
      </c>
      <c r="B138" t="s">
        <v>795</v>
      </c>
      <c r="C138" t="e">
        <f>--点对点短信-网内-省际-上行:单位:条</f>
        <v>#NAME?</v>
      </c>
    </row>
    <row r="139" spans="1:3">
      <c r="A139" t="s">
        <v>2033</v>
      </c>
      <c r="B139" t="s">
        <v>795</v>
      </c>
      <c r="C139" t="e">
        <f>--点对点短信-国际漫游出访:单位:条</f>
        <v>#NAME?</v>
      </c>
    </row>
    <row r="140" spans="1:3">
      <c r="A140" t="s">
        <v>2035</v>
      </c>
      <c r="B140" t="s">
        <v>795</v>
      </c>
      <c r="C140" t="e">
        <f>--集团短信-下行:单位:条</f>
        <v>#NAME?</v>
      </c>
    </row>
    <row r="141" spans="1:3">
      <c r="A141" t="s">
        <v>2037</v>
      </c>
      <c r="B141" t="s">
        <v>795</v>
      </c>
      <c r="C141" t="e">
        <f>--点对点彩信-网内-省内-上行:单位:条</f>
        <v>#NAME?</v>
      </c>
    </row>
    <row r="142" spans="1:3">
      <c r="A142" t="s">
        <v>2041</v>
      </c>
      <c r="B142" t="s">
        <v>795</v>
      </c>
      <c r="C142" t="e">
        <f>--点对点彩信-网内-省际-上行:单位:条</f>
        <v>#NAME?</v>
      </c>
    </row>
    <row r="143" spans="1:3">
      <c r="A143" t="s">
        <v>2043</v>
      </c>
      <c r="B143" t="s">
        <v>795</v>
      </c>
      <c r="C143" t="e">
        <f>--点对点彩信-网内-省际-下行:单位:条</f>
        <v>#NAME?</v>
      </c>
    </row>
    <row r="144" spans="1:3">
      <c r="A144" t="s">
        <v>2045</v>
      </c>
      <c r="B144" t="s">
        <v>795</v>
      </c>
      <c r="C144" t="e">
        <f>--点对点彩信-网间-上行:单位:条</f>
        <v>#NAME?</v>
      </c>
    </row>
    <row r="145" spans="1:3">
      <c r="A145" t="s">
        <v>2047</v>
      </c>
      <c r="B145" t="s">
        <v>795</v>
      </c>
      <c r="C145" t="e">
        <f>--点对点彩信-网间-下行:单位:条</f>
        <v>#NAME?</v>
      </c>
    </row>
    <row r="146" spans="1:3">
      <c r="A146" t="s">
        <v>2049</v>
      </c>
      <c r="B146" t="s">
        <v>795</v>
      </c>
      <c r="C146" t="e">
        <f>--集团彩信-下行:单位:条</f>
        <v>#NAME?</v>
      </c>
    </row>
    <row r="147" spans="1:3">
      <c r="A147" t="s">
        <v>2051</v>
      </c>
      <c r="B147" t="s">
        <v>795</v>
      </c>
      <c r="C147" t="e">
        <f>--其他数据业务占用GPRS流量:单位:MB</f>
        <v>#NAME?</v>
      </c>
    </row>
    <row r="148" spans="1:3">
      <c r="A148" t="s">
        <v>2053</v>
      </c>
      <c r="B148" t="s">
        <v>666</v>
      </c>
      <c r="C148" t="e">
        <f>--彩铃客户到达数:单位:户</f>
        <v>#NAME?</v>
      </c>
    </row>
    <row r="149" spans="1:3">
      <c r="A149" t="s">
        <v>2055</v>
      </c>
      <c r="B149" t="s">
        <v>795</v>
      </c>
      <c r="C149" t="e">
        <f>--VPMN-短信:单位:条</f>
        <v>#NAME?</v>
      </c>
    </row>
    <row r="150" spans="1:3">
      <c r="A150" t="s">
        <v>2039</v>
      </c>
      <c r="B150" t="s">
        <v>795</v>
      </c>
      <c r="C150" t="e">
        <f>--彩信占用GPRS流量:单位:MB</f>
        <v>#NAME?</v>
      </c>
    </row>
    <row r="151" spans="1:3">
      <c r="A151" t="s">
        <v>846</v>
      </c>
      <c r="B151" t="s">
        <v>845</v>
      </c>
      <c r="C151" t="s">
        <v>2092</v>
      </c>
    </row>
    <row r="152" spans="1:3">
      <c r="A152" t="s">
        <v>843</v>
      </c>
      <c r="B152" t="s">
        <v>502</v>
      </c>
      <c r="C152" t="e">
        <f>--月份:主键</f>
        <v>#NAME?</v>
      </c>
    </row>
    <row r="153" spans="1:3">
      <c r="A153" t="s">
        <v>2057</v>
      </c>
      <c r="B153" t="s">
        <v>795</v>
      </c>
      <c r="C153" t="e">
        <f>--国内漫游出访国内主叫计费收入:单位:元</f>
        <v>#NAME?</v>
      </c>
    </row>
    <row r="154" spans="1:3">
      <c r="A154" t="s">
        <v>2059</v>
      </c>
      <c r="B154" t="s">
        <v>795</v>
      </c>
      <c r="C154" t="e">
        <f>--国内漫游出访被叫计费收入:单位:元</f>
        <v>#NAME?</v>
      </c>
    </row>
    <row r="155" spans="1:3">
      <c r="A155" t="s">
        <v>2061</v>
      </c>
      <c r="B155" t="s">
        <v>795</v>
      </c>
      <c r="C155" t="e">
        <f>--IDC-主机托管计费收入:单位:元</f>
        <v>#NAME?</v>
      </c>
    </row>
    <row r="156" spans="1:3">
      <c r="A156" t="s">
        <v>2063</v>
      </c>
      <c r="B156" t="s">
        <v>795</v>
      </c>
      <c r="C156" t="e">
        <f>--IDC-虚拟主机计费收入:单位:元</f>
        <v>#NAME?</v>
      </c>
    </row>
    <row r="157" spans="1:3">
      <c r="A157" t="s">
        <v>2065</v>
      </c>
      <c r="B157" t="s">
        <v>795</v>
      </c>
      <c r="C157" t="e">
        <f>--GPRS上网-省内计费收入:单位:元</f>
        <v>#NAME?</v>
      </c>
    </row>
    <row r="158" spans="1:3">
      <c r="A158" t="s">
        <v>2067</v>
      </c>
      <c r="B158" t="s">
        <v>795</v>
      </c>
      <c r="C158" t="e">
        <f>--GPRS上网-省际漫游出访计费收入:单位:元</f>
        <v>#NAME?</v>
      </c>
    </row>
    <row r="221" ht="13.5" customHeight="1"/>
    <row r="224" ht="13.5" customHeight="1"/>
    <row r="227" ht="13.5" customHeight="1"/>
    <row r="242" ht="13.5" customHeight="1"/>
    <row r="264" ht="13.5" customHeight="1"/>
    <row r="274" ht="13.5" customHeight="1"/>
    <row r="276" ht="25.5" customHeight="1"/>
    <row r="334" ht="63" customHeight="1"/>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L135"/>
  <sheetViews>
    <sheetView workbookViewId="0">
      <selection activeCell="I2" sqref="I2"/>
    </sheetView>
  </sheetViews>
  <sheetFormatPr defaultRowHeight="13.5"/>
  <sheetData>
    <row r="1" spans="1:12" ht="15" thickTop="1" thickBot="1">
      <c r="A1" s="33" t="s">
        <v>515</v>
      </c>
      <c r="B1" s="23" t="s">
        <v>514</v>
      </c>
      <c r="C1" s="23" t="s">
        <v>513</v>
      </c>
      <c r="D1" s="23" t="s">
        <v>512</v>
      </c>
      <c r="E1" s="22" t="s">
        <v>511</v>
      </c>
      <c r="F1">
        <v>22086</v>
      </c>
    </row>
    <row r="2" spans="1:12" ht="64.5" thickBot="1">
      <c r="A2" s="40">
        <v>0</v>
      </c>
      <c r="B2" s="19" t="s">
        <v>509</v>
      </c>
      <c r="C2" s="19" t="s">
        <v>508</v>
      </c>
      <c r="D2" s="19" t="s">
        <v>489</v>
      </c>
      <c r="E2" s="21"/>
      <c r="F2" s="42" t="s">
        <v>469</v>
      </c>
      <c r="G2" s="12" t="s">
        <v>469</v>
      </c>
      <c r="H2" s="17" t="s">
        <v>507</v>
      </c>
      <c r="I2" s="17" t="s">
        <v>506</v>
      </c>
      <c r="J2" s="11" t="s">
        <v>468</v>
      </c>
      <c r="K2" s="11" t="str">
        <f t="shared" ref="K2:K33" si="0">B2</f>
        <v>记录行号</v>
      </c>
      <c r="L2">
        <f t="shared" ref="L2:L33" si="1">E2</f>
        <v>0</v>
      </c>
    </row>
    <row r="3" spans="1:12" ht="26.25" thickBot="1">
      <c r="A3" s="40">
        <v>1</v>
      </c>
      <c r="B3" s="19" t="s">
        <v>504</v>
      </c>
      <c r="C3" s="19" t="s">
        <v>503</v>
      </c>
      <c r="D3" s="19" t="s">
        <v>502</v>
      </c>
      <c r="E3" s="18" t="s">
        <v>672</v>
      </c>
      <c r="F3" s="42" t="s">
        <v>469</v>
      </c>
      <c r="G3" s="12" t="s">
        <v>469</v>
      </c>
      <c r="H3" s="17" t="s">
        <v>500</v>
      </c>
      <c r="I3" s="19" t="s">
        <v>502</v>
      </c>
      <c r="J3" s="11" t="s">
        <v>468</v>
      </c>
      <c r="K3" s="11" t="str">
        <f t="shared" si="0"/>
        <v>月份</v>
      </c>
      <c r="L3" t="str">
        <f t="shared" si="1"/>
        <v>主健</v>
      </c>
    </row>
    <row r="4" spans="1:12" ht="102.75" thickBot="1">
      <c r="A4" s="40">
        <v>2</v>
      </c>
      <c r="B4" s="19" t="s">
        <v>678</v>
      </c>
      <c r="C4" s="19" t="s">
        <v>677</v>
      </c>
      <c r="D4" s="19" t="s">
        <v>675</v>
      </c>
      <c r="E4" s="18" t="s">
        <v>672</v>
      </c>
      <c r="F4" s="42" t="s">
        <v>469</v>
      </c>
      <c r="G4" s="12" t="s">
        <v>469</v>
      </c>
      <c r="H4" s="17" t="s">
        <v>676</v>
      </c>
      <c r="I4" s="19" t="s">
        <v>675</v>
      </c>
      <c r="J4" s="11" t="s">
        <v>468</v>
      </c>
      <c r="K4" s="11" t="str">
        <f t="shared" si="0"/>
        <v>业务代码</v>
      </c>
      <c r="L4" t="str">
        <f t="shared" si="1"/>
        <v>主健</v>
      </c>
    </row>
    <row r="5" spans="1:12" ht="64.5" thickBot="1">
      <c r="A5" s="41">
        <v>3</v>
      </c>
      <c r="B5" s="19" t="s">
        <v>674</v>
      </c>
      <c r="C5" s="19" t="s">
        <v>673</v>
      </c>
      <c r="D5" s="19" t="s">
        <v>670</v>
      </c>
      <c r="E5" s="18" t="s">
        <v>672</v>
      </c>
      <c r="G5" s="12" t="s">
        <v>469</v>
      </c>
      <c r="H5" s="17" t="s">
        <v>671</v>
      </c>
      <c r="I5" s="19" t="s">
        <v>670</v>
      </c>
      <c r="J5" s="11" t="s">
        <v>468</v>
      </c>
      <c r="K5" s="11" t="str">
        <f t="shared" si="0"/>
        <v>业务名称</v>
      </c>
      <c r="L5" t="str">
        <f t="shared" si="1"/>
        <v>主健</v>
      </c>
    </row>
    <row r="6" spans="1:12" ht="90" thickBot="1">
      <c r="A6" s="41">
        <v>4</v>
      </c>
      <c r="B6" s="19" t="s">
        <v>669</v>
      </c>
      <c r="C6" s="19" t="s">
        <v>668</v>
      </c>
      <c r="D6" s="19" t="s">
        <v>666</v>
      </c>
      <c r="E6" s="36"/>
      <c r="G6" s="12" t="s">
        <v>469</v>
      </c>
      <c r="H6" s="17" t="s">
        <v>667</v>
      </c>
      <c r="I6" s="19" t="s">
        <v>666</v>
      </c>
      <c r="J6" s="11" t="s">
        <v>468</v>
      </c>
      <c r="K6" s="11" t="str">
        <f t="shared" si="0"/>
        <v>SP企业代码</v>
      </c>
      <c r="L6">
        <f t="shared" si="1"/>
        <v>0</v>
      </c>
    </row>
    <row r="7" spans="1:12" ht="90" thickBot="1">
      <c r="A7" s="41">
        <v>5</v>
      </c>
      <c r="B7" s="19" t="s">
        <v>665</v>
      </c>
      <c r="C7" s="19" t="s">
        <v>664</v>
      </c>
      <c r="D7" s="19" t="s">
        <v>662</v>
      </c>
      <c r="E7" s="36"/>
      <c r="G7" s="12" t="s">
        <v>469</v>
      </c>
      <c r="H7" s="17" t="s">
        <v>663</v>
      </c>
      <c r="I7" s="19" t="s">
        <v>662</v>
      </c>
      <c r="J7" s="11" t="s">
        <v>468</v>
      </c>
      <c r="K7" s="11" t="str">
        <f t="shared" si="0"/>
        <v>退费SP企业名称</v>
      </c>
      <c r="L7">
        <f t="shared" si="1"/>
        <v>0</v>
      </c>
    </row>
    <row r="8" spans="1:12" ht="25.5">
      <c r="A8" s="228">
        <v>6</v>
      </c>
      <c r="B8" s="196" t="s">
        <v>661</v>
      </c>
      <c r="C8" s="25" t="s">
        <v>660</v>
      </c>
      <c r="D8" s="196" t="s">
        <v>659</v>
      </c>
      <c r="E8" s="179"/>
      <c r="G8" s="12" t="s">
        <v>469</v>
      </c>
      <c r="H8" s="17" t="s">
        <v>658</v>
      </c>
      <c r="I8" t="s">
        <v>525</v>
      </c>
      <c r="J8" s="11" t="s">
        <v>468</v>
      </c>
      <c r="K8" s="11" t="str">
        <f t="shared" si="0"/>
        <v>业务计费类型</v>
      </c>
      <c r="L8">
        <f t="shared" si="1"/>
        <v>0</v>
      </c>
    </row>
    <row r="9" spans="1:12" ht="26.25" thickBot="1">
      <c r="A9" s="229"/>
      <c r="B9" s="198"/>
      <c r="C9" s="19" t="s">
        <v>657</v>
      </c>
      <c r="D9" s="198"/>
      <c r="E9" s="181"/>
      <c r="G9" s="12" t="s">
        <v>469</v>
      </c>
      <c r="J9" s="11" t="s">
        <v>468</v>
      </c>
      <c r="K9" s="11">
        <f t="shared" si="0"/>
        <v>0</v>
      </c>
      <c r="L9">
        <f t="shared" si="1"/>
        <v>0</v>
      </c>
    </row>
    <row r="10" spans="1:12" ht="140.25">
      <c r="A10" s="226">
        <v>7</v>
      </c>
      <c r="B10" s="196" t="s">
        <v>656</v>
      </c>
      <c r="C10" s="25" t="s">
        <v>655</v>
      </c>
      <c r="D10" s="196" t="s">
        <v>474</v>
      </c>
      <c r="E10" s="179"/>
      <c r="G10" s="12" t="s">
        <v>469</v>
      </c>
      <c r="H10" s="17" t="s">
        <v>654</v>
      </c>
      <c r="I10" t="s">
        <v>472</v>
      </c>
      <c r="J10" s="11" t="s">
        <v>468</v>
      </c>
      <c r="K10" s="11" t="str">
        <f t="shared" si="0"/>
        <v>业务退费客户数</v>
      </c>
      <c r="L10">
        <f t="shared" si="1"/>
        <v>0</v>
      </c>
    </row>
    <row r="11" spans="1:12" ht="51.75" thickBot="1">
      <c r="A11" s="227"/>
      <c r="B11" s="198"/>
      <c r="C11" s="19" t="s">
        <v>653</v>
      </c>
      <c r="D11" s="198"/>
      <c r="E11" s="181"/>
      <c r="G11" s="12" t="s">
        <v>469</v>
      </c>
      <c r="J11" s="11" t="s">
        <v>468</v>
      </c>
      <c r="K11" s="11">
        <f t="shared" si="0"/>
        <v>0</v>
      </c>
      <c r="L11">
        <f t="shared" si="1"/>
        <v>0</v>
      </c>
    </row>
    <row r="12" spans="1:12" ht="153.75">
      <c r="A12" s="226">
        <v>8</v>
      </c>
      <c r="B12" s="196" t="s">
        <v>652</v>
      </c>
      <c r="C12" s="25" t="s">
        <v>651</v>
      </c>
      <c r="D12" s="196" t="s">
        <v>474</v>
      </c>
      <c r="E12" s="179"/>
      <c r="G12" s="12" t="s">
        <v>469</v>
      </c>
      <c r="H12" s="17" t="s">
        <v>650</v>
      </c>
      <c r="I12" t="s">
        <v>472</v>
      </c>
      <c r="J12" s="11" t="s">
        <v>468</v>
      </c>
      <c r="K12" s="11" t="str">
        <f t="shared" si="0"/>
        <v>订购用户数</v>
      </c>
      <c r="L12">
        <f t="shared" si="1"/>
        <v>0</v>
      </c>
    </row>
    <row r="13" spans="1:12" ht="51.75" thickBot="1">
      <c r="A13" s="227"/>
      <c r="B13" s="198"/>
      <c r="C13" s="19" t="s">
        <v>649</v>
      </c>
      <c r="D13" s="198"/>
      <c r="E13" s="181"/>
      <c r="G13" s="12" t="s">
        <v>469</v>
      </c>
      <c r="J13" s="11" t="s">
        <v>468</v>
      </c>
      <c r="K13" s="11">
        <f t="shared" si="0"/>
        <v>0</v>
      </c>
      <c r="L13">
        <f t="shared" si="1"/>
        <v>0</v>
      </c>
    </row>
    <row r="14" spans="1:12" ht="26.25" thickBot="1">
      <c r="A14" s="40"/>
      <c r="B14" s="19" t="s">
        <v>471</v>
      </c>
      <c r="C14" s="37" t="s">
        <v>470</v>
      </c>
      <c r="D14" s="19"/>
      <c r="E14" s="21"/>
      <c r="G14" s="12" t="s">
        <v>469</v>
      </c>
      <c r="J14" s="11" t="s">
        <v>468</v>
      </c>
      <c r="K14" s="11" t="str">
        <f t="shared" si="0"/>
        <v>0x0D0A</v>
      </c>
      <c r="L14">
        <f t="shared" si="1"/>
        <v>0</v>
      </c>
    </row>
    <row r="15" spans="1:12">
      <c r="G15" s="12" t="s">
        <v>469</v>
      </c>
      <c r="J15" s="11" t="s">
        <v>468</v>
      </c>
      <c r="K15" s="11">
        <f t="shared" si="0"/>
        <v>0</v>
      </c>
      <c r="L15">
        <f t="shared" si="1"/>
        <v>0</v>
      </c>
    </row>
    <row r="16" spans="1:12" ht="14.25" thickBot="1">
      <c r="G16" s="12" t="s">
        <v>469</v>
      </c>
      <c r="J16" s="11" t="s">
        <v>468</v>
      </c>
      <c r="K16" s="11">
        <f t="shared" si="0"/>
        <v>0</v>
      </c>
      <c r="L16">
        <f t="shared" si="1"/>
        <v>0</v>
      </c>
    </row>
    <row r="17" spans="1:12" ht="15" thickTop="1" thickBot="1">
      <c r="A17" s="33" t="s">
        <v>515</v>
      </c>
      <c r="B17" s="23" t="s">
        <v>514</v>
      </c>
      <c r="C17" s="23" t="s">
        <v>513</v>
      </c>
      <c r="D17" s="23" t="s">
        <v>512</v>
      </c>
      <c r="E17" s="22" t="s">
        <v>511</v>
      </c>
      <c r="F17">
        <v>22091</v>
      </c>
      <c r="G17" s="12" t="s">
        <v>469</v>
      </c>
      <c r="J17" s="11" t="s">
        <v>468</v>
      </c>
      <c r="K17" s="11" t="str">
        <f t="shared" si="0"/>
        <v>属性名称</v>
      </c>
      <c r="L17" t="str">
        <f t="shared" si="1"/>
        <v>备注</v>
      </c>
    </row>
    <row r="18" spans="1:12" ht="64.5" thickBot="1">
      <c r="A18" s="20" t="s">
        <v>612</v>
      </c>
      <c r="B18" s="19" t="s">
        <v>509</v>
      </c>
      <c r="C18" s="19" t="s">
        <v>508</v>
      </c>
      <c r="D18" s="19" t="s">
        <v>489</v>
      </c>
      <c r="E18" s="21"/>
      <c r="G18" s="12" t="s">
        <v>469</v>
      </c>
      <c r="H18" s="17" t="s">
        <v>507</v>
      </c>
      <c r="I18" s="17" t="s">
        <v>506</v>
      </c>
      <c r="J18" s="11" t="s">
        <v>468</v>
      </c>
      <c r="K18" s="11" t="str">
        <f t="shared" si="0"/>
        <v>记录行号</v>
      </c>
      <c r="L18">
        <f t="shared" si="1"/>
        <v>0</v>
      </c>
    </row>
    <row r="19" spans="1:12" ht="26.25" thickBot="1">
      <c r="A19" s="20" t="s">
        <v>611</v>
      </c>
      <c r="B19" s="19" t="s">
        <v>559</v>
      </c>
      <c r="C19" s="19" t="s">
        <v>558</v>
      </c>
      <c r="D19" s="19" t="s">
        <v>557</v>
      </c>
      <c r="E19" s="26" t="s">
        <v>555</v>
      </c>
      <c r="G19" s="12" t="s">
        <v>469</v>
      </c>
      <c r="H19" t="s">
        <v>556</v>
      </c>
      <c r="I19" t="s">
        <v>487</v>
      </c>
      <c r="J19" s="11" t="s">
        <v>468</v>
      </c>
      <c r="K19" s="11" t="str">
        <f t="shared" si="0"/>
        <v>办理日期</v>
      </c>
      <c r="L19" t="str">
        <f t="shared" si="1"/>
        <v>主键</v>
      </c>
    </row>
    <row r="20" spans="1:12" ht="90" thickBot="1">
      <c r="A20" s="20" t="s">
        <v>610</v>
      </c>
      <c r="B20" s="32" t="s">
        <v>609</v>
      </c>
      <c r="C20" s="19" t="s">
        <v>608</v>
      </c>
      <c r="D20" s="32" t="s">
        <v>607</v>
      </c>
      <c r="E20" s="39" t="s">
        <v>555</v>
      </c>
      <c r="G20" s="12" t="s">
        <v>469</v>
      </c>
      <c r="H20" t="s">
        <v>606</v>
      </c>
      <c r="I20" t="s">
        <v>605</v>
      </c>
      <c r="J20" s="11" t="s">
        <v>468</v>
      </c>
      <c r="K20" s="11" t="str">
        <f t="shared" si="0"/>
        <v>实体渠道标识</v>
      </c>
      <c r="L20" t="str">
        <f t="shared" si="1"/>
        <v>主键</v>
      </c>
    </row>
    <row r="21" spans="1:12" ht="25.5">
      <c r="A21" s="213" t="s">
        <v>604</v>
      </c>
      <c r="B21" s="174" t="s">
        <v>603</v>
      </c>
      <c r="C21" s="25" t="s">
        <v>602</v>
      </c>
      <c r="D21" s="174" t="s">
        <v>601</v>
      </c>
      <c r="E21" s="230" t="s">
        <v>555</v>
      </c>
      <c r="G21" s="12" t="s">
        <v>469</v>
      </c>
      <c r="H21" t="s">
        <v>599</v>
      </c>
      <c r="I21" t="s">
        <v>598</v>
      </c>
      <c r="J21" s="11" t="s">
        <v>468</v>
      </c>
      <c r="K21" s="11" t="str">
        <f t="shared" si="0"/>
        <v>办理类型</v>
      </c>
      <c r="L21" t="str">
        <f t="shared" si="1"/>
        <v>主键</v>
      </c>
    </row>
    <row r="22" spans="1:12" ht="64.5" thickBot="1">
      <c r="A22" s="214"/>
      <c r="B22" s="175"/>
      <c r="C22" s="19" t="s">
        <v>597</v>
      </c>
      <c r="D22" s="175"/>
      <c r="E22" s="231"/>
      <c r="G22" s="12" t="s">
        <v>469</v>
      </c>
      <c r="J22" s="11" t="s">
        <v>468</v>
      </c>
      <c r="K22" s="11">
        <f t="shared" si="0"/>
        <v>0</v>
      </c>
      <c r="L22">
        <f t="shared" si="1"/>
        <v>0</v>
      </c>
    </row>
    <row r="23" spans="1:12" ht="63.75">
      <c r="A23" s="213" t="s">
        <v>596</v>
      </c>
      <c r="B23" s="174" t="s">
        <v>648</v>
      </c>
      <c r="C23" s="25" t="s">
        <v>647</v>
      </c>
      <c r="D23" s="174" t="s">
        <v>545</v>
      </c>
      <c r="E23" s="179"/>
      <c r="G23" s="12" t="s">
        <v>469</v>
      </c>
      <c r="H23" t="s">
        <v>646</v>
      </c>
      <c r="I23" t="s">
        <v>487</v>
      </c>
      <c r="J23" s="11" t="s">
        <v>468</v>
      </c>
      <c r="K23" s="11" t="str">
        <f t="shared" si="0"/>
        <v>新增客户数</v>
      </c>
      <c r="L23">
        <f t="shared" si="1"/>
        <v>0</v>
      </c>
    </row>
    <row r="24" spans="1:12" ht="14.25" thickBot="1">
      <c r="A24" s="214"/>
      <c r="B24" s="175"/>
      <c r="C24" s="19" t="s">
        <v>516</v>
      </c>
      <c r="D24" s="175"/>
      <c r="E24" s="181"/>
      <c r="G24" s="12" t="s">
        <v>469</v>
      </c>
      <c r="J24" s="11" t="s">
        <v>468</v>
      </c>
      <c r="K24" s="11">
        <f t="shared" si="0"/>
        <v>0</v>
      </c>
      <c r="L24">
        <f t="shared" si="1"/>
        <v>0</v>
      </c>
    </row>
    <row r="25" spans="1:12" ht="51.75">
      <c r="A25" s="213" t="s">
        <v>563</v>
      </c>
      <c r="B25" s="196" t="s">
        <v>645</v>
      </c>
      <c r="C25" s="25" t="s">
        <v>644</v>
      </c>
      <c r="D25" s="196" t="s">
        <v>532</v>
      </c>
      <c r="E25" s="179"/>
      <c r="G25" s="12" t="s">
        <v>469</v>
      </c>
      <c r="H25" t="s">
        <v>643</v>
      </c>
      <c r="I25" t="s">
        <v>472</v>
      </c>
      <c r="J25" s="11" t="s">
        <v>468</v>
      </c>
      <c r="K25" s="11" t="str">
        <f t="shared" si="0"/>
        <v>缴费笔数</v>
      </c>
      <c r="L25">
        <f t="shared" si="1"/>
        <v>0</v>
      </c>
    </row>
    <row r="26" spans="1:12" ht="14.25" thickBot="1">
      <c r="A26" s="214"/>
      <c r="B26" s="198"/>
      <c r="C26" s="19" t="s">
        <v>490</v>
      </c>
      <c r="D26" s="198"/>
      <c r="E26" s="181"/>
      <c r="G26" s="12" t="s">
        <v>469</v>
      </c>
      <c r="J26" s="11" t="s">
        <v>468</v>
      </c>
      <c r="K26" s="11">
        <f t="shared" si="0"/>
        <v>0</v>
      </c>
      <c r="L26">
        <f t="shared" si="1"/>
        <v>0</v>
      </c>
    </row>
    <row r="27" spans="1:12" ht="51.75">
      <c r="A27" s="213" t="s">
        <v>642</v>
      </c>
      <c r="B27" s="196" t="s">
        <v>641</v>
      </c>
      <c r="C27" s="25" t="s">
        <v>640</v>
      </c>
      <c r="D27" s="174" t="s">
        <v>532</v>
      </c>
      <c r="E27" s="179"/>
      <c r="G27" s="12" t="s">
        <v>469</v>
      </c>
      <c r="H27" t="s">
        <v>639</v>
      </c>
      <c r="I27" t="s">
        <v>472</v>
      </c>
      <c r="J27" s="11" t="s">
        <v>468</v>
      </c>
      <c r="K27" s="11" t="str">
        <f t="shared" si="0"/>
        <v>缴费金额</v>
      </c>
      <c r="L27">
        <f t="shared" si="1"/>
        <v>0</v>
      </c>
    </row>
    <row r="28" spans="1:12" ht="14.25" thickBot="1">
      <c r="A28" s="214"/>
      <c r="B28" s="198"/>
      <c r="C28" s="19" t="s">
        <v>475</v>
      </c>
      <c r="D28" s="175"/>
      <c r="E28" s="181"/>
      <c r="G28" s="12" t="s">
        <v>469</v>
      </c>
      <c r="J28" s="11" t="s">
        <v>468</v>
      </c>
      <c r="K28" s="11">
        <f t="shared" si="0"/>
        <v>0</v>
      </c>
      <c r="L28">
        <f t="shared" si="1"/>
        <v>0</v>
      </c>
    </row>
    <row r="29" spans="1:12" ht="102.75">
      <c r="A29" s="213" t="s">
        <v>638</v>
      </c>
      <c r="B29" s="174" t="s">
        <v>637</v>
      </c>
      <c r="C29" s="25" t="s">
        <v>636</v>
      </c>
      <c r="D29" s="174" t="s">
        <v>545</v>
      </c>
      <c r="E29" s="179"/>
      <c r="G29" s="12" t="s">
        <v>469</v>
      </c>
      <c r="H29" t="s">
        <v>635</v>
      </c>
      <c r="I29" t="s">
        <v>487</v>
      </c>
      <c r="J29" s="11" t="s">
        <v>468</v>
      </c>
      <c r="K29" s="11" t="str">
        <f t="shared" si="0"/>
        <v>充值卡销售笔数</v>
      </c>
      <c r="L29">
        <f t="shared" si="1"/>
        <v>0</v>
      </c>
    </row>
    <row r="30" spans="1:12" ht="14.25" thickBot="1">
      <c r="A30" s="214"/>
      <c r="B30" s="175"/>
      <c r="C30" s="19" t="s">
        <v>634</v>
      </c>
      <c r="D30" s="175"/>
      <c r="E30" s="181"/>
      <c r="G30" s="12" t="s">
        <v>469</v>
      </c>
      <c r="J30" s="11" t="s">
        <v>468</v>
      </c>
      <c r="K30" s="11">
        <f t="shared" si="0"/>
        <v>0</v>
      </c>
      <c r="L30">
        <f t="shared" si="1"/>
        <v>0</v>
      </c>
    </row>
    <row r="31" spans="1:12" ht="357.75">
      <c r="A31" s="213" t="s">
        <v>633</v>
      </c>
      <c r="B31" s="174" t="s">
        <v>632</v>
      </c>
      <c r="C31" s="38" t="s">
        <v>631</v>
      </c>
      <c r="D31" s="174" t="s">
        <v>532</v>
      </c>
      <c r="E31" s="179"/>
      <c r="G31" s="12" t="s">
        <v>469</v>
      </c>
      <c r="H31" t="s">
        <v>540</v>
      </c>
      <c r="I31" t="s">
        <v>472</v>
      </c>
      <c r="J31" s="11" t="s">
        <v>468</v>
      </c>
      <c r="K31" s="11" t="str">
        <f t="shared" si="0"/>
        <v>增值业务办理笔数</v>
      </c>
      <c r="L31">
        <f t="shared" si="1"/>
        <v>0</v>
      </c>
    </row>
    <row r="32" spans="1:12" ht="14.25" thickBot="1">
      <c r="A32" s="214"/>
      <c r="B32" s="175"/>
      <c r="C32" s="37" t="s">
        <v>490</v>
      </c>
      <c r="D32" s="175"/>
      <c r="E32" s="181"/>
      <c r="G32" s="12" t="s">
        <v>469</v>
      </c>
      <c r="J32" s="11" t="s">
        <v>468</v>
      </c>
      <c r="K32" s="11">
        <f t="shared" si="0"/>
        <v>0</v>
      </c>
      <c r="L32">
        <f t="shared" si="1"/>
        <v>0</v>
      </c>
    </row>
    <row r="33" spans="1:12" ht="408.75">
      <c r="A33" s="213" t="s">
        <v>630</v>
      </c>
      <c r="B33" s="174" t="s">
        <v>542</v>
      </c>
      <c r="C33" s="38" t="s">
        <v>629</v>
      </c>
      <c r="D33" s="174" t="s">
        <v>532</v>
      </c>
      <c r="E33" s="179"/>
      <c r="G33" s="12" t="s">
        <v>469</v>
      </c>
      <c r="H33" t="s">
        <v>628</v>
      </c>
      <c r="I33" t="s">
        <v>472</v>
      </c>
      <c r="J33" s="11" t="s">
        <v>468</v>
      </c>
      <c r="K33" s="11" t="str">
        <f t="shared" si="0"/>
        <v>增值业务开通量</v>
      </c>
      <c r="L33">
        <f t="shared" si="1"/>
        <v>0</v>
      </c>
    </row>
    <row r="34" spans="1:12" ht="42.75" customHeight="1" thickBot="1">
      <c r="A34" s="214"/>
      <c r="B34" s="175"/>
      <c r="C34" s="37" t="s">
        <v>490</v>
      </c>
      <c r="D34" s="175"/>
      <c r="E34" s="181"/>
      <c r="G34" s="12" t="s">
        <v>469</v>
      </c>
      <c r="J34" s="11" t="s">
        <v>468</v>
      </c>
      <c r="K34" s="11">
        <f t="shared" ref="K34:K65" si="2">B34</f>
        <v>0</v>
      </c>
      <c r="L34">
        <f t="shared" ref="L34:L65" si="3">E34</f>
        <v>0</v>
      </c>
    </row>
    <row r="35" spans="1:12" ht="409.5">
      <c r="A35" s="213" t="s">
        <v>627</v>
      </c>
      <c r="B35" s="174" t="s">
        <v>626</v>
      </c>
      <c r="C35" s="38" t="s">
        <v>625</v>
      </c>
      <c r="D35" s="174" t="s">
        <v>532</v>
      </c>
      <c r="E35" s="179"/>
      <c r="G35" s="12" t="s">
        <v>469</v>
      </c>
      <c r="H35" t="s">
        <v>560</v>
      </c>
      <c r="J35" s="11" t="s">
        <v>468</v>
      </c>
      <c r="K35" s="11" t="str">
        <f t="shared" si="2"/>
        <v>重点增值业务开通量</v>
      </c>
      <c r="L35">
        <f t="shared" si="3"/>
        <v>0</v>
      </c>
    </row>
    <row r="36" spans="1:12" ht="14.25" thickBot="1">
      <c r="A36" s="214"/>
      <c r="B36" s="175"/>
      <c r="C36" s="37" t="s">
        <v>490</v>
      </c>
      <c r="D36" s="175"/>
      <c r="E36" s="181"/>
      <c r="G36" s="12" t="s">
        <v>469</v>
      </c>
      <c r="J36" s="11" t="s">
        <v>468</v>
      </c>
      <c r="K36" s="11">
        <f t="shared" si="2"/>
        <v>0</v>
      </c>
      <c r="L36">
        <f t="shared" si="3"/>
        <v>0</v>
      </c>
    </row>
    <row r="37" spans="1:12" ht="26.25" thickBot="1">
      <c r="A37" s="20" t="s">
        <v>624</v>
      </c>
      <c r="B37" s="32" t="s">
        <v>623</v>
      </c>
      <c r="C37" s="34" t="s">
        <v>543</v>
      </c>
      <c r="D37" s="32" t="s">
        <v>532</v>
      </c>
      <c r="E37" s="36"/>
      <c r="G37" s="12" t="s">
        <v>469</v>
      </c>
      <c r="H37" t="s">
        <v>544</v>
      </c>
      <c r="I37" t="s">
        <v>472</v>
      </c>
      <c r="J37" s="11" t="s">
        <v>468</v>
      </c>
      <c r="K37" s="11" t="str">
        <f t="shared" si="2"/>
        <v>定制终端销售量</v>
      </c>
      <c r="L37">
        <f t="shared" si="3"/>
        <v>0</v>
      </c>
    </row>
    <row r="38" spans="1:12" ht="39" thickBot="1">
      <c r="A38" s="20" t="s">
        <v>622</v>
      </c>
      <c r="B38" s="32" t="s">
        <v>621</v>
      </c>
      <c r="C38" s="34" t="s">
        <v>543</v>
      </c>
      <c r="D38" s="32" t="s">
        <v>532</v>
      </c>
      <c r="E38" s="36"/>
      <c r="G38" s="12" t="s">
        <v>469</v>
      </c>
      <c r="H38" t="s">
        <v>620</v>
      </c>
      <c r="I38" t="s">
        <v>472</v>
      </c>
      <c r="J38" s="11" t="s">
        <v>468</v>
      </c>
      <c r="K38" s="11" t="str">
        <f t="shared" si="2"/>
        <v>其中定制手机销售量</v>
      </c>
      <c r="L38">
        <f t="shared" si="3"/>
        <v>0</v>
      </c>
    </row>
    <row r="39" spans="1:12" ht="409.5">
      <c r="A39" s="213" t="s">
        <v>619</v>
      </c>
      <c r="B39" s="174" t="s">
        <v>618</v>
      </c>
      <c r="C39" s="35" t="s">
        <v>617</v>
      </c>
      <c r="D39" s="174" t="s">
        <v>532</v>
      </c>
      <c r="E39" s="179"/>
      <c r="G39" s="12" t="s">
        <v>469</v>
      </c>
      <c r="H39" t="s">
        <v>616</v>
      </c>
      <c r="I39" t="s">
        <v>472</v>
      </c>
      <c r="J39" s="11" t="s">
        <v>468</v>
      </c>
      <c r="K39" s="11" t="str">
        <f t="shared" si="2"/>
        <v>办理类基础服务笔数</v>
      </c>
      <c r="L39">
        <f t="shared" si="3"/>
        <v>0</v>
      </c>
    </row>
    <row r="40" spans="1:12" ht="14.25" thickBot="1">
      <c r="A40" s="214"/>
      <c r="B40" s="175"/>
      <c r="C40" s="34" t="s">
        <v>490</v>
      </c>
      <c r="D40" s="175"/>
      <c r="E40" s="181"/>
      <c r="G40" s="12" t="s">
        <v>469</v>
      </c>
      <c r="J40" s="11" t="s">
        <v>468</v>
      </c>
      <c r="K40" s="11">
        <f t="shared" si="2"/>
        <v>0</v>
      </c>
      <c r="L40">
        <f t="shared" si="3"/>
        <v>0</v>
      </c>
    </row>
    <row r="41" spans="1:12" ht="38.25">
      <c r="A41" s="213" t="s">
        <v>615</v>
      </c>
      <c r="B41" s="174" t="s">
        <v>614</v>
      </c>
      <c r="C41" s="35" t="s">
        <v>613</v>
      </c>
      <c r="D41" s="174" t="s">
        <v>532</v>
      </c>
      <c r="E41" s="179"/>
      <c r="G41" s="12" t="s">
        <v>469</v>
      </c>
      <c r="H41" t="s">
        <v>531</v>
      </c>
      <c r="I41" t="s">
        <v>472</v>
      </c>
      <c r="J41" s="11" t="s">
        <v>468</v>
      </c>
      <c r="K41" s="11" t="str">
        <f t="shared" si="2"/>
        <v>查询类基础服务笔数</v>
      </c>
      <c r="L41">
        <f t="shared" si="3"/>
        <v>0</v>
      </c>
    </row>
    <row r="42" spans="1:12" ht="14.25" thickBot="1">
      <c r="A42" s="214"/>
      <c r="B42" s="175"/>
      <c r="C42" s="34" t="s">
        <v>490</v>
      </c>
      <c r="D42" s="175"/>
      <c r="E42" s="181"/>
      <c r="G42" s="12" t="s">
        <v>469</v>
      </c>
      <c r="J42" s="11" t="s">
        <v>468</v>
      </c>
      <c r="K42" s="11">
        <f t="shared" si="2"/>
        <v>0</v>
      </c>
      <c r="L42">
        <f t="shared" si="3"/>
        <v>0</v>
      </c>
    </row>
    <row r="43" spans="1:12" ht="26.25" thickBot="1">
      <c r="A43" s="30"/>
      <c r="B43" s="29" t="s">
        <v>471</v>
      </c>
      <c r="C43" s="28" t="s">
        <v>470</v>
      </c>
      <c r="D43" s="14"/>
      <c r="E43" s="27"/>
      <c r="G43" s="12" t="s">
        <v>469</v>
      </c>
      <c r="J43" s="11" t="s">
        <v>468</v>
      </c>
      <c r="K43" s="11" t="str">
        <f t="shared" si="2"/>
        <v>0x0D0A</v>
      </c>
      <c r="L43">
        <f t="shared" si="3"/>
        <v>0</v>
      </c>
    </row>
    <row r="44" spans="1:12" ht="15" thickTop="1" thickBot="1">
      <c r="G44" s="12" t="s">
        <v>469</v>
      </c>
      <c r="J44" s="11" t="s">
        <v>468</v>
      </c>
      <c r="K44" s="11">
        <f t="shared" si="2"/>
        <v>0</v>
      </c>
      <c r="L44">
        <f t="shared" si="3"/>
        <v>0</v>
      </c>
    </row>
    <row r="45" spans="1:12" ht="15" thickTop="1" thickBot="1">
      <c r="A45" s="33" t="s">
        <v>515</v>
      </c>
      <c r="B45" s="23" t="s">
        <v>514</v>
      </c>
      <c r="C45" s="23" t="s">
        <v>513</v>
      </c>
      <c r="D45" s="23" t="s">
        <v>512</v>
      </c>
      <c r="E45" s="22" t="s">
        <v>511</v>
      </c>
      <c r="F45">
        <v>22092</v>
      </c>
      <c r="G45" s="12" t="s">
        <v>469</v>
      </c>
      <c r="J45" s="11" t="s">
        <v>468</v>
      </c>
      <c r="K45" s="11" t="str">
        <f t="shared" si="2"/>
        <v>属性名称</v>
      </c>
      <c r="L45" t="str">
        <f t="shared" si="3"/>
        <v>备注</v>
      </c>
    </row>
    <row r="46" spans="1:12" ht="64.5" thickBot="1">
      <c r="A46" s="20" t="s">
        <v>612</v>
      </c>
      <c r="B46" s="19" t="s">
        <v>509</v>
      </c>
      <c r="C46" s="19" t="s">
        <v>508</v>
      </c>
      <c r="D46" s="19" t="s">
        <v>489</v>
      </c>
      <c r="E46" s="21"/>
      <c r="G46" s="12" t="s">
        <v>469</v>
      </c>
      <c r="H46" t="s">
        <v>507</v>
      </c>
      <c r="I46" t="s">
        <v>506</v>
      </c>
      <c r="J46" s="11" t="s">
        <v>468</v>
      </c>
      <c r="K46" s="11" t="str">
        <f t="shared" si="2"/>
        <v>记录行号</v>
      </c>
      <c r="L46">
        <f t="shared" si="3"/>
        <v>0</v>
      </c>
    </row>
    <row r="47" spans="1:12" ht="26.25" thickBot="1">
      <c r="A47" s="20" t="s">
        <v>611</v>
      </c>
      <c r="B47" s="19" t="s">
        <v>559</v>
      </c>
      <c r="C47" s="19" t="s">
        <v>558</v>
      </c>
      <c r="D47" s="19" t="s">
        <v>557</v>
      </c>
      <c r="E47" s="26" t="s">
        <v>555</v>
      </c>
      <c r="G47" s="12" t="s">
        <v>469</v>
      </c>
      <c r="H47" t="s">
        <v>556</v>
      </c>
      <c r="I47" t="s">
        <v>487</v>
      </c>
      <c r="J47" s="11" t="s">
        <v>468</v>
      </c>
      <c r="K47" s="11" t="str">
        <f t="shared" si="2"/>
        <v>办理日期</v>
      </c>
      <c r="L47" t="str">
        <f t="shared" si="3"/>
        <v>主键</v>
      </c>
    </row>
    <row r="48" spans="1:12" ht="90" thickBot="1">
      <c r="A48" s="20" t="s">
        <v>610</v>
      </c>
      <c r="B48" s="32" t="s">
        <v>609</v>
      </c>
      <c r="C48" s="19" t="s">
        <v>608</v>
      </c>
      <c r="D48" s="32" t="s">
        <v>607</v>
      </c>
      <c r="E48" s="31" t="s">
        <v>600</v>
      </c>
      <c r="G48" s="12" t="s">
        <v>469</v>
      </c>
      <c r="H48" t="s">
        <v>606</v>
      </c>
      <c r="I48" t="s">
        <v>605</v>
      </c>
      <c r="J48" s="11" t="s">
        <v>468</v>
      </c>
      <c r="K48" s="11" t="str">
        <f t="shared" si="2"/>
        <v>实体渠道标识</v>
      </c>
      <c r="L48" t="str">
        <f t="shared" si="3"/>
        <v xml:space="preserve">   主键</v>
      </c>
    </row>
    <row r="49" spans="1:12" ht="25.5">
      <c r="A49" s="213" t="s">
        <v>604</v>
      </c>
      <c r="B49" s="174" t="s">
        <v>603</v>
      </c>
      <c r="C49" s="25" t="s">
        <v>602</v>
      </c>
      <c r="D49" s="174" t="s">
        <v>601</v>
      </c>
      <c r="E49" s="191" t="s">
        <v>600</v>
      </c>
      <c r="G49" s="12" t="s">
        <v>469</v>
      </c>
      <c r="H49" t="s">
        <v>599</v>
      </c>
      <c r="I49" t="s">
        <v>598</v>
      </c>
      <c r="J49" s="11" t="s">
        <v>468</v>
      </c>
      <c r="K49" s="11" t="str">
        <f t="shared" si="2"/>
        <v>办理类型</v>
      </c>
      <c r="L49" t="str">
        <f t="shared" si="3"/>
        <v xml:space="preserve">   主键</v>
      </c>
    </row>
    <row r="50" spans="1:12" ht="64.5" thickBot="1">
      <c r="A50" s="214"/>
      <c r="B50" s="175"/>
      <c r="C50" s="19" t="s">
        <v>597</v>
      </c>
      <c r="D50" s="175"/>
      <c r="E50" s="193"/>
      <c r="G50" s="12" t="s">
        <v>469</v>
      </c>
      <c r="J50" s="11" t="s">
        <v>468</v>
      </c>
      <c r="K50" s="11">
        <f t="shared" si="2"/>
        <v>0</v>
      </c>
      <c r="L50">
        <f t="shared" si="3"/>
        <v>0</v>
      </c>
    </row>
    <row r="51" spans="1:12" ht="38.25">
      <c r="A51" s="213" t="s">
        <v>596</v>
      </c>
      <c r="B51" s="174" t="s">
        <v>595</v>
      </c>
      <c r="C51" s="25" t="s">
        <v>529</v>
      </c>
      <c r="D51" s="174" t="s">
        <v>594</v>
      </c>
      <c r="E51" s="230" t="s">
        <v>555</v>
      </c>
      <c r="G51" s="12" t="s">
        <v>469</v>
      </c>
      <c r="H51" t="s">
        <v>593</v>
      </c>
      <c r="I51" t="s">
        <v>525</v>
      </c>
      <c r="J51" s="11" t="s">
        <v>468</v>
      </c>
      <c r="K51" s="11" t="str">
        <f t="shared" si="2"/>
        <v>重点增值业务类型</v>
      </c>
      <c r="L51" t="str">
        <f t="shared" si="3"/>
        <v>主键</v>
      </c>
    </row>
    <row r="52" spans="1:12" ht="25.5">
      <c r="A52" s="218"/>
      <c r="B52" s="190"/>
      <c r="C52" s="25" t="s">
        <v>592</v>
      </c>
      <c r="D52" s="190"/>
      <c r="E52" s="232"/>
      <c r="G52" s="12" t="s">
        <v>469</v>
      </c>
      <c r="J52" s="11" t="s">
        <v>468</v>
      </c>
      <c r="K52" s="11">
        <f t="shared" si="2"/>
        <v>0</v>
      </c>
      <c r="L52">
        <f t="shared" si="3"/>
        <v>0</v>
      </c>
    </row>
    <row r="53" spans="1:12" ht="25.5">
      <c r="A53" s="218"/>
      <c r="B53" s="190"/>
      <c r="C53" s="25" t="s">
        <v>591</v>
      </c>
      <c r="D53" s="190"/>
      <c r="E53" s="232"/>
      <c r="G53" s="12" t="s">
        <v>469</v>
      </c>
      <c r="J53" s="11" t="s">
        <v>468</v>
      </c>
      <c r="K53" s="11">
        <f t="shared" si="2"/>
        <v>0</v>
      </c>
      <c r="L53">
        <f t="shared" si="3"/>
        <v>0</v>
      </c>
    </row>
    <row r="54" spans="1:12" ht="25.5">
      <c r="A54" s="218"/>
      <c r="B54" s="190"/>
      <c r="C54" s="25" t="s">
        <v>590</v>
      </c>
      <c r="D54" s="190"/>
      <c r="E54" s="232"/>
      <c r="G54" s="12" t="s">
        <v>469</v>
      </c>
      <c r="J54" s="11" t="s">
        <v>468</v>
      </c>
      <c r="K54" s="11">
        <f t="shared" si="2"/>
        <v>0</v>
      </c>
      <c r="L54">
        <f t="shared" si="3"/>
        <v>0</v>
      </c>
    </row>
    <row r="55" spans="1:12" ht="25.5">
      <c r="A55" s="218"/>
      <c r="B55" s="190"/>
      <c r="C55" s="25" t="s">
        <v>589</v>
      </c>
      <c r="D55" s="190"/>
      <c r="E55" s="232"/>
      <c r="G55" s="12" t="s">
        <v>469</v>
      </c>
      <c r="J55" s="11" t="s">
        <v>468</v>
      </c>
      <c r="K55" s="11">
        <f t="shared" si="2"/>
        <v>0</v>
      </c>
      <c r="L55">
        <f t="shared" si="3"/>
        <v>0</v>
      </c>
    </row>
    <row r="56" spans="1:12" ht="25.5">
      <c r="A56" s="218"/>
      <c r="B56" s="190"/>
      <c r="C56" s="25" t="s">
        <v>588</v>
      </c>
      <c r="D56" s="190"/>
      <c r="E56" s="232"/>
      <c r="G56" s="12" t="s">
        <v>469</v>
      </c>
      <c r="J56" s="11" t="s">
        <v>468</v>
      </c>
      <c r="K56" s="11">
        <f t="shared" si="2"/>
        <v>0</v>
      </c>
      <c r="L56">
        <f t="shared" si="3"/>
        <v>0</v>
      </c>
    </row>
    <row r="57" spans="1:12" ht="25.5">
      <c r="A57" s="218"/>
      <c r="B57" s="190"/>
      <c r="C57" s="25" t="s">
        <v>587</v>
      </c>
      <c r="D57" s="190"/>
      <c r="E57" s="232"/>
      <c r="G57" s="12" t="s">
        <v>469</v>
      </c>
      <c r="J57" s="11" t="s">
        <v>468</v>
      </c>
      <c r="K57" s="11">
        <f t="shared" si="2"/>
        <v>0</v>
      </c>
      <c r="L57">
        <f t="shared" si="3"/>
        <v>0</v>
      </c>
    </row>
    <row r="58" spans="1:12" ht="25.5">
      <c r="A58" s="218"/>
      <c r="B58" s="190"/>
      <c r="C58" s="25" t="s">
        <v>586</v>
      </c>
      <c r="D58" s="190"/>
      <c r="E58" s="232"/>
      <c r="G58" s="12" t="s">
        <v>469</v>
      </c>
      <c r="J58" s="11" t="s">
        <v>468</v>
      </c>
      <c r="K58" s="11">
        <f t="shared" si="2"/>
        <v>0</v>
      </c>
      <c r="L58">
        <f t="shared" si="3"/>
        <v>0</v>
      </c>
    </row>
    <row r="59" spans="1:12" ht="25.5">
      <c r="A59" s="218"/>
      <c r="B59" s="190"/>
      <c r="C59" s="25" t="s">
        <v>585</v>
      </c>
      <c r="D59" s="190"/>
      <c r="E59" s="232"/>
      <c r="G59" s="12" t="s">
        <v>469</v>
      </c>
      <c r="J59" s="11" t="s">
        <v>468</v>
      </c>
      <c r="K59" s="11">
        <f t="shared" si="2"/>
        <v>0</v>
      </c>
      <c r="L59">
        <f t="shared" si="3"/>
        <v>0</v>
      </c>
    </row>
    <row r="60" spans="1:12" ht="25.5">
      <c r="A60" s="218"/>
      <c r="B60" s="190"/>
      <c r="C60" s="25" t="s">
        <v>584</v>
      </c>
      <c r="D60" s="190"/>
      <c r="E60" s="232"/>
      <c r="G60" s="12" t="s">
        <v>469</v>
      </c>
      <c r="J60" s="11" t="s">
        <v>468</v>
      </c>
      <c r="K60" s="11">
        <f t="shared" si="2"/>
        <v>0</v>
      </c>
      <c r="L60">
        <f t="shared" si="3"/>
        <v>0</v>
      </c>
    </row>
    <row r="61" spans="1:12" ht="25.5">
      <c r="A61" s="218"/>
      <c r="B61" s="190"/>
      <c r="C61" s="25" t="s">
        <v>583</v>
      </c>
      <c r="D61" s="190"/>
      <c r="E61" s="232"/>
      <c r="G61" s="12" t="s">
        <v>469</v>
      </c>
      <c r="J61" s="11" t="s">
        <v>468</v>
      </c>
      <c r="K61" s="11">
        <f t="shared" si="2"/>
        <v>0</v>
      </c>
      <c r="L61">
        <f t="shared" si="3"/>
        <v>0</v>
      </c>
    </row>
    <row r="62" spans="1:12" ht="25.5">
      <c r="A62" s="218"/>
      <c r="B62" s="190"/>
      <c r="C62" s="25" t="s">
        <v>582</v>
      </c>
      <c r="D62" s="190"/>
      <c r="E62" s="232"/>
      <c r="G62" s="12" t="s">
        <v>469</v>
      </c>
      <c r="J62" s="11" t="s">
        <v>468</v>
      </c>
      <c r="K62" s="11">
        <f t="shared" si="2"/>
        <v>0</v>
      </c>
      <c r="L62">
        <f t="shared" si="3"/>
        <v>0</v>
      </c>
    </row>
    <row r="63" spans="1:12" ht="25.5">
      <c r="A63" s="218"/>
      <c r="B63" s="190"/>
      <c r="C63" s="25" t="s">
        <v>581</v>
      </c>
      <c r="D63" s="190"/>
      <c r="E63" s="232"/>
      <c r="G63" s="12" t="s">
        <v>469</v>
      </c>
      <c r="J63" s="11" t="s">
        <v>468</v>
      </c>
      <c r="K63" s="11">
        <f t="shared" si="2"/>
        <v>0</v>
      </c>
      <c r="L63">
        <f t="shared" si="3"/>
        <v>0</v>
      </c>
    </row>
    <row r="64" spans="1:12">
      <c r="A64" s="218"/>
      <c r="B64" s="190"/>
      <c r="C64" s="25" t="s">
        <v>580</v>
      </c>
      <c r="D64" s="190"/>
      <c r="E64" s="232"/>
      <c r="G64" s="12" t="s">
        <v>469</v>
      </c>
      <c r="J64" s="11" t="s">
        <v>468</v>
      </c>
      <c r="K64" s="11">
        <f t="shared" si="2"/>
        <v>0</v>
      </c>
      <c r="L64">
        <f t="shared" si="3"/>
        <v>0</v>
      </c>
    </row>
    <row r="65" spans="1:12" ht="25.5">
      <c r="A65" s="218"/>
      <c r="B65" s="190"/>
      <c r="C65" s="25" t="s">
        <v>579</v>
      </c>
      <c r="D65" s="190"/>
      <c r="E65" s="232"/>
      <c r="G65" s="12" t="s">
        <v>469</v>
      </c>
      <c r="J65" s="11" t="s">
        <v>468</v>
      </c>
      <c r="K65" s="11">
        <f t="shared" si="2"/>
        <v>0</v>
      </c>
      <c r="L65">
        <f t="shared" si="3"/>
        <v>0</v>
      </c>
    </row>
    <row r="66" spans="1:12" ht="25.5">
      <c r="A66" s="218"/>
      <c r="B66" s="190"/>
      <c r="C66" s="25" t="s">
        <v>578</v>
      </c>
      <c r="D66" s="190"/>
      <c r="E66" s="232"/>
      <c r="G66" s="12" t="s">
        <v>469</v>
      </c>
      <c r="J66" s="11" t="s">
        <v>468</v>
      </c>
      <c r="K66" s="11">
        <f t="shared" ref="K66:K97" si="4">B66</f>
        <v>0</v>
      </c>
      <c r="L66">
        <f t="shared" ref="L66:L97" si="5">E66</f>
        <v>0</v>
      </c>
    </row>
    <row r="67" spans="1:12" ht="25.5">
      <c r="A67" s="218"/>
      <c r="B67" s="190"/>
      <c r="C67" s="25" t="s">
        <v>577</v>
      </c>
      <c r="D67" s="190"/>
      <c r="E67" s="232"/>
      <c r="G67" s="12" t="s">
        <v>469</v>
      </c>
      <c r="J67" s="11" t="s">
        <v>468</v>
      </c>
      <c r="K67" s="11">
        <f t="shared" si="4"/>
        <v>0</v>
      </c>
      <c r="L67">
        <f t="shared" si="5"/>
        <v>0</v>
      </c>
    </row>
    <row r="68" spans="1:12" ht="39.75">
      <c r="A68" s="218"/>
      <c r="B68" s="190"/>
      <c r="C68" s="25" t="s">
        <v>576</v>
      </c>
      <c r="D68" s="190"/>
      <c r="E68" s="232"/>
      <c r="G68" s="12" t="s">
        <v>469</v>
      </c>
      <c r="J68" s="11" t="s">
        <v>468</v>
      </c>
      <c r="K68" s="11">
        <f t="shared" si="4"/>
        <v>0</v>
      </c>
      <c r="L68">
        <f t="shared" si="5"/>
        <v>0</v>
      </c>
    </row>
    <row r="69" spans="1:12" ht="25.5">
      <c r="A69" s="218"/>
      <c r="B69" s="190"/>
      <c r="C69" s="25" t="s">
        <v>575</v>
      </c>
      <c r="D69" s="190"/>
      <c r="E69" s="232"/>
      <c r="G69" s="12" t="s">
        <v>469</v>
      </c>
      <c r="J69" s="11" t="s">
        <v>468</v>
      </c>
      <c r="K69" s="11">
        <f t="shared" si="4"/>
        <v>0</v>
      </c>
      <c r="L69">
        <f t="shared" si="5"/>
        <v>0</v>
      </c>
    </row>
    <row r="70" spans="1:12" ht="25.5">
      <c r="A70" s="218"/>
      <c r="B70" s="190"/>
      <c r="C70" s="25" t="s">
        <v>574</v>
      </c>
      <c r="D70" s="190"/>
      <c r="E70" s="232"/>
      <c r="G70" s="12" t="s">
        <v>469</v>
      </c>
      <c r="J70" s="11" t="s">
        <v>468</v>
      </c>
      <c r="K70" s="11">
        <f t="shared" si="4"/>
        <v>0</v>
      </c>
      <c r="L70">
        <f t="shared" si="5"/>
        <v>0</v>
      </c>
    </row>
    <row r="71" spans="1:12" ht="25.5">
      <c r="A71" s="218"/>
      <c r="B71" s="190"/>
      <c r="C71" s="25" t="s">
        <v>573</v>
      </c>
      <c r="D71" s="190"/>
      <c r="E71" s="232"/>
      <c r="G71" s="12" t="s">
        <v>469</v>
      </c>
      <c r="J71" s="11" t="s">
        <v>468</v>
      </c>
      <c r="K71" s="11">
        <f t="shared" si="4"/>
        <v>0</v>
      </c>
      <c r="L71">
        <f t="shared" si="5"/>
        <v>0</v>
      </c>
    </row>
    <row r="72" spans="1:12">
      <c r="A72" s="218"/>
      <c r="B72" s="190"/>
      <c r="C72" s="25" t="s">
        <v>572</v>
      </c>
      <c r="D72" s="190"/>
      <c r="E72" s="232"/>
      <c r="G72" s="12" t="s">
        <v>469</v>
      </c>
      <c r="J72" s="11" t="s">
        <v>468</v>
      </c>
      <c r="K72" s="11">
        <f t="shared" si="4"/>
        <v>0</v>
      </c>
      <c r="L72">
        <f t="shared" si="5"/>
        <v>0</v>
      </c>
    </row>
    <row r="73" spans="1:12" ht="25.5">
      <c r="A73" s="218"/>
      <c r="B73" s="190"/>
      <c r="C73" s="25" t="s">
        <v>571</v>
      </c>
      <c r="D73" s="190"/>
      <c r="E73" s="232"/>
      <c r="G73" s="12" t="s">
        <v>469</v>
      </c>
      <c r="J73" s="11" t="s">
        <v>468</v>
      </c>
      <c r="K73" s="11">
        <f t="shared" si="4"/>
        <v>0</v>
      </c>
      <c r="L73">
        <f t="shared" si="5"/>
        <v>0</v>
      </c>
    </row>
    <row r="74" spans="1:12">
      <c r="A74" s="218"/>
      <c r="B74" s="190"/>
      <c r="C74" s="25" t="s">
        <v>570</v>
      </c>
      <c r="D74" s="190"/>
      <c r="E74" s="232"/>
      <c r="G74" s="12" t="s">
        <v>469</v>
      </c>
      <c r="J74" s="11" t="s">
        <v>468</v>
      </c>
      <c r="K74" s="11">
        <f t="shared" si="4"/>
        <v>0</v>
      </c>
      <c r="L74">
        <f t="shared" si="5"/>
        <v>0</v>
      </c>
    </row>
    <row r="75" spans="1:12" ht="25.5">
      <c r="A75" s="218"/>
      <c r="B75" s="190"/>
      <c r="C75" s="25" t="s">
        <v>569</v>
      </c>
      <c r="D75" s="190"/>
      <c r="E75" s="232"/>
      <c r="G75" s="12" t="s">
        <v>469</v>
      </c>
      <c r="J75" s="11" t="s">
        <v>468</v>
      </c>
      <c r="K75" s="11">
        <f t="shared" si="4"/>
        <v>0</v>
      </c>
      <c r="L75">
        <f t="shared" si="5"/>
        <v>0</v>
      </c>
    </row>
    <row r="76" spans="1:12" ht="25.5">
      <c r="A76" s="218"/>
      <c r="B76" s="190"/>
      <c r="C76" s="25" t="s">
        <v>568</v>
      </c>
      <c r="D76" s="190"/>
      <c r="E76" s="232"/>
      <c r="G76" s="12" t="s">
        <v>469</v>
      </c>
      <c r="J76" s="11" t="s">
        <v>468</v>
      </c>
      <c r="K76" s="11">
        <f t="shared" si="4"/>
        <v>0</v>
      </c>
      <c r="L76">
        <f t="shared" si="5"/>
        <v>0</v>
      </c>
    </row>
    <row r="77" spans="1:12" ht="25.5">
      <c r="A77" s="218"/>
      <c r="B77" s="190"/>
      <c r="C77" s="25" t="s">
        <v>567</v>
      </c>
      <c r="D77" s="190"/>
      <c r="E77" s="232"/>
      <c r="G77" s="12" t="s">
        <v>469</v>
      </c>
      <c r="J77" s="11" t="s">
        <v>468</v>
      </c>
      <c r="K77" s="11">
        <f t="shared" si="4"/>
        <v>0</v>
      </c>
      <c r="L77">
        <f t="shared" si="5"/>
        <v>0</v>
      </c>
    </row>
    <row r="78" spans="1:12">
      <c r="A78" s="218"/>
      <c r="B78" s="190"/>
      <c r="C78" s="25" t="s">
        <v>566</v>
      </c>
      <c r="D78" s="190"/>
      <c r="E78" s="232"/>
      <c r="G78" s="12" t="s">
        <v>469</v>
      </c>
      <c r="J78" s="11" t="s">
        <v>468</v>
      </c>
      <c r="K78" s="11">
        <f t="shared" si="4"/>
        <v>0</v>
      </c>
      <c r="L78">
        <f t="shared" si="5"/>
        <v>0</v>
      </c>
    </row>
    <row r="79" spans="1:12" ht="25.5">
      <c r="A79" s="218"/>
      <c r="B79" s="190"/>
      <c r="C79" s="25" t="s">
        <v>565</v>
      </c>
      <c r="D79" s="190"/>
      <c r="E79" s="232"/>
      <c r="G79" s="12" t="s">
        <v>469</v>
      </c>
      <c r="J79" s="11" t="s">
        <v>468</v>
      </c>
      <c r="K79" s="11">
        <f t="shared" si="4"/>
        <v>0</v>
      </c>
      <c r="L79">
        <f t="shared" si="5"/>
        <v>0</v>
      </c>
    </row>
    <row r="80" spans="1:12" ht="26.25" thickBot="1">
      <c r="A80" s="214"/>
      <c r="B80" s="175"/>
      <c r="C80" s="19" t="s">
        <v>564</v>
      </c>
      <c r="D80" s="175"/>
      <c r="E80" s="231"/>
      <c r="G80" s="12" t="s">
        <v>469</v>
      </c>
      <c r="J80" s="11" t="s">
        <v>468</v>
      </c>
      <c r="K80" s="11">
        <f t="shared" si="4"/>
        <v>0</v>
      </c>
      <c r="L80">
        <f t="shared" si="5"/>
        <v>0</v>
      </c>
    </row>
    <row r="81" spans="1:12" ht="178.5">
      <c r="A81" s="213" t="s">
        <v>563</v>
      </c>
      <c r="B81" s="174" t="s">
        <v>562</v>
      </c>
      <c r="C81" s="25" t="s">
        <v>561</v>
      </c>
      <c r="D81" s="174" t="s">
        <v>532</v>
      </c>
      <c r="E81" s="179"/>
      <c r="G81" s="12" t="s">
        <v>469</v>
      </c>
      <c r="H81" t="s">
        <v>560</v>
      </c>
      <c r="I81" t="s">
        <v>472</v>
      </c>
      <c r="J81" s="11" t="s">
        <v>468</v>
      </c>
      <c r="K81" s="11" t="str">
        <f t="shared" si="4"/>
        <v>业务开通量</v>
      </c>
      <c r="L81">
        <f t="shared" si="5"/>
        <v>0</v>
      </c>
    </row>
    <row r="82" spans="1:12" ht="14.25" thickBot="1">
      <c r="A82" s="214"/>
      <c r="B82" s="175"/>
      <c r="C82" s="19" t="s">
        <v>490</v>
      </c>
      <c r="D82" s="175"/>
      <c r="E82" s="181"/>
      <c r="G82" s="12" t="s">
        <v>469</v>
      </c>
      <c r="J82" s="11" t="s">
        <v>468</v>
      </c>
      <c r="K82" s="11">
        <f t="shared" si="4"/>
        <v>0</v>
      </c>
      <c r="L82">
        <f t="shared" si="5"/>
        <v>0</v>
      </c>
    </row>
    <row r="83" spans="1:12" ht="26.25" thickBot="1">
      <c r="A83" s="30"/>
      <c r="B83" s="29" t="s">
        <v>471</v>
      </c>
      <c r="C83" s="28" t="s">
        <v>470</v>
      </c>
      <c r="D83" s="14"/>
      <c r="E83" s="27"/>
      <c r="G83" s="12" t="s">
        <v>469</v>
      </c>
      <c r="J83" s="11" t="s">
        <v>468</v>
      </c>
      <c r="K83" s="11" t="str">
        <f t="shared" si="4"/>
        <v>0x0D0A</v>
      </c>
      <c r="L83">
        <f t="shared" si="5"/>
        <v>0</v>
      </c>
    </row>
    <row r="84" spans="1:12" ht="14.25" thickTop="1">
      <c r="G84" s="12" t="s">
        <v>469</v>
      </c>
      <c r="J84" s="11" t="s">
        <v>468</v>
      </c>
      <c r="K84" s="11">
        <f t="shared" si="4"/>
        <v>0</v>
      </c>
      <c r="L84">
        <f t="shared" si="5"/>
        <v>0</v>
      </c>
    </row>
    <row r="85" spans="1:12">
      <c r="G85" s="12" t="s">
        <v>469</v>
      </c>
      <c r="J85" s="11" t="s">
        <v>468</v>
      </c>
      <c r="K85" s="11">
        <f t="shared" si="4"/>
        <v>0</v>
      </c>
      <c r="L85">
        <f t="shared" si="5"/>
        <v>0</v>
      </c>
    </row>
    <row r="86" spans="1:12" ht="14.25" thickBot="1">
      <c r="G86" s="12" t="s">
        <v>469</v>
      </c>
      <c r="J86" s="11" t="s">
        <v>468</v>
      </c>
      <c r="K86" s="11">
        <f t="shared" si="4"/>
        <v>0</v>
      </c>
      <c r="L86">
        <f t="shared" si="5"/>
        <v>0</v>
      </c>
    </row>
    <row r="87" spans="1:12" ht="15" thickTop="1" thickBot="1">
      <c r="A87" s="24" t="s">
        <v>515</v>
      </c>
      <c r="B87" s="23" t="s">
        <v>514</v>
      </c>
      <c r="C87" s="23" t="s">
        <v>513</v>
      </c>
      <c r="D87" s="23" t="s">
        <v>512</v>
      </c>
      <c r="E87" s="22" t="s">
        <v>511</v>
      </c>
      <c r="F87">
        <v>22066</v>
      </c>
      <c r="G87" s="12" t="s">
        <v>469</v>
      </c>
      <c r="J87" s="11" t="s">
        <v>468</v>
      </c>
      <c r="K87" s="11" t="str">
        <f t="shared" si="4"/>
        <v>属性名称</v>
      </c>
      <c r="L87" t="str">
        <f t="shared" si="5"/>
        <v>备注</v>
      </c>
    </row>
    <row r="88" spans="1:12" ht="64.5" thickBot="1">
      <c r="A88" s="20" t="s">
        <v>510</v>
      </c>
      <c r="B88" s="19" t="s">
        <v>509</v>
      </c>
      <c r="C88" s="19" t="s">
        <v>508</v>
      </c>
      <c r="D88" s="19" t="s">
        <v>489</v>
      </c>
      <c r="E88" s="21"/>
      <c r="G88" s="12" t="s">
        <v>469</v>
      </c>
      <c r="H88" t="s">
        <v>507</v>
      </c>
      <c r="I88" t="s">
        <v>506</v>
      </c>
      <c r="J88" s="11" t="s">
        <v>468</v>
      </c>
      <c r="K88" s="11" t="str">
        <f t="shared" si="4"/>
        <v>记录行号</v>
      </c>
      <c r="L88">
        <f t="shared" si="5"/>
        <v>0</v>
      </c>
    </row>
    <row r="89" spans="1:12" ht="26.25" thickBot="1">
      <c r="A89" s="20" t="s">
        <v>505</v>
      </c>
      <c r="B89" s="19" t="s">
        <v>559</v>
      </c>
      <c r="C89" s="19" t="s">
        <v>558</v>
      </c>
      <c r="D89" s="19" t="s">
        <v>557</v>
      </c>
      <c r="E89" s="26" t="s">
        <v>555</v>
      </c>
      <c r="G89" s="12" t="s">
        <v>469</v>
      </c>
      <c r="H89" t="s">
        <v>556</v>
      </c>
      <c r="I89" t="s">
        <v>487</v>
      </c>
      <c r="J89" s="11" t="s">
        <v>468</v>
      </c>
      <c r="K89" s="11" t="str">
        <f t="shared" si="4"/>
        <v>办理日期</v>
      </c>
      <c r="L89" t="str">
        <f t="shared" si="5"/>
        <v>主键</v>
      </c>
    </row>
    <row r="90" spans="1:12" ht="38.25">
      <c r="A90" s="213" t="s">
        <v>498</v>
      </c>
      <c r="B90" s="196" t="s">
        <v>530</v>
      </c>
      <c r="C90" s="25" t="s">
        <v>529</v>
      </c>
      <c r="D90" s="196" t="s">
        <v>528</v>
      </c>
      <c r="E90" s="233" t="s">
        <v>555</v>
      </c>
      <c r="G90" s="12" t="s">
        <v>469</v>
      </c>
      <c r="H90" t="s">
        <v>526</v>
      </c>
      <c r="I90" t="s">
        <v>525</v>
      </c>
      <c r="J90" s="11" t="s">
        <v>468</v>
      </c>
      <c r="K90" s="11" t="str">
        <f t="shared" si="4"/>
        <v>电子渠道类型</v>
      </c>
      <c r="L90" t="str">
        <f t="shared" si="5"/>
        <v>主键</v>
      </c>
    </row>
    <row r="91" spans="1:12" ht="25.5">
      <c r="A91" s="218"/>
      <c r="B91" s="197"/>
      <c r="C91" s="25" t="s">
        <v>524</v>
      </c>
      <c r="D91" s="197"/>
      <c r="E91" s="234"/>
      <c r="G91" s="12" t="s">
        <v>469</v>
      </c>
      <c r="J91" s="11" t="s">
        <v>468</v>
      </c>
      <c r="K91" s="11">
        <f t="shared" si="4"/>
        <v>0</v>
      </c>
      <c r="L91">
        <f t="shared" si="5"/>
        <v>0</v>
      </c>
    </row>
    <row r="92" spans="1:12" ht="38.25">
      <c r="A92" s="218"/>
      <c r="B92" s="197"/>
      <c r="C92" s="25" t="s">
        <v>523</v>
      </c>
      <c r="D92" s="197"/>
      <c r="E92" s="234"/>
      <c r="G92" s="12" t="s">
        <v>469</v>
      </c>
      <c r="J92" s="11" t="s">
        <v>468</v>
      </c>
      <c r="K92" s="11">
        <f t="shared" si="4"/>
        <v>0</v>
      </c>
      <c r="L92">
        <f t="shared" si="5"/>
        <v>0</v>
      </c>
    </row>
    <row r="93" spans="1:12" ht="26.25">
      <c r="A93" s="218"/>
      <c r="B93" s="197"/>
      <c r="C93" s="25" t="s">
        <v>522</v>
      </c>
      <c r="D93" s="197"/>
      <c r="E93" s="234"/>
      <c r="G93" s="12" t="s">
        <v>469</v>
      </c>
      <c r="J93" s="11" t="s">
        <v>468</v>
      </c>
      <c r="K93" s="11">
        <f t="shared" si="4"/>
        <v>0</v>
      </c>
      <c r="L93">
        <f t="shared" si="5"/>
        <v>0</v>
      </c>
    </row>
    <row r="94" spans="1:12" ht="25.5">
      <c r="A94" s="218"/>
      <c r="B94" s="197"/>
      <c r="C94" s="25" t="s">
        <v>521</v>
      </c>
      <c r="D94" s="197"/>
      <c r="E94" s="234"/>
      <c r="G94" s="12" t="s">
        <v>469</v>
      </c>
      <c r="J94" s="11" t="s">
        <v>468</v>
      </c>
      <c r="K94" s="11">
        <f t="shared" si="4"/>
        <v>0</v>
      </c>
      <c r="L94">
        <f t="shared" si="5"/>
        <v>0</v>
      </c>
    </row>
    <row r="95" spans="1:12" ht="192" thickBot="1">
      <c r="A95" s="214"/>
      <c r="B95" s="198"/>
      <c r="C95" s="19" t="s">
        <v>520</v>
      </c>
      <c r="D95" s="198"/>
      <c r="E95" s="235"/>
      <c r="G95" s="12" t="s">
        <v>469</v>
      </c>
      <c r="J95" s="11" t="s">
        <v>468</v>
      </c>
      <c r="K95" s="11">
        <f t="shared" si="4"/>
        <v>0</v>
      </c>
      <c r="L95">
        <f t="shared" si="5"/>
        <v>0</v>
      </c>
    </row>
    <row r="96" spans="1:12" ht="409.5">
      <c r="A96" s="213" t="s">
        <v>495</v>
      </c>
      <c r="B96" s="196" t="s">
        <v>554</v>
      </c>
      <c r="C96" s="25" t="s">
        <v>553</v>
      </c>
      <c r="D96" s="196" t="s">
        <v>532</v>
      </c>
      <c r="E96" s="233"/>
      <c r="G96" s="12" t="s">
        <v>469</v>
      </c>
      <c r="H96" t="s">
        <v>552</v>
      </c>
      <c r="I96" t="s">
        <v>472</v>
      </c>
      <c r="J96" s="11" t="s">
        <v>468</v>
      </c>
      <c r="K96" s="11" t="str">
        <f t="shared" si="4"/>
        <v>业务办理量(不含充值交费、查询类)</v>
      </c>
      <c r="L96">
        <f t="shared" si="5"/>
        <v>0</v>
      </c>
    </row>
    <row r="97" spans="1:12" ht="14.25" thickBot="1">
      <c r="A97" s="214"/>
      <c r="B97" s="198"/>
      <c r="C97" s="19" t="s">
        <v>490</v>
      </c>
      <c r="D97" s="198"/>
      <c r="E97" s="235"/>
      <c r="G97" s="12" t="s">
        <v>469</v>
      </c>
      <c r="J97" s="11" t="s">
        <v>468</v>
      </c>
      <c r="K97" s="11">
        <f t="shared" si="4"/>
        <v>0</v>
      </c>
      <c r="L97">
        <f t="shared" si="5"/>
        <v>0</v>
      </c>
    </row>
    <row r="98" spans="1:12" ht="269.25">
      <c r="A98" s="213" t="s">
        <v>492</v>
      </c>
      <c r="B98" s="196" t="s">
        <v>551</v>
      </c>
      <c r="C98" s="25" t="s">
        <v>550</v>
      </c>
      <c r="D98" s="196" t="s">
        <v>545</v>
      </c>
      <c r="E98" s="233"/>
      <c r="G98" s="12" t="s">
        <v>469</v>
      </c>
      <c r="H98" t="s">
        <v>549</v>
      </c>
      <c r="I98" t="s">
        <v>472</v>
      </c>
      <c r="J98" s="11" t="s">
        <v>468</v>
      </c>
      <c r="K98" s="11" t="str">
        <f t="shared" ref="K98:K134" si="6">B98</f>
        <v>放号量</v>
      </c>
      <c r="L98">
        <f t="shared" ref="L98:L134" si="7">E98</f>
        <v>0</v>
      </c>
    </row>
    <row r="99" spans="1:12" ht="14.25" thickBot="1">
      <c r="A99" s="214"/>
      <c r="B99" s="198"/>
      <c r="C99" s="19" t="s">
        <v>548</v>
      </c>
      <c r="D99" s="198"/>
      <c r="E99" s="235"/>
      <c r="G99" s="12" t="s">
        <v>469</v>
      </c>
      <c r="J99" s="11" t="s">
        <v>468</v>
      </c>
      <c r="K99" s="11">
        <f t="shared" si="6"/>
        <v>0</v>
      </c>
      <c r="L99">
        <f t="shared" si="7"/>
        <v>0</v>
      </c>
    </row>
    <row r="100" spans="1:12" ht="218.25">
      <c r="A100" s="213" t="s">
        <v>486</v>
      </c>
      <c r="B100" s="196" t="s">
        <v>547</v>
      </c>
      <c r="C100" s="25" t="s">
        <v>546</v>
      </c>
      <c r="D100" s="196" t="s">
        <v>545</v>
      </c>
      <c r="E100" s="233"/>
      <c r="G100" s="12" t="s">
        <v>469</v>
      </c>
      <c r="H100" t="s">
        <v>544</v>
      </c>
      <c r="I100" t="s">
        <v>487</v>
      </c>
      <c r="J100" s="11" t="s">
        <v>468</v>
      </c>
      <c r="K100" s="11" t="str">
        <f t="shared" si="6"/>
        <v>终端销售量</v>
      </c>
      <c r="L100">
        <f t="shared" si="7"/>
        <v>0</v>
      </c>
    </row>
    <row r="101" spans="1:12" ht="14.25" thickBot="1">
      <c r="A101" s="214"/>
      <c r="B101" s="198"/>
      <c r="C101" s="19" t="s">
        <v>543</v>
      </c>
      <c r="D101" s="198"/>
      <c r="E101" s="235"/>
      <c r="G101" s="12" t="s">
        <v>469</v>
      </c>
      <c r="J101" s="11" t="s">
        <v>468</v>
      </c>
      <c r="K101" s="11">
        <f t="shared" si="6"/>
        <v>0</v>
      </c>
      <c r="L101">
        <f t="shared" si="7"/>
        <v>0</v>
      </c>
    </row>
    <row r="102" spans="1:12" ht="409.5">
      <c r="A102" s="213" t="s">
        <v>483</v>
      </c>
      <c r="B102" s="196" t="s">
        <v>542</v>
      </c>
      <c r="C102" s="25" t="s">
        <v>541</v>
      </c>
      <c r="D102" s="196" t="s">
        <v>532</v>
      </c>
      <c r="E102" s="236"/>
      <c r="G102" s="12" t="s">
        <v>469</v>
      </c>
      <c r="H102" t="s">
        <v>540</v>
      </c>
      <c r="I102" t="s">
        <v>472</v>
      </c>
      <c r="J102" s="11" t="s">
        <v>468</v>
      </c>
      <c r="K102" s="11" t="str">
        <f t="shared" si="6"/>
        <v>增值业务开通量</v>
      </c>
      <c r="L102">
        <f t="shared" si="7"/>
        <v>0</v>
      </c>
    </row>
    <row r="103" spans="1:12" ht="14.25" thickBot="1">
      <c r="A103" s="214"/>
      <c r="B103" s="198"/>
      <c r="C103" s="19" t="s">
        <v>490</v>
      </c>
      <c r="D103" s="198"/>
      <c r="E103" s="237"/>
      <c r="G103" s="12" t="s">
        <v>469</v>
      </c>
      <c r="J103" s="11" t="s">
        <v>468</v>
      </c>
      <c r="K103" s="11">
        <f t="shared" si="6"/>
        <v>0</v>
      </c>
      <c r="L103">
        <f t="shared" si="7"/>
        <v>0</v>
      </c>
    </row>
    <row r="104" spans="1:12" ht="334.5">
      <c r="A104" s="213" t="s">
        <v>480</v>
      </c>
      <c r="B104" s="196" t="s">
        <v>539</v>
      </c>
      <c r="C104" s="25" t="s">
        <v>538</v>
      </c>
      <c r="D104" s="196" t="s">
        <v>537</v>
      </c>
      <c r="E104" s="236"/>
      <c r="G104" s="12" t="s">
        <v>469</v>
      </c>
      <c r="H104" t="s">
        <v>536</v>
      </c>
      <c r="I104" t="s">
        <v>535</v>
      </c>
      <c r="J104" s="11" t="s">
        <v>468</v>
      </c>
      <c r="K104" s="11" t="str">
        <f t="shared" si="6"/>
        <v>充值缴费金额</v>
      </c>
      <c r="L104">
        <f t="shared" si="7"/>
        <v>0</v>
      </c>
    </row>
    <row r="105" spans="1:12" ht="14.25" thickBot="1">
      <c r="A105" s="214"/>
      <c r="B105" s="198"/>
      <c r="C105" s="19" t="s">
        <v>475</v>
      </c>
      <c r="D105" s="198"/>
      <c r="E105" s="237"/>
      <c r="G105" s="12" t="s">
        <v>469</v>
      </c>
      <c r="J105" s="11" t="s">
        <v>468</v>
      </c>
      <c r="K105" s="11">
        <f t="shared" si="6"/>
        <v>0</v>
      </c>
      <c r="L105">
        <f t="shared" si="7"/>
        <v>0</v>
      </c>
    </row>
    <row r="106" spans="1:12" ht="230.25">
      <c r="A106" s="213" t="s">
        <v>477</v>
      </c>
      <c r="B106" s="196" t="s">
        <v>534</v>
      </c>
      <c r="C106" s="25" t="s">
        <v>533</v>
      </c>
      <c r="D106" s="196" t="s">
        <v>532</v>
      </c>
      <c r="E106" s="236"/>
      <c r="G106" s="12" t="s">
        <v>469</v>
      </c>
      <c r="H106" t="s">
        <v>531</v>
      </c>
      <c r="I106" t="s">
        <v>472</v>
      </c>
      <c r="J106" s="11" t="s">
        <v>468</v>
      </c>
      <c r="K106" s="11" t="str">
        <f t="shared" si="6"/>
        <v>业务查询量</v>
      </c>
      <c r="L106">
        <f t="shared" si="7"/>
        <v>0</v>
      </c>
    </row>
    <row r="107" spans="1:12" ht="14.25" thickBot="1">
      <c r="A107" s="214"/>
      <c r="B107" s="198"/>
      <c r="C107" s="19" t="s">
        <v>490</v>
      </c>
      <c r="D107" s="198"/>
      <c r="E107" s="237"/>
      <c r="G107" s="12" t="s">
        <v>469</v>
      </c>
      <c r="J107" s="11" t="s">
        <v>468</v>
      </c>
      <c r="K107" s="11">
        <f t="shared" si="6"/>
        <v>0</v>
      </c>
      <c r="L107">
        <f t="shared" si="7"/>
        <v>0</v>
      </c>
    </row>
    <row r="108" spans="1:12" ht="26.25" thickBot="1">
      <c r="A108" s="16"/>
      <c r="B108" s="14" t="s">
        <v>471</v>
      </c>
      <c r="C108" s="15" t="s">
        <v>470</v>
      </c>
      <c r="D108" s="14"/>
      <c r="E108" s="13"/>
      <c r="G108" s="12" t="s">
        <v>469</v>
      </c>
      <c r="J108" s="11" t="s">
        <v>468</v>
      </c>
      <c r="K108" s="11" t="str">
        <f t="shared" si="6"/>
        <v>0x0D0A</v>
      </c>
      <c r="L108">
        <f t="shared" si="7"/>
        <v>0</v>
      </c>
    </row>
    <row r="109" spans="1:12" ht="15" thickTop="1" thickBot="1">
      <c r="G109" s="12" t="s">
        <v>469</v>
      </c>
      <c r="J109" s="11" t="s">
        <v>468</v>
      </c>
      <c r="K109" s="11">
        <f t="shared" si="6"/>
        <v>0</v>
      </c>
      <c r="L109">
        <f t="shared" si="7"/>
        <v>0</v>
      </c>
    </row>
    <row r="110" spans="1:12" ht="15" thickTop="1" thickBot="1">
      <c r="A110" s="24" t="s">
        <v>515</v>
      </c>
      <c r="B110" s="23" t="s">
        <v>514</v>
      </c>
      <c r="C110" s="23" t="s">
        <v>513</v>
      </c>
      <c r="D110" s="23" t="s">
        <v>512</v>
      </c>
      <c r="E110" s="22" t="s">
        <v>511</v>
      </c>
      <c r="F110">
        <v>22067</v>
      </c>
      <c r="G110" s="12" t="s">
        <v>469</v>
      </c>
      <c r="J110" s="11" t="s">
        <v>468</v>
      </c>
      <c r="K110" s="11" t="str">
        <f t="shared" si="6"/>
        <v>属性名称</v>
      </c>
      <c r="L110" t="str">
        <f t="shared" si="7"/>
        <v>备注</v>
      </c>
    </row>
    <row r="111" spans="1:12" ht="64.5" thickBot="1">
      <c r="A111" s="20" t="s">
        <v>510</v>
      </c>
      <c r="B111" s="19" t="s">
        <v>509</v>
      </c>
      <c r="C111" s="19" t="s">
        <v>508</v>
      </c>
      <c r="D111" s="19" t="s">
        <v>489</v>
      </c>
      <c r="E111" s="21"/>
      <c r="G111" s="12" t="s">
        <v>469</v>
      </c>
      <c r="H111" t="s">
        <v>507</v>
      </c>
      <c r="I111" t="s">
        <v>506</v>
      </c>
      <c r="J111" s="11" t="s">
        <v>468</v>
      </c>
      <c r="K111" s="11" t="str">
        <f t="shared" si="6"/>
        <v>记录行号</v>
      </c>
      <c r="L111">
        <f t="shared" si="7"/>
        <v>0</v>
      </c>
    </row>
    <row r="112" spans="1:12" ht="26.25" thickBot="1">
      <c r="A112" s="20" t="s">
        <v>505</v>
      </c>
      <c r="B112" s="19" t="s">
        <v>504</v>
      </c>
      <c r="C112" s="19" t="s">
        <v>503</v>
      </c>
      <c r="D112" s="19" t="s">
        <v>502</v>
      </c>
      <c r="E112" s="18" t="s">
        <v>527</v>
      </c>
      <c r="G112" s="12" t="s">
        <v>469</v>
      </c>
      <c r="H112" s="17" t="s">
        <v>500</v>
      </c>
      <c r="I112" s="17" t="s">
        <v>499</v>
      </c>
      <c r="J112" s="11" t="s">
        <v>468</v>
      </c>
      <c r="K112" s="11" t="str">
        <f t="shared" si="6"/>
        <v>月份</v>
      </c>
      <c r="L112" t="str">
        <f t="shared" si="7"/>
        <v xml:space="preserve">     主键</v>
      </c>
    </row>
    <row r="113" spans="1:12" ht="38.25">
      <c r="A113" s="213" t="s">
        <v>498</v>
      </c>
      <c r="B113" s="196" t="s">
        <v>530</v>
      </c>
      <c r="C113" s="25" t="s">
        <v>529</v>
      </c>
      <c r="D113" s="196" t="s">
        <v>528</v>
      </c>
      <c r="E113" s="236" t="s">
        <v>527</v>
      </c>
      <c r="G113" s="12" t="s">
        <v>469</v>
      </c>
      <c r="H113" t="s">
        <v>526</v>
      </c>
      <c r="I113" t="s">
        <v>525</v>
      </c>
      <c r="J113" s="11" t="s">
        <v>468</v>
      </c>
      <c r="K113" s="11" t="str">
        <f t="shared" si="6"/>
        <v>电子渠道类型</v>
      </c>
      <c r="L113" t="str">
        <f t="shared" si="7"/>
        <v xml:space="preserve">     主键</v>
      </c>
    </row>
    <row r="114" spans="1:12" ht="25.5">
      <c r="A114" s="218"/>
      <c r="B114" s="197"/>
      <c r="C114" s="25" t="s">
        <v>524</v>
      </c>
      <c r="D114" s="197"/>
      <c r="E114" s="238"/>
      <c r="G114" s="12" t="s">
        <v>469</v>
      </c>
      <c r="J114" s="11" t="s">
        <v>468</v>
      </c>
      <c r="K114" s="11">
        <f t="shared" si="6"/>
        <v>0</v>
      </c>
      <c r="L114">
        <f t="shared" si="7"/>
        <v>0</v>
      </c>
    </row>
    <row r="115" spans="1:12" ht="38.25">
      <c r="A115" s="218"/>
      <c r="B115" s="197"/>
      <c r="C115" s="25" t="s">
        <v>523</v>
      </c>
      <c r="D115" s="197"/>
      <c r="E115" s="238"/>
      <c r="G115" s="12" t="s">
        <v>469</v>
      </c>
      <c r="J115" s="11" t="s">
        <v>468</v>
      </c>
      <c r="K115" s="11">
        <f t="shared" si="6"/>
        <v>0</v>
      </c>
      <c r="L115">
        <f t="shared" si="7"/>
        <v>0</v>
      </c>
    </row>
    <row r="116" spans="1:12" ht="26.25">
      <c r="A116" s="218"/>
      <c r="B116" s="197"/>
      <c r="C116" s="25" t="s">
        <v>522</v>
      </c>
      <c r="D116" s="197"/>
      <c r="E116" s="238"/>
      <c r="G116" s="12" t="s">
        <v>469</v>
      </c>
      <c r="J116" s="11" t="s">
        <v>468</v>
      </c>
      <c r="K116" s="11">
        <f t="shared" si="6"/>
        <v>0</v>
      </c>
      <c r="L116">
        <f t="shared" si="7"/>
        <v>0</v>
      </c>
    </row>
    <row r="117" spans="1:12" ht="25.5">
      <c r="A117" s="218"/>
      <c r="B117" s="197"/>
      <c r="C117" s="25" t="s">
        <v>521</v>
      </c>
      <c r="D117" s="197"/>
      <c r="E117" s="238"/>
      <c r="G117" s="12" t="s">
        <v>469</v>
      </c>
      <c r="J117" s="11" t="s">
        <v>468</v>
      </c>
      <c r="K117" s="11">
        <f t="shared" si="6"/>
        <v>0</v>
      </c>
      <c r="L117">
        <f t="shared" si="7"/>
        <v>0</v>
      </c>
    </row>
    <row r="118" spans="1:12" ht="192" thickBot="1">
      <c r="A118" s="214"/>
      <c r="B118" s="198"/>
      <c r="C118" s="19" t="s">
        <v>520</v>
      </c>
      <c r="D118" s="198"/>
      <c r="E118" s="237"/>
      <c r="G118" s="12" t="s">
        <v>469</v>
      </c>
      <c r="J118" s="11" t="s">
        <v>468</v>
      </c>
      <c r="K118" s="11">
        <f t="shared" si="6"/>
        <v>0</v>
      </c>
      <c r="L118">
        <f t="shared" si="7"/>
        <v>0</v>
      </c>
    </row>
    <row r="119" spans="1:12" ht="409.5">
      <c r="A119" s="213" t="s">
        <v>495</v>
      </c>
      <c r="B119" s="196" t="s">
        <v>519</v>
      </c>
      <c r="C119" s="25" t="s">
        <v>518</v>
      </c>
      <c r="D119" s="196" t="s">
        <v>474</v>
      </c>
      <c r="E119" s="236"/>
      <c r="G119" s="12" t="s">
        <v>469</v>
      </c>
      <c r="H119" t="s">
        <v>517</v>
      </c>
      <c r="I119" t="s">
        <v>472</v>
      </c>
      <c r="J119" s="11" t="s">
        <v>468</v>
      </c>
      <c r="K119" s="11" t="str">
        <f t="shared" si="6"/>
        <v>登录客户数</v>
      </c>
      <c r="L119">
        <f t="shared" si="7"/>
        <v>0</v>
      </c>
    </row>
    <row r="120" spans="1:12" ht="14.25" thickBot="1">
      <c r="A120" s="214"/>
      <c r="B120" s="198"/>
      <c r="C120" s="19" t="s">
        <v>516</v>
      </c>
      <c r="D120" s="198"/>
      <c r="E120" s="237"/>
      <c r="G120" s="12" t="s">
        <v>469</v>
      </c>
      <c r="J120" s="11" t="s">
        <v>468</v>
      </c>
      <c r="K120" s="11">
        <f t="shared" si="6"/>
        <v>0</v>
      </c>
      <c r="L120">
        <f t="shared" si="7"/>
        <v>0</v>
      </c>
    </row>
    <row r="121" spans="1:12" ht="26.25" thickBot="1">
      <c r="A121" s="16"/>
      <c r="B121" s="14" t="s">
        <v>471</v>
      </c>
      <c r="C121" s="15" t="s">
        <v>470</v>
      </c>
      <c r="D121" s="14"/>
      <c r="E121" s="13"/>
      <c r="G121" s="12" t="s">
        <v>469</v>
      </c>
      <c r="J121" s="11" t="s">
        <v>468</v>
      </c>
      <c r="K121" s="11" t="str">
        <f t="shared" si="6"/>
        <v>0x0D0A</v>
      </c>
      <c r="L121">
        <f t="shared" si="7"/>
        <v>0</v>
      </c>
    </row>
    <row r="122" spans="1:12" ht="14.25" thickTop="1">
      <c r="G122" s="12" t="s">
        <v>469</v>
      </c>
      <c r="J122" s="11" t="s">
        <v>468</v>
      </c>
      <c r="K122" s="11">
        <f t="shared" si="6"/>
        <v>0</v>
      </c>
      <c r="L122">
        <f t="shared" si="7"/>
        <v>0</v>
      </c>
    </row>
    <row r="123" spans="1:12" ht="14.25" thickBot="1">
      <c r="G123" s="12" t="s">
        <v>469</v>
      </c>
      <c r="J123" s="11" t="s">
        <v>468</v>
      </c>
      <c r="K123" s="11">
        <f t="shared" si="6"/>
        <v>0</v>
      </c>
      <c r="L123">
        <f t="shared" si="7"/>
        <v>0</v>
      </c>
    </row>
    <row r="124" spans="1:12" ht="15" thickTop="1" thickBot="1">
      <c r="A124" s="24" t="s">
        <v>515</v>
      </c>
      <c r="B124" s="23" t="s">
        <v>514</v>
      </c>
      <c r="C124" s="23" t="s">
        <v>513</v>
      </c>
      <c r="D124" s="23" t="s">
        <v>512</v>
      </c>
      <c r="E124" s="22" t="s">
        <v>511</v>
      </c>
      <c r="F124">
        <v>22068</v>
      </c>
      <c r="G124" s="12" t="s">
        <v>469</v>
      </c>
      <c r="J124" s="11" t="s">
        <v>468</v>
      </c>
      <c r="K124" s="11" t="str">
        <f t="shared" si="6"/>
        <v>属性名称</v>
      </c>
      <c r="L124" t="str">
        <f t="shared" si="7"/>
        <v>备注</v>
      </c>
    </row>
    <row r="125" spans="1:12" ht="64.5" thickBot="1">
      <c r="A125" s="20" t="s">
        <v>510</v>
      </c>
      <c r="B125" s="19" t="s">
        <v>509</v>
      </c>
      <c r="C125" s="19" t="s">
        <v>508</v>
      </c>
      <c r="D125" s="19" t="s">
        <v>489</v>
      </c>
      <c r="E125" s="21"/>
      <c r="G125" s="12" t="s">
        <v>469</v>
      </c>
      <c r="H125" t="s">
        <v>507</v>
      </c>
      <c r="I125" t="s">
        <v>506</v>
      </c>
      <c r="J125" s="11" t="s">
        <v>468</v>
      </c>
      <c r="K125" s="11" t="str">
        <f t="shared" si="6"/>
        <v>记录行号</v>
      </c>
      <c r="L125">
        <f t="shared" si="7"/>
        <v>0</v>
      </c>
    </row>
    <row r="126" spans="1:12" ht="26.25" thickBot="1">
      <c r="A126" s="20" t="s">
        <v>505</v>
      </c>
      <c r="B126" s="19" t="s">
        <v>504</v>
      </c>
      <c r="C126" s="19" t="s">
        <v>503</v>
      </c>
      <c r="D126" s="19" t="s">
        <v>502</v>
      </c>
      <c r="E126" s="18" t="s">
        <v>501</v>
      </c>
      <c r="G126" s="12" t="s">
        <v>469</v>
      </c>
      <c r="H126" s="17" t="s">
        <v>500</v>
      </c>
      <c r="I126" s="17" t="s">
        <v>499</v>
      </c>
      <c r="J126" s="11" t="s">
        <v>468</v>
      </c>
      <c r="K126" s="11" t="str">
        <f t="shared" si="6"/>
        <v>月份</v>
      </c>
      <c r="L126" t="str">
        <f t="shared" si="7"/>
        <v xml:space="preserve">    主键</v>
      </c>
    </row>
    <row r="127" spans="1:12" ht="26.25" thickBot="1">
      <c r="A127" s="20" t="s">
        <v>498</v>
      </c>
      <c r="B127" s="19" t="s">
        <v>497</v>
      </c>
      <c r="C127" s="19" t="s">
        <v>490</v>
      </c>
      <c r="D127" s="19" t="s">
        <v>489</v>
      </c>
      <c r="E127" s="18"/>
      <c r="G127" s="12" t="s">
        <v>469</v>
      </c>
      <c r="H127" s="17" t="s">
        <v>496</v>
      </c>
      <c r="I127" s="17" t="s">
        <v>487</v>
      </c>
      <c r="J127" s="11" t="s">
        <v>468</v>
      </c>
      <c r="K127" s="11" t="str">
        <f t="shared" si="6"/>
        <v>柜台代收代缴笔数</v>
      </c>
      <c r="L127">
        <f t="shared" si="7"/>
        <v>0</v>
      </c>
    </row>
    <row r="128" spans="1:12" ht="26.25" thickBot="1">
      <c r="A128" s="20" t="s">
        <v>495</v>
      </c>
      <c r="B128" s="19" t="s">
        <v>494</v>
      </c>
      <c r="C128" s="19" t="s">
        <v>490</v>
      </c>
      <c r="D128" s="19" t="s">
        <v>489</v>
      </c>
      <c r="E128" s="18"/>
      <c r="G128" s="12" t="s">
        <v>469</v>
      </c>
      <c r="H128" s="17" t="s">
        <v>493</v>
      </c>
      <c r="I128" s="17" t="s">
        <v>487</v>
      </c>
      <c r="J128" s="11" t="s">
        <v>468</v>
      </c>
      <c r="K128" s="11" t="str">
        <f t="shared" si="6"/>
        <v>网银代收代缴笔数</v>
      </c>
      <c r="L128">
        <f t="shared" si="7"/>
        <v>0</v>
      </c>
    </row>
    <row r="129" spans="1:12" ht="26.25" thickBot="1">
      <c r="A129" s="20" t="s">
        <v>492</v>
      </c>
      <c r="B129" s="19" t="s">
        <v>491</v>
      </c>
      <c r="C129" s="19" t="s">
        <v>490</v>
      </c>
      <c r="D129" s="19" t="s">
        <v>489</v>
      </c>
      <c r="E129" s="18"/>
      <c r="G129" s="12" t="s">
        <v>469</v>
      </c>
      <c r="H129" s="17" t="s">
        <v>488</v>
      </c>
      <c r="I129" s="17" t="s">
        <v>487</v>
      </c>
      <c r="J129" s="11" t="s">
        <v>468</v>
      </c>
      <c r="K129" s="11" t="str">
        <f t="shared" si="6"/>
        <v>其他代收代缴笔数</v>
      </c>
      <c r="L129">
        <f t="shared" si="7"/>
        <v>0</v>
      </c>
    </row>
    <row r="130" spans="1:12" ht="26.25" thickBot="1">
      <c r="A130" s="20" t="s">
        <v>486</v>
      </c>
      <c r="B130" s="19" t="s">
        <v>485</v>
      </c>
      <c r="C130" s="19" t="s">
        <v>475</v>
      </c>
      <c r="D130" s="19" t="s">
        <v>474</v>
      </c>
      <c r="E130" s="18"/>
      <c r="G130" s="12" t="s">
        <v>469</v>
      </c>
      <c r="H130" s="17" t="s">
        <v>484</v>
      </c>
      <c r="I130" s="17" t="s">
        <v>472</v>
      </c>
      <c r="J130" s="11" t="s">
        <v>468</v>
      </c>
      <c r="K130" s="11" t="str">
        <f t="shared" si="6"/>
        <v>柜台代收代缴金额</v>
      </c>
      <c r="L130">
        <f t="shared" si="7"/>
        <v>0</v>
      </c>
    </row>
    <row r="131" spans="1:12" ht="26.25" thickBot="1">
      <c r="A131" s="20" t="s">
        <v>483</v>
      </c>
      <c r="B131" s="19" t="s">
        <v>482</v>
      </c>
      <c r="C131" s="19" t="s">
        <v>475</v>
      </c>
      <c r="D131" s="19" t="s">
        <v>474</v>
      </c>
      <c r="E131" s="18"/>
      <c r="G131" s="12" t="s">
        <v>469</v>
      </c>
      <c r="H131" s="17" t="s">
        <v>481</v>
      </c>
      <c r="I131" s="17" t="s">
        <v>472</v>
      </c>
      <c r="J131" s="11" t="s">
        <v>468</v>
      </c>
      <c r="K131" s="11" t="str">
        <f t="shared" si="6"/>
        <v>网银代收代缴金额</v>
      </c>
      <c r="L131">
        <f t="shared" si="7"/>
        <v>0</v>
      </c>
    </row>
    <row r="132" spans="1:12" ht="26.25" thickBot="1">
      <c r="A132" s="20" t="s">
        <v>480</v>
      </c>
      <c r="B132" s="19" t="s">
        <v>479</v>
      </c>
      <c r="C132" s="19" t="s">
        <v>475</v>
      </c>
      <c r="D132" s="19" t="s">
        <v>474</v>
      </c>
      <c r="E132" s="18"/>
      <c r="G132" s="12" t="s">
        <v>469</v>
      </c>
      <c r="H132" s="17" t="s">
        <v>478</v>
      </c>
      <c r="I132" s="17" t="s">
        <v>472</v>
      </c>
      <c r="J132" s="11" t="s">
        <v>468</v>
      </c>
      <c r="K132" s="11" t="str">
        <f t="shared" si="6"/>
        <v>其他代收代缴金额</v>
      </c>
      <c r="L132">
        <f t="shared" si="7"/>
        <v>0</v>
      </c>
    </row>
    <row r="133" spans="1:12" ht="26.25" thickBot="1">
      <c r="A133" s="20" t="s">
        <v>477</v>
      </c>
      <c r="B133" s="19" t="s">
        <v>476</v>
      </c>
      <c r="C133" s="19" t="s">
        <v>475</v>
      </c>
      <c r="D133" s="19" t="s">
        <v>474</v>
      </c>
      <c r="E133" s="18"/>
      <c r="G133" s="12" t="s">
        <v>469</v>
      </c>
      <c r="H133" s="17" t="s">
        <v>473</v>
      </c>
      <c r="I133" s="17" t="s">
        <v>472</v>
      </c>
      <c r="J133" s="11" t="s">
        <v>468</v>
      </c>
      <c r="K133" s="11" t="str">
        <f t="shared" si="6"/>
        <v>代收话费实付酬金</v>
      </c>
      <c r="L133">
        <f t="shared" si="7"/>
        <v>0</v>
      </c>
    </row>
    <row r="134" spans="1:12" ht="26.25" thickBot="1">
      <c r="A134" s="16"/>
      <c r="B134" s="14" t="s">
        <v>471</v>
      </c>
      <c r="C134" s="15" t="s">
        <v>470</v>
      </c>
      <c r="D134" s="14"/>
      <c r="E134" s="13"/>
      <c r="G134" s="12" t="s">
        <v>469</v>
      </c>
      <c r="J134" s="11" t="s">
        <v>468</v>
      </c>
      <c r="K134" s="11" t="str">
        <f t="shared" si="6"/>
        <v>0x0D0A</v>
      </c>
      <c r="L134">
        <f t="shared" si="7"/>
        <v>0</v>
      </c>
    </row>
    <row r="135" spans="1:12" ht="14.25" thickTop="1"/>
  </sheetData>
  <mergeCells count="100">
    <mergeCell ref="A119:A120"/>
    <mergeCell ref="B119:B120"/>
    <mergeCell ref="D119:D120"/>
    <mergeCell ref="E119:E120"/>
    <mergeCell ref="A106:A107"/>
    <mergeCell ref="B106:B107"/>
    <mergeCell ref="D106:D107"/>
    <mergeCell ref="E106:E107"/>
    <mergeCell ref="A113:A118"/>
    <mergeCell ref="B113:B118"/>
    <mergeCell ref="D113:D118"/>
    <mergeCell ref="E113:E118"/>
    <mergeCell ref="A102:A103"/>
    <mergeCell ref="B102:B103"/>
    <mergeCell ref="D102:D103"/>
    <mergeCell ref="E102:E103"/>
    <mergeCell ref="A104:A105"/>
    <mergeCell ref="B104:B105"/>
    <mergeCell ref="D104:D105"/>
    <mergeCell ref="E104:E105"/>
    <mergeCell ref="A98:A99"/>
    <mergeCell ref="B98:B99"/>
    <mergeCell ref="D98:D99"/>
    <mergeCell ref="E98:E99"/>
    <mergeCell ref="A100:A101"/>
    <mergeCell ref="B100:B101"/>
    <mergeCell ref="D100:D101"/>
    <mergeCell ref="E100:E101"/>
    <mergeCell ref="A90:A95"/>
    <mergeCell ref="B90:B95"/>
    <mergeCell ref="D90:D95"/>
    <mergeCell ref="E90:E95"/>
    <mergeCell ref="A96:A97"/>
    <mergeCell ref="B96:B97"/>
    <mergeCell ref="D96:D97"/>
    <mergeCell ref="E96:E97"/>
    <mergeCell ref="A51:A80"/>
    <mergeCell ref="B51:B80"/>
    <mergeCell ref="D51:D80"/>
    <mergeCell ref="E51:E80"/>
    <mergeCell ref="A81:A82"/>
    <mergeCell ref="B81:B82"/>
    <mergeCell ref="D81:D82"/>
    <mergeCell ref="E81:E82"/>
    <mergeCell ref="A41:A42"/>
    <mergeCell ref="B41:B42"/>
    <mergeCell ref="D41:D42"/>
    <mergeCell ref="E41:E42"/>
    <mergeCell ref="A49:A50"/>
    <mergeCell ref="B49:B50"/>
    <mergeCell ref="D49:D50"/>
    <mergeCell ref="E49:E50"/>
    <mergeCell ref="A39:A40"/>
    <mergeCell ref="B39:B40"/>
    <mergeCell ref="D39:D40"/>
    <mergeCell ref="E39:E40"/>
    <mergeCell ref="A35:A36"/>
    <mergeCell ref="B35:B36"/>
    <mergeCell ref="D35:D36"/>
    <mergeCell ref="E35:E36"/>
    <mergeCell ref="A33:A34"/>
    <mergeCell ref="B33:B34"/>
    <mergeCell ref="D33:D34"/>
    <mergeCell ref="E33:E34"/>
    <mergeCell ref="A29:A30"/>
    <mergeCell ref="B29:B30"/>
    <mergeCell ref="D29:D30"/>
    <mergeCell ref="E29:E30"/>
    <mergeCell ref="A31:A32"/>
    <mergeCell ref="B31:B32"/>
    <mergeCell ref="D31:D32"/>
    <mergeCell ref="E31:E32"/>
    <mergeCell ref="A25:A26"/>
    <mergeCell ref="B25:B26"/>
    <mergeCell ref="D25:D26"/>
    <mergeCell ref="E25:E26"/>
    <mergeCell ref="A27:A28"/>
    <mergeCell ref="B27:B28"/>
    <mergeCell ref="D27:D28"/>
    <mergeCell ref="E27:E28"/>
    <mergeCell ref="A21:A22"/>
    <mergeCell ref="B21:B22"/>
    <mergeCell ref="D21:D22"/>
    <mergeCell ref="E21:E22"/>
    <mergeCell ref="A23:A24"/>
    <mergeCell ref="B23:B24"/>
    <mergeCell ref="D23:D24"/>
    <mergeCell ref="E23:E24"/>
    <mergeCell ref="A12:A13"/>
    <mergeCell ref="B12:B13"/>
    <mergeCell ref="D12:D13"/>
    <mergeCell ref="E12:E13"/>
    <mergeCell ref="A8:A9"/>
    <mergeCell ref="B8:B9"/>
    <mergeCell ref="D8:D9"/>
    <mergeCell ref="E8:E9"/>
    <mergeCell ref="A10:A11"/>
    <mergeCell ref="B10:B11"/>
    <mergeCell ref="D10:D11"/>
    <mergeCell ref="E10:E11"/>
  </mergeCells>
  <phoneticPr fontId="1" type="noConversion"/>
  <pageMargins left="0.7" right="0.7" top="0.75" bottom="0.75" header="0.3" footer="0.3"/>
  <pageSetup paperSize="9" orientation="portrait" horizontalDpi="96" verticalDpi="96" r:id="rId1"/>
</worksheet>
</file>

<file path=xl/worksheets/sheet8.xml><?xml version="1.0" encoding="utf-8"?>
<worksheet xmlns="http://schemas.openxmlformats.org/spreadsheetml/2006/main" xmlns:r="http://schemas.openxmlformats.org/officeDocument/2006/relationships">
  <dimension ref="A1:E135"/>
  <sheetViews>
    <sheetView topLeftCell="A19" workbookViewId="0">
      <selection activeCell="D54" sqref="D54"/>
    </sheetView>
  </sheetViews>
  <sheetFormatPr defaultRowHeight="13.5"/>
  <sheetData>
    <row r="1" spans="1:5">
      <c r="A1" t="s">
        <v>846</v>
      </c>
      <c r="B1" t="s">
        <v>845</v>
      </c>
      <c r="C1" t="s">
        <v>825</v>
      </c>
      <c r="D1" t="s">
        <v>844</v>
      </c>
      <c r="E1">
        <v>0</v>
      </c>
    </row>
    <row r="2" spans="1:5">
      <c r="A2" t="s">
        <v>843</v>
      </c>
      <c r="B2" t="s">
        <v>502</v>
      </c>
      <c r="C2" t="s">
        <v>825</v>
      </c>
      <c r="D2" t="s">
        <v>910</v>
      </c>
      <c r="E2" t="s">
        <v>555</v>
      </c>
    </row>
    <row r="3" spans="1:5">
      <c r="A3" t="s">
        <v>909</v>
      </c>
      <c r="B3" t="s">
        <v>675</v>
      </c>
      <c r="C3" t="s">
        <v>825</v>
      </c>
      <c r="D3" t="s">
        <v>908</v>
      </c>
      <c r="E3" t="s">
        <v>555</v>
      </c>
    </row>
    <row r="4" spans="1:5">
      <c r="A4" t="s">
        <v>907</v>
      </c>
      <c r="B4" t="s">
        <v>670</v>
      </c>
      <c r="C4" t="s">
        <v>825</v>
      </c>
      <c r="D4" t="s">
        <v>906</v>
      </c>
      <c r="E4" t="s">
        <v>555</v>
      </c>
    </row>
    <row r="5" spans="1:5">
      <c r="A5" t="s">
        <v>905</v>
      </c>
      <c r="B5" t="s">
        <v>666</v>
      </c>
      <c r="C5" t="s">
        <v>825</v>
      </c>
      <c r="D5" t="s">
        <v>904</v>
      </c>
      <c r="E5">
        <v>0</v>
      </c>
    </row>
    <row r="6" spans="1:5">
      <c r="A6" t="s">
        <v>903</v>
      </c>
      <c r="B6" t="s">
        <v>662</v>
      </c>
      <c r="C6" t="s">
        <v>825</v>
      </c>
      <c r="D6" t="s">
        <v>902</v>
      </c>
      <c r="E6">
        <v>0</v>
      </c>
    </row>
    <row r="7" spans="1:5">
      <c r="A7" t="s">
        <v>901</v>
      </c>
      <c r="B7" t="s">
        <v>528</v>
      </c>
      <c r="C7" t="s">
        <v>825</v>
      </c>
      <c r="D7" t="s">
        <v>900</v>
      </c>
      <c r="E7">
        <v>0</v>
      </c>
    </row>
    <row r="8" spans="1:5">
      <c r="A8" t="s">
        <v>899</v>
      </c>
      <c r="B8" t="s">
        <v>827</v>
      </c>
      <c r="C8" t="s">
        <v>825</v>
      </c>
      <c r="D8" t="s">
        <v>898</v>
      </c>
      <c r="E8">
        <v>0</v>
      </c>
    </row>
    <row r="9" spans="1:5">
      <c r="A9" t="s">
        <v>897</v>
      </c>
      <c r="B9" t="s">
        <v>827</v>
      </c>
      <c r="C9" t="s">
        <v>825</v>
      </c>
      <c r="D9" t="s">
        <v>896</v>
      </c>
      <c r="E9">
        <v>0</v>
      </c>
    </row>
    <row r="10" spans="1:5">
      <c r="C10" t="s">
        <v>825</v>
      </c>
      <c r="D10" t="s">
        <v>824</v>
      </c>
      <c r="E10">
        <v>0</v>
      </c>
    </row>
    <row r="11" spans="1:5">
      <c r="A11" t="s">
        <v>846</v>
      </c>
      <c r="B11" t="s">
        <v>845</v>
      </c>
      <c r="C11" t="s">
        <v>825</v>
      </c>
      <c r="D11" t="s">
        <v>844</v>
      </c>
      <c r="E11">
        <v>0</v>
      </c>
    </row>
    <row r="12" spans="1:5">
      <c r="A12" t="s">
        <v>867</v>
      </c>
      <c r="B12" t="s">
        <v>752</v>
      </c>
      <c r="C12" t="s">
        <v>825</v>
      </c>
      <c r="D12" t="s">
        <v>866</v>
      </c>
      <c r="E12" t="s">
        <v>555</v>
      </c>
    </row>
    <row r="13" spans="1:5">
      <c r="A13" t="s">
        <v>876</v>
      </c>
      <c r="B13" t="s">
        <v>689</v>
      </c>
      <c r="C13" t="s">
        <v>825</v>
      </c>
      <c r="D13" t="s">
        <v>895</v>
      </c>
      <c r="E13" t="s">
        <v>555</v>
      </c>
    </row>
    <row r="14" spans="1:5">
      <c r="A14" t="s">
        <v>874</v>
      </c>
      <c r="B14" t="s">
        <v>873</v>
      </c>
      <c r="C14" t="s">
        <v>825</v>
      </c>
      <c r="D14" t="s">
        <v>894</v>
      </c>
      <c r="E14" t="s">
        <v>555</v>
      </c>
    </row>
    <row r="15" spans="1:5">
      <c r="A15" t="s">
        <v>893</v>
      </c>
      <c r="B15" t="s">
        <v>752</v>
      </c>
      <c r="C15" t="s">
        <v>825</v>
      </c>
      <c r="D15" t="s">
        <v>892</v>
      </c>
      <c r="E15">
        <v>0</v>
      </c>
    </row>
    <row r="16" spans="1:5">
      <c r="A16" t="s">
        <v>891</v>
      </c>
      <c r="B16" t="s">
        <v>827</v>
      </c>
      <c r="C16" t="s">
        <v>825</v>
      </c>
      <c r="D16" t="s">
        <v>890</v>
      </c>
      <c r="E16">
        <v>0</v>
      </c>
    </row>
    <row r="17" spans="1:5">
      <c r="A17" t="s">
        <v>889</v>
      </c>
      <c r="B17" t="s">
        <v>827</v>
      </c>
      <c r="C17" t="s">
        <v>825</v>
      </c>
      <c r="D17" t="s">
        <v>888</v>
      </c>
      <c r="E17">
        <v>0</v>
      </c>
    </row>
    <row r="18" spans="1:5">
      <c r="A18" t="s">
        <v>887</v>
      </c>
      <c r="B18" t="s">
        <v>752</v>
      </c>
      <c r="C18" t="s">
        <v>825</v>
      </c>
      <c r="D18" t="s">
        <v>886</v>
      </c>
      <c r="E18">
        <v>0</v>
      </c>
    </row>
    <row r="19" spans="1:5">
      <c r="A19" t="s">
        <v>858</v>
      </c>
      <c r="B19" t="s">
        <v>827</v>
      </c>
      <c r="C19" t="s">
        <v>825</v>
      </c>
      <c r="D19" t="s">
        <v>885</v>
      </c>
      <c r="E19">
        <v>0</v>
      </c>
    </row>
    <row r="20" spans="1:5">
      <c r="A20" t="s">
        <v>884</v>
      </c>
      <c r="B20" t="s">
        <v>827</v>
      </c>
      <c r="C20" t="s">
        <v>825</v>
      </c>
      <c r="D20" t="s">
        <v>857</v>
      </c>
      <c r="E20">
        <v>0</v>
      </c>
    </row>
    <row r="21" spans="1:5">
      <c r="A21" t="s">
        <v>869</v>
      </c>
      <c r="C21" t="s">
        <v>825</v>
      </c>
      <c r="D21" t="s">
        <v>883</v>
      </c>
      <c r="E21">
        <v>0</v>
      </c>
    </row>
    <row r="22" spans="1:5">
      <c r="A22" t="s">
        <v>860</v>
      </c>
      <c r="B22" t="s">
        <v>827</v>
      </c>
      <c r="C22" t="s">
        <v>825</v>
      </c>
      <c r="D22" t="s">
        <v>882</v>
      </c>
      <c r="E22">
        <v>0</v>
      </c>
    </row>
    <row r="23" spans="1:5">
      <c r="A23" t="s">
        <v>881</v>
      </c>
      <c r="B23" t="s">
        <v>827</v>
      </c>
      <c r="C23" t="s">
        <v>825</v>
      </c>
      <c r="D23" t="s">
        <v>880</v>
      </c>
      <c r="E23">
        <v>0</v>
      </c>
    </row>
    <row r="24" spans="1:5">
      <c r="A24" t="s">
        <v>879</v>
      </c>
      <c r="B24" t="s">
        <v>827</v>
      </c>
      <c r="C24" t="s">
        <v>825</v>
      </c>
      <c r="D24" t="s">
        <v>878</v>
      </c>
      <c r="E24">
        <v>0</v>
      </c>
    </row>
    <row r="25" spans="1:5">
      <c r="A25" t="s">
        <v>854</v>
      </c>
      <c r="B25" t="s">
        <v>827</v>
      </c>
      <c r="C25" t="s">
        <v>825</v>
      </c>
      <c r="D25" t="s">
        <v>877</v>
      </c>
      <c r="E25">
        <v>0</v>
      </c>
    </row>
    <row r="26" spans="1:5">
      <c r="C26" t="s">
        <v>825</v>
      </c>
      <c r="D26" t="s">
        <v>824</v>
      </c>
      <c r="E26">
        <v>0</v>
      </c>
    </row>
    <row r="27" spans="1:5">
      <c r="A27" t="s">
        <v>846</v>
      </c>
      <c r="B27" t="s">
        <v>845</v>
      </c>
      <c r="C27" t="s">
        <v>825</v>
      </c>
      <c r="D27" t="s">
        <v>844</v>
      </c>
      <c r="E27">
        <v>0</v>
      </c>
    </row>
    <row r="28" spans="1:5">
      <c r="A28" t="s">
        <v>867</v>
      </c>
      <c r="B28" t="s">
        <v>752</v>
      </c>
      <c r="C28" t="s">
        <v>825</v>
      </c>
      <c r="D28" t="s">
        <v>866</v>
      </c>
      <c r="E28" t="s">
        <v>555</v>
      </c>
    </row>
    <row r="29" spans="1:5">
      <c r="A29" t="s">
        <v>876</v>
      </c>
      <c r="B29" t="s">
        <v>689</v>
      </c>
      <c r="C29" t="s">
        <v>825</v>
      </c>
      <c r="D29" t="s">
        <v>875</v>
      </c>
      <c r="E29" t="s">
        <v>600</v>
      </c>
    </row>
    <row r="30" spans="1:5">
      <c r="A30" t="s">
        <v>874</v>
      </c>
      <c r="B30" t="s">
        <v>873</v>
      </c>
      <c r="C30" t="s">
        <v>825</v>
      </c>
      <c r="D30" t="s">
        <v>872</v>
      </c>
      <c r="E30" t="s">
        <v>600</v>
      </c>
    </row>
    <row r="31" spans="1:5">
      <c r="A31" t="s">
        <v>871</v>
      </c>
      <c r="B31" t="s">
        <v>528</v>
      </c>
      <c r="C31" t="s">
        <v>825</v>
      </c>
      <c r="D31" t="s">
        <v>870</v>
      </c>
      <c r="E31" t="s">
        <v>555</v>
      </c>
    </row>
    <row r="32" spans="1:5">
      <c r="A32" t="s">
        <v>869</v>
      </c>
      <c r="B32" t="s">
        <v>827</v>
      </c>
      <c r="C32" t="s">
        <v>825</v>
      </c>
      <c r="D32" t="s">
        <v>868</v>
      </c>
      <c r="E32">
        <v>0</v>
      </c>
    </row>
    <row r="33" spans="1:5">
      <c r="C33" t="s">
        <v>825</v>
      </c>
      <c r="D33" t="s">
        <v>824</v>
      </c>
      <c r="E33">
        <v>0</v>
      </c>
    </row>
    <row r="34" spans="1:5">
      <c r="A34" t="s">
        <v>846</v>
      </c>
      <c r="B34" t="s">
        <v>845</v>
      </c>
      <c r="C34" t="s">
        <v>825</v>
      </c>
      <c r="D34" t="s">
        <v>844</v>
      </c>
      <c r="E34">
        <v>0</v>
      </c>
    </row>
    <row r="35" spans="1:5">
      <c r="A35" t="s">
        <v>867</v>
      </c>
      <c r="B35" t="s">
        <v>752</v>
      </c>
      <c r="C35" t="s">
        <v>825</v>
      </c>
      <c r="D35" t="s">
        <v>866</v>
      </c>
      <c r="E35" t="s">
        <v>555</v>
      </c>
    </row>
    <row r="36" spans="1:5">
      <c r="A36" t="s">
        <v>851</v>
      </c>
      <c r="B36" t="s">
        <v>528</v>
      </c>
      <c r="C36" t="s">
        <v>825</v>
      </c>
      <c r="D36" t="s">
        <v>865</v>
      </c>
      <c r="E36" t="s">
        <v>555</v>
      </c>
    </row>
    <row r="37" spans="1:5">
      <c r="A37" t="s">
        <v>864</v>
      </c>
      <c r="B37" t="s">
        <v>827</v>
      </c>
      <c r="C37" t="s">
        <v>825</v>
      </c>
      <c r="D37" t="s">
        <v>863</v>
      </c>
      <c r="E37">
        <v>0</v>
      </c>
    </row>
    <row r="38" spans="1:5">
      <c r="A38" t="s">
        <v>862</v>
      </c>
      <c r="B38" t="s">
        <v>827</v>
      </c>
      <c r="C38" t="s">
        <v>825</v>
      </c>
      <c r="D38" t="s">
        <v>861</v>
      </c>
      <c r="E38">
        <v>0</v>
      </c>
    </row>
    <row r="39" spans="1:5">
      <c r="A39" t="s">
        <v>860</v>
      </c>
      <c r="B39" t="s">
        <v>752</v>
      </c>
      <c r="C39" t="s">
        <v>825</v>
      </c>
      <c r="D39" t="s">
        <v>859</v>
      </c>
      <c r="E39">
        <v>0</v>
      </c>
    </row>
    <row r="40" spans="1:5">
      <c r="A40" t="s">
        <v>858</v>
      </c>
      <c r="B40" t="s">
        <v>827</v>
      </c>
      <c r="C40" t="s">
        <v>825</v>
      </c>
      <c r="D40" t="s">
        <v>857</v>
      </c>
      <c r="E40">
        <v>0</v>
      </c>
    </row>
    <row r="41" spans="1:5">
      <c r="A41" t="s">
        <v>856</v>
      </c>
      <c r="B41" t="s">
        <v>666</v>
      </c>
      <c r="C41" t="s">
        <v>825</v>
      </c>
      <c r="D41" t="s">
        <v>855</v>
      </c>
      <c r="E41">
        <v>0</v>
      </c>
    </row>
    <row r="42" spans="1:5">
      <c r="A42" t="s">
        <v>854</v>
      </c>
      <c r="B42" t="s">
        <v>827</v>
      </c>
      <c r="C42" t="s">
        <v>825</v>
      </c>
      <c r="D42" t="s">
        <v>853</v>
      </c>
      <c r="E42">
        <v>0</v>
      </c>
    </row>
    <row r="43" spans="1:5">
      <c r="C43" t="s">
        <v>825</v>
      </c>
      <c r="D43" t="s">
        <v>824</v>
      </c>
      <c r="E43">
        <v>0</v>
      </c>
    </row>
    <row r="44" spans="1:5">
      <c r="A44" t="s">
        <v>846</v>
      </c>
      <c r="B44" t="s">
        <v>845</v>
      </c>
      <c r="C44" t="s">
        <v>825</v>
      </c>
      <c r="D44" t="s">
        <v>844</v>
      </c>
      <c r="E44">
        <v>0</v>
      </c>
    </row>
    <row r="45" spans="1:5">
      <c r="A45" t="s">
        <v>843</v>
      </c>
      <c r="B45" t="s">
        <v>502</v>
      </c>
      <c r="C45" t="s">
        <v>825</v>
      </c>
      <c r="D45" t="s">
        <v>852</v>
      </c>
      <c r="E45" t="s">
        <v>849</v>
      </c>
    </row>
    <row r="46" spans="1:5">
      <c r="A46" t="s">
        <v>851</v>
      </c>
      <c r="B46" t="s">
        <v>528</v>
      </c>
      <c r="C46" t="s">
        <v>825</v>
      </c>
      <c r="D46" t="s">
        <v>850</v>
      </c>
      <c r="E46" t="s">
        <v>849</v>
      </c>
    </row>
    <row r="47" spans="1:5">
      <c r="A47" t="s">
        <v>848</v>
      </c>
      <c r="B47" t="s">
        <v>827</v>
      </c>
      <c r="C47" t="s">
        <v>825</v>
      </c>
      <c r="D47" t="s">
        <v>847</v>
      </c>
      <c r="E47">
        <v>0</v>
      </c>
    </row>
    <row r="48" spans="1:5">
      <c r="C48" t="s">
        <v>825</v>
      </c>
      <c r="D48" t="s">
        <v>824</v>
      </c>
      <c r="E48">
        <v>0</v>
      </c>
    </row>
    <row r="49" spans="1:5">
      <c r="A49" t="s">
        <v>846</v>
      </c>
      <c r="B49" t="s">
        <v>845</v>
      </c>
      <c r="C49" t="s">
        <v>825</v>
      </c>
      <c r="D49" t="s">
        <v>844</v>
      </c>
      <c r="E49">
        <v>0</v>
      </c>
    </row>
    <row r="50" spans="1:5">
      <c r="A50" t="s">
        <v>843</v>
      </c>
      <c r="B50" t="s">
        <v>502</v>
      </c>
      <c r="C50" t="s">
        <v>825</v>
      </c>
      <c r="D50" t="s">
        <v>842</v>
      </c>
      <c r="E50" t="s">
        <v>841</v>
      </c>
    </row>
    <row r="51" spans="1:5">
      <c r="A51" t="s">
        <v>840</v>
      </c>
      <c r="B51" t="s">
        <v>752</v>
      </c>
      <c r="C51" t="s">
        <v>825</v>
      </c>
      <c r="D51" t="s">
        <v>839</v>
      </c>
      <c r="E51">
        <v>0</v>
      </c>
    </row>
    <row r="52" spans="1:5">
      <c r="A52" t="s">
        <v>838</v>
      </c>
      <c r="B52" t="s">
        <v>752</v>
      </c>
      <c r="C52" t="s">
        <v>825</v>
      </c>
      <c r="D52" t="s">
        <v>837</v>
      </c>
      <c r="E52">
        <v>0</v>
      </c>
    </row>
    <row r="53" spans="1:5">
      <c r="A53" t="s">
        <v>836</v>
      </c>
      <c r="B53" t="s">
        <v>752</v>
      </c>
      <c r="C53" t="s">
        <v>825</v>
      </c>
      <c r="D53" t="s">
        <v>835</v>
      </c>
      <c r="E53">
        <v>0</v>
      </c>
    </row>
    <row r="54" spans="1:5">
      <c r="A54" t="s">
        <v>834</v>
      </c>
      <c r="B54" t="s">
        <v>827</v>
      </c>
      <c r="C54" t="s">
        <v>825</v>
      </c>
      <c r="D54" t="s">
        <v>833</v>
      </c>
      <c r="E54">
        <v>0</v>
      </c>
    </row>
    <row r="55" spans="1:5">
      <c r="A55" t="s">
        <v>832</v>
      </c>
      <c r="B55" t="s">
        <v>827</v>
      </c>
      <c r="C55" t="s">
        <v>825</v>
      </c>
      <c r="D55" t="s">
        <v>831</v>
      </c>
      <c r="E55">
        <v>0</v>
      </c>
    </row>
    <row r="56" spans="1:5">
      <c r="A56" t="s">
        <v>830</v>
      </c>
      <c r="B56" t="s">
        <v>827</v>
      </c>
      <c r="C56" t="s">
        <v>825</v>
      </c>
      <c r="D56" t="s">
        <v>829</v>
      </c>
      <c r="E56">
        <v>0</v>
      </c>
    </row>
    <row r="57" spans="1:5">
      <c r="A57" t="s">
        <v>828</v>
      </c>
      <c r="B57" t="s">
        <v>827</v>
      </c>
      <c r="C57" t="s">
        <v>825</v>
      </c>
      <c r="D57" t="s">
        <v>826</v>
      </c>
      <c r="E57">
        <v>0</v>
      </c>
    </row>
    <row r="58" spans="1:5">
      <c r="C58" t="s">
        <v>825</v>
      </c>
      <c r="D58" t="s">
        <v>824</v>
      </c>
      <c r="E58">
        <v>0</v>
      </c>
    </row>
    <row r="59" spans="1:5">
      <c r="D59" t="s">
        <v>823</v>
      </c>
    </row>
    <row r="60" spans="1:5">
      <c r="D60" t="s">
        <v>823</v>
      </c>
    </row>
    <row r="61" spans="1:5">
      <c r="D61" t="s">
        <v>823</v>
      </c>
    </row>
    <row r="62" spans="1:5">
      <c r="D62" t="s">
        <v>823</v>
      </c>
    </row>
    <row r="63" spans="1:5">
      <c r="D63" t="s">
        <v>823</v>
      </c>
    </row>
    <row r="64" spans="1:5">
      <c r="D64" t="s">
        <v>823</v>
      </c>
    </row>
    <row r="65" spans="4:4">
      <c r="D65" t="s">
        <v>823</v>
      </c>
    </row>
    <row r="66" spans="4:4">
      <c r="D66" t="s">
        <v>823</v>
      </c>
    </row>
    <row r="67" spans="4:4">
      <c r="D67" t="s">
        <v>823</v>
      </c>
    </row>
    <row r="68" spans="4:4">
      <c r="D68" t="s">
        <v>823</v>
      </c>
    </row>
    <row r="69" spans="4:4">
      <c r="D69" t="s">
        <v>823</v>
      </c>
    </row>
    <row r="70" spans="4:4">
      <c r="D70" t="s">
        <v>823</v>
      </c>
    </row>
    <row r="71" spans="4:4">
      <c r="D71" t="s">
        <v>823</v>
      </c>
    </row>
    <row r="72" spans="4:4">
      <c r="D72" t="s">
        <v>823</v>
      </c>
    </row>
    <row r="73" spans="4:4">
      <c r="D73" t="s">
        <v>823</v>
      </c>
    </row>
    <row r="74" spans="4:4">
      <c r="D74" t="s">
        <v>823</v>
      </c>
    </row>
    <row r="75" spans="4:4">
      <c r="D75" t="s">
        <v>823</v>
      </c>
    </row>
    <row r="76" spans="4:4">
      <c r="D76" t="s">
        <v>823</v>
      </c>
    </row>
    <row r="77" spans="4:4">
      <c r="D77" t="s">
        <v>823</v>
      </c>
    </row>
    <row r="78" spans="4:4">
      <c r="D78" t="s">
        <v>823</v>
      </c>
    </row>
    <row r="79" spans="4:4">
      <c r="D79" t="s">
        <v>823</v>
      </c>
    </row>
    <row r="80" spans="4:4">
      <c r="D80" t="s">
        <v>823</v>
      </c>
    </row>
    <row r="81" spans="4:4">
      <c r="D81" t="s">
        <v>823</v>
      </c>
    </row>
    <row r="82" spans="4:4">
      <c r="D82" t="s">
        <v>823</v>
      </c>
    </row>
    <row r="83" spans="4:4">
      <c r="D83" t="s">
        <v>823</v>
      </c>
    </row>
    <row r="84" spans="4:4">
      <c r="D84" t="s">
        <v>823</v>
      </c>
    </row>
    <row r="85" spans="4:4">
      <c r="D85" t="s">
        <v>823</v>
      </c>
    </row>
    <row r="86" spans="4:4">
      <c r="D86" t="s">
        <v>823</v>
      </c>
    </row>
    <row r="87" spans="4:4">
      <c r="D87" t="s">
        <v>823</v>
      </c>
    </row>
    <row r="88" spans="4:4">
      <c r="D88" t="s">
        <v>823</v>
      </c>
    </row>
    <row r="89" spans="4:4">
      <c r="D89" t="s">
        <v>823</v>
      </c>
    </row>
    <row r="90" spans="4:4">
      <c r="D90" t="s">
        <v>823</v>
      </c>
    </row>
    <row r="91" spans="4:4">
      <c r="D91" t="s">
        <v>823</v>
      </c>
    </row>
    <row r="92" spans="4:4">
      <c r="D92" t="s">
        <v>823</v>
      </c>
    </row>
    <row r="93" spans="4:4">
      <c r="D93" t="s">
        <v>823</v>
      </c>
    </row>
    <row r="94" spans="4:4">
      <c r="D94" t="s">
        <v>823</v>
      </c>
    </row>
    <row r="95" spans="4:4">
      <c r="D95" t="s">
        <v>823</v>
      </c>
    </row>
    <row r="96" spans="4:4">
      <c r="D96" t="s">
        <v>823</v>
      </c>
    </row>
    <row r="97" spans="4:4">
      <c r="D97" t="s">
        <v>823</v>
      </c>
    </row>
    <row r="98" spans="4:4">
      <c r="D98" t="s">
        <v>823</v>
      </c>
    </row>
    <row r="99" spans="4:4">
      <c r="D99" t="s">
        <v>823</v>
      </c>
    </row>
    <row r="100" spans="4:4">
      <c r="D100" t="s">
        <v>823</v>
      </c>
    </row>
    <row r="101" spans="4:4">
      <c r="D101" t="s">
        <v>823</v>
      </c>
    </row>
    <row r="102" spans="4:4">
      <c r="D102" t="s">
        <v>823</v>
      </c>
    </row>
    <row r="103" spans="4:4">
      <c r="D103" t="s">
        <v>823</v>
      </c>
    </row>
    <row r="104" spans="4:4">
      <c r="D104" t="s">
        <v>823</v>
      </c>
    </row>
    <row r="105" spans="4:4">
      <c r="D105" t="s">
        <v>823</v>
      </c>
    </row>
    <row r="106" spans="4:4">
      <c r="D106" t="s">
        <v>823</v>
      </c>
    </row>
    <row r="107" spans="4:4">
      <c r="D107" t="s">
        <v>823</v>
      </c>
    </row>
    <row r="108" spans="4:4">
      <c r="D108" t="s">
        <v>823</v>
      </c>
    </row>
    <row r="109" spans="4:4">
      <c r="D109" t="s">
        <v>823</v>
      </c>
    </row>
    <row r="110" spans="4:4">
      <c r="D110" t="s">
        <v>823</v>
      </c>
    </row>
    <row r="111" spans="4:4">
      <c r="D111" t="s">
        <v>823</v>
      </c>
    </row>
    <row r="112" spans="4:4">
      <c r="D112" t="s">
        <v>823</v>
      </c>
    </row>
    <row r="113" spans="4:4">
      <c r="D113" t="s">
        <v>823</v>
      </c>
    </row>
    <row r="114" spans="4:4">
      <c r="D114" t="s">
        <v>823</v>
      </c>
    </row>
    <row r="115" spans="4:4">
      <c r="D115" t="s">
        <v>823</v>
      </c>
    </row>
    <row r="116" spans="4:4">
      <c r="D116" t="s">
        <v>823</v>
      </c>
    </row>
    <row r="117" spans="4:4">
      <c r="D117" t="s">
        <v>823</v>
      </c>
    </row>
    <row r="118" spans="4:4">
      <c r="D118" t="s">
        <v>823</v>
      </c>
    </row>
    <row r="119" spans="4:4">
      <c r="D119" t="s">
        <v>823</v>
      </c>
    </row>
    <row r="120" spans="4:4">
      <c r="D120" t="s">
        <v>823</v>
      </c>
    </row>
    <row r="121" spans="4:4">
      <c r="D121" t="s">
        <v>823</v>
      </c>
    </row>
    <row r="122" spans="4:4">
      <c r="D122" t="s">
        <v>823</v>
      </c>
    </row>
    <row r="123" spans="4:4">
      <c r="D123" t="s">
        <v>823</v>
      </c>
    </row>
    <row r="124" spans="4:4">
      <c r="D124" t="s">
        <v>823</v>
      </c>
    </row>
    <row r="125" spans="4:4">
      <c r="D125" t="s">
        <v>823</v>
      </c>
    </row>
    <row r="126" spans="4:4">
      <c r="D126" t="s">
        <v>823</v>
      </c>
    </row>
    <row r="127" spans="4:4">
      <c r="D127" t="s">
        <v>823</v>
      </c>
    </row>
    <row r="128" spans="4:4">
      <c r="D128" t="s">
        <v>823</v>
      </c>
    </row>
    <row r="129" spans="4:4">
      <c r="D129" t="s">
        <v>823</v>
      </c>
    </row>
    <row r="130" spans="4:4">
      <c r="D130" t="s">
        <v>823</v>
      </c>
    </row>
    <row r="131" spans="4:4">
      <c r="D131" t="s">
        <v>823</v>
      </c>
    </row>
    <row r="132" spans="4:4">
      <c r="D132" t="s">
        <v>823</v>
      </c>
    </row>
    <row r="133" spans="4:4">
      <c r="D133" t="s">
        <v>823</v>
      </c>
    </row>
    <row r="134" spans="4:4">
      <c r="D134" t="s">
        <v>823</v>
      </c>
    </row>
    <row r="135" spans="4:4">
      <c r="D135" t="s">
        <v>823</v>
      </c>
    </row>
  </sheetData>
  <phoneticPr fontId="1" type="noConversion"/>
  <pageMargins left="0.7" right="0.7" top="0.75" bottom="0.75" header="0.3" footer="0.3"/>
  <pageSetup paperSize="9" orientation="portrait" horizontalDpi="96" verticalDpi="96" r:id="rId1"/>
</worksheet>
</file>

<file path=xl/worksheets/sheet9.xml><?xml version="1.0" encoding="utf-8"?>
<worksheet xmlns="http://schemas.openxmlformats.org/spreadsheetml/2006/main" xmlns:r="http://schemas.openxmlformats.org/officeDocument/2006/relationships">
  <dimension ref="A1:L101"/>
  <sheetViews>
    <sheetView workbookViewId="0">
      <selection activeCell="G3" sqref="G3"/>
    </sheetView>
  </sheetViews>
  <sheetFormatPr defaultRowHeight="13.5"/>
  <sheetData>
    <row r="1" spans="1:12" ht="14.25" thickBot="1">
      <c r="A1" t="s">
        <v>822</v>
      </c>
      <c r="B1" t="s">
        <v>821</v>
      </c>
      <c r="C1" t="s">
        <v>822</v>
      </c>
      <c r="D1" t="s">
        <v>821</v>
      </c>
      <c r="E1" t="s">
        <v>822</v>
      </c>
      <c r="F1" t="s">
        <v>821</v>
      </c>
      <c r="K1" t="s">
        <v>822</v>
      </c>
      <c r="L1" t="s">
        <v>821</v>
      </c>
    </row>
    <row r="2" spans="1:12" ht="15" thickTop="1" thickBot="1">
      <c r="B2" s="33" t="s">
        <v>515</v>
      </c>
      <c r="C2" s="23" t="s">
        <v>514</v>
      </c>
      <c r="D2" s="23" t="s">
        <v>513</v>
      </c>
      <c r="E2" s="23" t="s">
        <v>512</v>
      </c>
      <c r="F2" s="22" t="s">
        <v>511</v>
      </c>
      <c r="K2" s="23" t="s">
        <v>514</v>
      </c>
      <c r="L2" s="22" t="s">
        <v>511</v>
      </c>
    </row>
    <row r="3" spans="1:12" ht="64.5" thickBot="1">
      <c r="B3" s="40">
        <v>0</v>
      </c>
      <c r="C3" s="19" t="s">
        <v>509</v>
      </c>
      <c r="D3" s="19" t="s">
        <v>508</v>
      </c>
      <c r="E3" s="19" t="s">
        <v>489</v>
      </c>
      <c r="F3" s="21"/>
      <c r="G3" s="17" t="s">
        <v>750</v>
      </c>
      <c r="H3" s="17" t="s">
        <v>749</v>
      </c>
      <c r="J3" s="11" t="s">
        <v>746</v>
      </c>
      <c r="K3" s="19" t="s">
        <v>509</v>
      </c>
      <c r="L3" s="21"/>
    </row>
    <row r="4" spans="1:12" ht="51.75" thickBot="1">
      <c r="B4" s="40">
        <v>1</v>
      </c>
      <c r="C4" s="19" t="s">
        <v>814</v>
      </c>
      <c r="D4" s="19" t="s">
        <v>816</v>
      </c>
      <c r="E4" s="19" t="s">
        <v>675</v>
      </c>
      <c r="F4" s="18" t="s">
        <v>555</v>
      </c>
      <c r="G4" s="17" t="s">
        <v>815</v>
      </c>
      <c r="H4" s="17" t="s">
        <v>820</v>
      </c>
      <c r="J4" s="11" t="s">
        <v>746</v>
      </c>
      <c r="K4" s="19" t="s">
        <v>814</v>
      </c>
      <c r="L4" s="18" t="s">
        <v>555</v>
      </c>
    </row>
    <row r="5" spans="1:12" ht="77.25" thickBot="1">
      <c r="B5" s="79">
        <v>2</v>
      </c>
      <c r="C5" s="32" t="s">
        <v>817</v>
      </c>
      <c r="D5" s="32" t="s">
        <v>819</v>
      </c>
      <c r="E5" s="32" t="s">
        <v>811</v>
      </c>
      <c r="F5" s="77" t="s">
        <v>555</v>
      </c>
      <c r="G5" s="78" t="s">
        <v>818</v>
      </c>
      <c r="H5" s="32" t="s">
        <v>811</v>
      </c>
      <c r="J5" s="11" t="s">
        <v>746</v>
      </c>
      <c r="K5" s="32" t="s">
        <v>817</v>
      </c>
      <c r="L5" s="77" t="s">
        <v>555</v>
      </c>
    </row>
    <row r="6" spans="1:12" ht="127.5">
      <c r="B6" s="221">
        <v>3</v>
      </c>
      <c r="C6" s="196" t="s">
        <v>806</v>
      </c>
      <c r="D6" s="25" t="s">
        <v>809</v>
      </c>
      <c r="E6" s="196" t="s">
        <v>735</v>
      </c>
      <c r="F6" s="257"/>
      <c r="G6" t="s">
        <v>808</v>
      </c>
      <c r="H6" t="s">
        <v>807</v>
      </c>
      <c r="J6" s="11" t="s">
        <v>746</v>
      </c>
      <c r="K6" s="196" t="s">
        <v>806</v>
      </c>
      <c r="L6" s="257"/>
    </row>
    <row r="7" spans="1:12" ht="348.75" thickBot="1">
      <c r="B7" s="222"/>
      <c r="C7" s="198"/>
      <c r="D7" s="19" t="s">
        <v>805</v>
      </c>
      <c r="E7" s="198"/>
      <c r="F7" s="258"/>
      <c r="J7" s="11" t="s">
        <v>746</v>
      </c>
      <c r="K7" s="198"/>
      <c r="L7" s="258"/>
    </row>
    <row r="8" spans="1:12" ht="128.25">
      <c r="B8" s="221">
        <v>4</v>
      </c>
      <c r="C8" s="253" t="s">
        <v>802</v>
      </c>
      <c r="D8" s="76" t="s">
        <v>804</v>
      </c>
      <c r="E8" s="196" t="s">
        <v>557</v>
      </c>
      <c r="F8" s="236"/>
      <c r="G8" t="s">
        <v>803</v>
      </c>
      <c r="H8" t="s">
        <v>799</v>
      </c>
      <c r="J8" s="11" t="s">
        <v>746</v>
      </c>
      <c r="K8" s="253" t="s">
        <v>802</v>
      </c>
      <c r="L8" s="236"/>
    </row>
    <row r="9" spans="1:12" ht="29.25" thickBot="1">
      <c r="B9" s="222"/>
      <c r="C9" s="254"/>
      <c r="D9" s="75" t="s">
        <v>558</v>
      </c>
      <c r="E9" s="198"/>
      <c r="F9" s="237"/>
      <c r="J9" s="11" t="s">
        <v>746</v>
      </c>
      <c r="K9" s="254"/>
      <c r="L9" s="237"/>
    </row>
    <row r="10" spans="1:12" ht="42.75">
      <c r="B10" s="221">
        <v>5</v>
      </c>
      <c r="C10" s="253" t="s">
        <v>798</v>
      </c>
      <c r="D10" s="76" t="s">
        <v>801</v>
      </c>
      <c r="E10" s="196" t="s">
        <v>557</v>
      </c>
      <c r="F10" s="236"/>
      <c r="G10" t="s">
        <v>800</v>
      </c>
      <c r="H10" t="s">
        <v>799</v>
      </c>
      <c r="J10" s="11" t="s">
        <v>746</v>
      </c>
      <c r="K10" s="253" t="s">
        <v>798</v>
      </c>
      <c r="L10" s="236"/>
    </row>
    <row r="11" spans="1:12" ht="29.25" thickBot="1">
      <c r="B11" s="222"/>
      <c r="C11" s="254"/>
      <c r="D11" s="75" t="s">
        <v>558</v>
      </c>
      <c r="E11" s="198"/>
      <c r="F11" s="237"/>
      <c r="J11" s="11" t="s">
        <v>746</v>
      </c>
      <c r="K11" s="254"/>
      <c r="L11" s="237"/>
    </row>
    <row r="12" spans="1:12" ht="26.25" thickBot="1">
      <c r="B12" s="16"/>
      <c r="C12" s="28" t="s">
        <v>471</v>
      </c>
      <c r="D12" s="28" t="s">
        <v>470</v>
      </c>
      <c r="E12" s="14"/>
      <c r="F12" s="69"/>
      <c r="J12" s="11" t="s">
        <v>746</v>
      </c>
      <c r="K12" s="28" t="s">
        <v>471</v>
      </c>
      <c r="L12" s="69"/>
    </row>
    <row r="13" spans="1:12" ht="15" thickTop="1" thickBot="1">
      <c r="J13" s="11" t="s">
        <v>746</v>
      </c>
    </row>
    <row r="14" spans="1:12" ht="15" thickTop="1" thickBot="1">
      <c r="B14" s="33" t="s">
        <v>515</v>
      </c>
      <c r="C14" s="23" t="s">
        <v>514</v>
      </c>
      <c r="D14" s="23" t="s">
        <v>513</v>
      </c>
      <c r="E14" s="23" t="s">
        <v>512</v>
      </c>
      <c r="F14" s="22" t="s">
        <v>511</v>
      </c>
      <c r="J14" s="11" t="s">
        <v>746</v>
      </c>
      <c r="K14" s="23" t="s">
        <v>514</v>
      </c>
      <c r="L14" s="22" t="s">
        <v>511</v>
      </c>
    </row>
    <row r="15" spans="1:12" ht="64.5" thickBot="1">
      <c r="B15" s="40">
        <v>0</v>
      </c>
      <c r="C15" s="19" t="s">
        <v>509</v>
      </c>
      <c r="D15" s="19" t="s">
        <v>508</v>
      </c>
      <c r="E15" s="19" t="s">
        <v>489</v>
      </c>
      <c r="F15" s="21"/>
      <c r="G15" s="17" t="s">
        <v>750</v>
      </c>
      <c r="H15" s="17" t="s">
        <v>749</v>
      </c>
      <c r="J15" s="11" t="s">
        <v>746</v>
      </c>
      <c r="K15" s="19" t="s">
        <v>509</v>
      </c>
      <c r="L15" s="21"/>
    </row>
    <row r="16" spans="1:12" ht="51.75" thickBot="1">
      <c r="B16" s="40">
        <v>1</v>
      </c>
      <c r="C16" s="19" t="s">
        <v>814</v>
      </c>
      <c r="D16" s="19" t="s">
        <v>816</v>
      </c>
      <c r="E16" s="19" t="s">
        <v>675</v>
      </c>
      <c r="F16" s="18" t="s">
        <v>555</v>
      </c>
      <c r="G16" s="17" t="s">
        <v>815</v>
      </c>
      <c r="H16" s="19" t="s">
        <v>675</v>
      </c>
      <c r="J16" s="11" t="s">
        <v>746</v>
      </c>
      <c r="K16" s="19" t="s">
        <v>814</v>
      </c>
      <c r="L16" s="18" t="s">
        <v>555</v>
      </c>
    </row>
    <row r="17" spans="1:12" ht="217.5" thickBot="1">
      <c r="B17" s="79">
        <v>2</v>
      </c>
      <c r="C17" s="32" t="s">
        <v>810</v>
      </c>
      <c r="D17" s="32" t="s">
        <v>813</v>
      </c>
      <c r="E17" s="32" t="s">
        <v>811</v>
      </c>
      <c r="F17" s="77" t="s">
        <v>555</v>
      </c>
      <c r="G17" s="78" t="s">
        <v>812</v>
      </c>
      <c r="H17" s="32" t="s">
        <v>811</v>
      </c>
      <c r="J17" s="11" t="s">
        <v>746</v>
      </c>
      <c r="K17" s="32" t="s">
        <v>810</v>
      </c>
      <c r="L17" s="77" t="s">
        <v>555</v>
      </c>
    </row>
    <row r="18" spans="1:12" ht="127.5">
      <c r="B18" s="221">
        <v>3</v>
      </c>
      <c r="C18" s="196" t="s">
        <v>806</v>
      </c>
      <c r="D18" s="25" t="s">
        <v>809</v>
      </c>
      <c r="E18" s="196" t="s">
        <v>735</v>
      </c>
      <c r="F18" s="257"/>
      <c r="G18" t="s">
        <v>808</v>
      </c>
      <c r="H18" t="s">
        <v>807</v>
      </c>
      <c r="J18" s="11" t="s">
        <v>746</v>
      </c>
      <c r="K18" s="196" t="s">
        <v>806</v>
      </c>
      <c r="L18" s="257"/>
    </row>
    <row r="19" spans="1:12" ht="348.75" thickBot="1">
      <c r="B19" s="222"/>
      <c r="C19" s="198"/>
      <c r="D19" s="19" t="s">
        <v>805</v>
      </c>
      <c r="E19" s="198"/>
      <c r="F19" s="258"/>
      <c r="J19" s="11" t="s">
        <v>746</v>
      </c>
      <c r="K19" s="198"/>
      <c r="L19" s="258"/>
    </row>
    <row r="20" spans="1:12" ht="128.25">
      <c r="B20" s="221">
        <v>4</v>
      </c>
      <c r="C20" s="253" t="s">
        <v>802</v>
      </c>
      <c r="D20" s="76" t="s">
        <v>804</v>
      </c>
      <c r="E20" s="196" t="s">
        <v>557</v>
      </c>
      <c r="F20" s="236"/>
      <c r="G20" t="s">
        <v>803</v>
      </c>
      <c r="H20" t="s">
        <v>799</v>
      </c>
      <c r="J20" s="11" t="s">
        <v>746</v>
      </c>
      <c r="K20" s="253" t="s">
        <v>802</v>
      </c>
      <c r="L20" s="236"/>
    </row>
    <row r="21" spans="1:12" ht="29.25" thickBot="1">
      <c r="B21" s="222"/>
      <c r="C21" s="254"/>
      <c r="D21" s="75" t="s">
        <v>558</v>
      </c>
      <c r="E21" s="198"/>
      <c r="F21" s="237"/>
      <c r="J21" s="11" t="s">
        <v>746</v>
      </c>
      <c r="K21" s="254"/>
      <c r="L21" s="237"/>
    </row>
    <row r="22" spans="1:12" ht="42.75">
      <c r="B22" s="221">
        <v>5</v>
      </c>
      <c r="C22" s="253" t="s">
        <v>798</v>
      </c>
      <c r="D22" s="76" t="s">
        <v>801</v>
      </c>
      <c r="E22" s="196" t="s">
        <v>557</v>
      </c>
      <c r="F22" s="236"/>
      <c r="G22" t="s">
        <v>800</v>
      </c>
      <c r="H22" t="s">
        <v>799</v>
      </c>
      <c r="J22" s="11" t="s">
        <v>746</v>
      </c>
      <c r="K22" s="253" t="s">
        <v>798</v>
      </c>
      <c r="L22" s="236"/>
    </row>
    <row r="23" spans="1:12" ht="29.25" thickBot="1">
      <c r="B23" s="222"/>
      <c r="C23" s="254"/>
      <c r="D23" s="75" t="s">
        <v>558</v>
      </c>
      <c r="E23" s="198"/>
      <c r="F23" s="237"/>
      <c r="J23" s="11" t="s">
        <v>746</v>
      </c>
      <c r="K23" s="254"/>
      <c r="L23" s="237"/>
    </row>
    <row r="24" spans="1:12" ht="26.25" thickBot="1">
      <c r="B24" s="16"/>
      <c r="C24" s="28" t="s">
        <v>471</v>
      </c>
      <c r="D24" s="28" t="s">
        <v>470</v>
      </c>
      <c r="E24" s="14"/>
      <c r="F24" s="69"/>
      <c r="J24" s="11" t="s">
        <v>746</v>
      </c>
      <c r="K24" s="28" t="s">
        <v>471</v>
      </c>
      <c r="L24" s="69"/>
    </row>
    <row r="25" spans="1:12" ht="15" thickTop="1" thickBot="1">
      <c r="J25" s="11" t="s">
        <v>746</v>
      </c>
    </row>
    <row r="26" spans="1:12" ht="15" thickTop="1" thickBot="1">
      <c r="A26" s="74" t="s">
        <v>797</v>
      </c>
      <c r="B26" s="33" t="s">
        <v>515</v>
      </c>
      <c r="C26" s="73" t="s">
        <v>514</v>
      </c>
      <c r="D26" s="73" t="s">
        <v>513</v>
      </c>
      <c r="E26" s="73" t="s">
        <v>512</v>
      </c>
      <c r="F26" s="72" t="s">
        <v>511</v>
      </c>
      <c r="J26" s="11" t="s">
        <v>746</v>
      </c>
      <c r="K26" s="73" t="s">
        <v>514</v>
      </c>
      <c r="L26" s="72" t="s">
        <v>511</v>
      </c>
    </row>
    <row r="27" spans="1:12" ht="64.5" thickBot="1">
      <c r="B27" s="40">
        <v>0</v>
      </c>
      <c r="C27" s="19" t="s">
        <v>509</v>
      </c>
      <c r="D27" s="19" t="s">
        <v>508</v>
      </c>
      <c r="E27" s="19" t="s">
        <v>489</v>
      </c>
      <c r="F27" s="21"/>
      <c r="G27" s="17" t="s">
        <v>750</v>
      </c>
      <c r="H27" s="17" t="s">
        <v>749</v>
      </c>
      <c r="J27" s="11" t="s">
        <v>746</v>
      </c>
      <c r="K27" s="19" t="s">
        <v>509</v>
      </c>
      <c r="L27" s="21"/>
    </row>
    <row r="28" spans="1:12" ht="24" customHeight="1">
      <c r="B28" s="221">
        <v>1</v>
      </c>
      <c r="C28" s="196" t="s">
        <v>794</v>
      </c>
      <c r="D28" s="255" t="s">
        <v>796</v>
      </c>
      <c r="E28" s="196" t="s">
        <v>795</v>
      </c>
      <c r="F28" s="236"/>
      <c r="G28" t="s">
        <v>794</v>
      </c>
      <c r="H28" t="s">
        <v>795</v>
      </c>
      <c r="J28" s="11" t="s">
        <v>746</v>
      </c>
      <c r="K28" s="196" t="s">
        <v>794</v>
      </c>
      <c r="L28" s="236"/>
    </row>
    <row r="29" spans="1:12" ht="14.25" thickBot="1">
      <c r="B29" s="222"/>
      <c r="C29" s="198"/>
      <c r="D29" s="256"/>
      <c r="E29" s="198"/>
      <c r="F29" s="237"/>
      <c r="J29" s="11" t="s">
        <v>746</v>
      </c>
      <c r="K29" s="198"/>
      <c r="L29" s="237"/>
    </row>
    <row r="30" spans="1:12" ht="64.5" thickBot="1">
      <c r="B30" s="40">
        <v>2</v>
      </c>
      <c r="C30" s="19" t="s">
        <v>790</v>
      </c>
      <c r="D30" s="71" t="s">
        <v>793</v>
      </c>
      <c r="E30" s="19" t="s">
        <v>791</v>
      </c>
      <c r="F30" s="18"/>
      <c r="G30" s="17" t="s">
        <v>792</v>
      </c>
      <c r="H30" t="s">
        <v>791</v>
      </c>
      <c r="J30" s="11" t="s">
        <v>746</v>
      </c>
      <c r="K30" s="19" t="s">
        <v>790</v>
      </c>
      <c r="L30" s="18"/>
    </row>
    <row r="31" spans="1:12" ht="25.5">
      <c r="B31" s="221">
        <v>3</v>
      </c>
      <c r="C31" s="196" t="s">
        <v>786</v>
      </c>
      <c r="D31" s="196" t="s">
        <v>789</v>
      </c>
      <c r="E31" s="196" t="s">
        <v>787</v>
      </c>
      <c r="F31" s="70" t="s">
        <v>785</v>
      </c>
      <c r="G31" t="s">
        <v>788</v>
      </c>
      <c r="H31" t="s">
        <v>787</v>
      </c>
      <c r="J31" s="11" t="s">
        <v>746</v>
      </c>
      <c r="K31" s="196" t="s">
        <v>786</v>
      </c>
      <c r="L31" s="70" t="s">
        <v>785</v>
      </c>
    </row>
    <row r="32" spans="1:12" ht="25.5">
      <c r="B32" s="241"/>
      <c r="C32" s="197"/>
      <c r="D32" s="197"/>
      <c r="E32" s="197"/>
      <c r="F32" s="70" t="s">
        <v>784</v>
      </c>
      <c r="J32" s="11" t="s">
        <v>746</v>
      </c>
      <c r="K32" s="197"/>
      <c r="L32" s="70" t="s">
        <v>784</v>
      </c>
    </row>
    <row r="33" spans="1:12">
      <c r="B33" s="241"/>
      <c r="C33" s="197"/>
      <c r="D33" s="197"/>
      <c r="E33" s="197"/>
      <c r="F33" s="70" t="s">
        <v>783</v>
      </c>
      <c r="J33" s="11" t="s">
        <v>746</v>
      </c>
      <c r="K33" s="197"/>
      <c r="L33" s="70" t="s">
        <v>783</v>
      </c>
    </row>
    <row r="34" spans="1:12" ht="25.5">
      <c r="B34" s="241"/>
      <c r="C34" s="197"/>
      <c r="D34" s="197"/>
      <c r="E34" s="197"/>
      <c r="F34" s="70" t="s">
        <v>782</v>
      </c>
      <c r="J34" s="11" t="s">
        <v>746</v>
      </c>
      <c r="K34" s="197"/>
      <c r="L34" s="70" t="s">
        <v>782</v>
      </c>
    </row>
    <row r="35" spans="1:12" ht="26.25" thickBot="1">
      <c r="B35" s="222"/>
      <c r="C35" s="198"/>
      <c r="D35" s="198"/>
      <c r="E35" s="198"/>
      <c r="F35" s="18" t="s">
        <v>781</v>
      </c>
      <c r="J35" s="11" t="s">
        <v>746</v>
      </c>
      <c r="K35" s="198"/>
      <c r="L35" s="18" t="s">
        <v>781</v>
      </c>
    </row>
    <row r="36" spans="1:12" ht="64.5" thickBot="1">
      <c r="B36" s="40">
        <v>4</v>
      </c>
      <c r="C36" s="19" t="s">
        <v>777</v>
      </c>
      <c r="D36" s="19" t="s">
        <v>780</v>
      </c>
      <c r="E36" s="19" t="s">
        <v>778</v>
      </c>
      <c r="F36" s="18"/>
      <c r="G36" s="17" t="s">
        <v>779</v>
      </c>
      <c r="H36" t="s">
        <v>778</v>
      </c>
      <c r="J36" s="11" t="s">
        <v>746</v>
      </c>
      <c r="K36" s="19" t="s">
        <v>777</v>
      </c>
      <c r="L36" s="18"/>
    </row>
    <row r="37" spans="1:12" ht="64.5" thickBot="1">
      <c r="B37" s="40">
        <v>5</v>
      </c>
      <c r="C37" s="19" t="s">
        <v>773</v>
      </c>
      <c r="D37" s="19" t="s">
        <v>776</v>
      </c>
      <c r="E37" s="19" t="s">
        <v>774</v>
      </c>
      <c r="F37" s="18"/>
      <c r="G37" s="17" t="s">
        <v>775</v>
      </c>
      <c r="H37" s="19" t="s">
        <v>774</v>
      </c>
      <c r="J37" s="11" t="s">
        <v>746</v>
      </c>
      <c r="K37" s="19" t="s">
        <v>773</v>
      </c>
      <c r="L37" s="18"/>
    </row>
    <row r="38" spans="1:12" ht="64.5" thickBot="1">
      <c r="B38" s="40">
        <v>6</v>
      </c>
      <c r="C38" s="19" t="s">
        <v>770</v>
      </c>
      <c r="D38" s="19" t="s">
        <v>772</v>
      </c>
      <c r="E38" s="19" t="s">
        <v>528</v>
      </c>
      <c r="F38" s="18"/>
      <c r="G38" s="17" t="s">
        <v>771</v>
      </c>
      <c r="H38" s="19" t="s">
        <v>528</v>
      </c>
      <c r="J38" s="11" t="s">
        <v>746</v>
      </c>
      <c r="K38" s="19" t="s">
        <v>770</v>
      </c>
      <c r="L38" s="18"/>
    </row>
    <row r="39" spans="1:12" ht="39" thickBot="1">
      <c r="B39" s="40">
        <v>7</v>
      </c>
      <c r="C39" s="19" t="s">
        <v>767</v>
      </c>
      <c r="D39" s="19" t="s">
        <v>769</v>
      </c>
      <c r="E39" s="19" t="s">
        <v>752</v>
      </c>
      <c r="F39" s="18"/>
      <c r="G39" s="17" t="s">
        <v>768</v>
      </c>
      <c r="H39" s="63" t="s">
        <v>752</v>
      </c>
      <c r="J39" s="11" t="s">
        <v>746</v>
      </c>
      <c r="K39" s="19" t="s">
        <v>767</v>
      </c>
      <c r="L39" s="18"/>
    </row>
    <row r="40" spans="1:12" ht="51.75" thickBot="1">
      <c r="B40" s="40">
        <v>8</v>
      </c>
      <c r="C40" s="19" t="s">
        <v>764</v>
      </c>
      <c r="D40" s="19" t="s">
        <v>766</v>
      </c>
      <c r="E40" s="19" t="s">
        <v>502</v>
      </c>
      <c r="F40" s="18"/>
      <c r="G40" s="17" t="s">
        <v>765</v>
      </c>
      <c r="H40" s="19" t="s">
        <v>502</v>
      </c>
      <c r="J40" s="11" t="s">
        <v>746</v>
      </c>
      <c r="K40" s="19" t="s">
        <v>764</v>
      </c>
      <c r="L40" s="18"/>
    </row>
    <row r="41" spans="1:12" ht="51.75" thickBot="1">
      <c r="B41" s="40">
        <v>9</v>
      </c>
      <c r="C41" s="19" t="s">
        <v>761</v>
      </c>
      <c r="D41" s="19" t="s">
        <v>763</v>
      </c>
      <c r="E41" s="19" t="s">
        <v>759</v>
      </c>
      <c r="F41" s="18"/>
      <c r="G41" s="17" t="s">
        <v>762</v>
      </c>
      <c r="H41" s="19" t="s">
        <v>502</v>
      </c>
      <c r="J41" s="11" t="s">
        <v>746</v>
      </c>
      <c r="K41" s="19" t="s">
        <v>761</v>
      </c>
      <c r="L41" s="18"/>
    </row>
    <row r="42" spans="1:12" ht="39" thickBot="1">
      <c r="B42" s="40">
        <v>10</v>
      </c>
      <c r="C42" s="19" t="s">
        <v>757</v>
      </c>
      <c r="D42" s="19" t="s">
        <v>760</v>
      </c>
      <c r="E42" s="19" t="s">
        <v>759</v>
      </c>
      <c r="F42" s="18"/>
      <c r="G42" s="17" t="s">
        <v>758</v>
      </c>
      <c r="H42" s="19" t="s">
        <v>502</v>
      </c>
      <c r="J42" s="11" t="s">
        <v>746</v>
      </c>
      <c r="K42" s="19" t="s">
        <v>757</v>
      </c>
      <c r="L42" s="18"/>
    </row>
    <row r="43" spans="1:12" ht="26.25" thickBot="1">
      <c r="B43" s="40">
        <v>11</v>
      </c>
      <c r="C43" s="19" t="s">
        <v>755</v>
      </c>
      <c r="D43" s="19" t="s">
        <v>754</v>
      </c>
      <c r="E43" s="19" t="s">
        <v>489</v>
      </c>
      <c r="F43" s="18"/>
      <c r="G43" s="17" t="s">
        <v>756</v>
      </c>
      <c r="H43" s="63" t="s">
        <v>752</v>
      </c>
      <c r="J43" s="11" t="s">
        <v>746</v>
      </c>
      <c r="K43" s="19" t="s">
        <v>755</v>
      </c>
      <c r="L43" s="18"/>
    </row>
    <row r="44" spans="1:12" ht="26.25" thickBot="1">
      <c r="B44" s="40">
        <v>12</v>
      </c>
      <c r="C44" s="19" t="s">
        <v>751</v>
      </c>
      <c r="D44" s="19" t="s">
        <v>754</v>
      </c>
      <c r="E44" s="19" t="s">
        <v>489</v>
      </c>
      <c r="F44" s="18"/>
      <c r="G44" s="17" t="s">
        <v>753</v>
      </c>
      <c r="H44" s="63" t="s">
        <v>752</v>
      </c>
      <c r="J44" s="11" t="s">
        <v>746</v>
      </c>
      <c r="K44" s="19" t="s">
        <v>751</v>
      </c>
      <c r="L44" s="18"/>
    </row>
    <row r="45" spans="1:12" ht="26.25" thickBot="1">
      <c r="B45" s="16"/>
      <c r="C45" s="14" t="s">
        <v>471</v>
      </c>
      <c r="D45" s="15" t="s">
        <v>470</v>
      </c>
      <c r="E45" s="14"/>
      <c r="F45" s="69"/>
      <c r="J45" s="11" t="s">
        <v>746</v>
      </c>
      <c r="K45" s="14" t="s">
        <v>471</v>
      </c>
      <c r="L45" s="69"/>
    </row>
    <row r="46" spans="1:12" ht="15" thickTop="1" thickBot="1">
      <c r="J46" s="11" t="s">
        <v>746</v>
      </c>
    </row>
    <row r="47" spans="1:12" ht="15" thickTop="1" thickBot="1">
      <c r="A47">
        <v>22048</v>
      </c>
      <c r="B47" s="68" t="s">
        <v>515</v>
      </c>
      <c r="C47" s="67" t="s">
        <v>514</v>
      </c>
      <c r="D47" s="67" t="s">
        <v>513</v>
      </c>
      <c r="E47" s="67" t="s">
        <v>512</v>
      </c>
      <c r="F47" s="66" t="s">
        <v>511</v>
      </c>
      <c r="J47" s="11" t="s">
        <v>746</v>
      </c>
      <c r="K47" s="67" t="s">
        <v>514</v>
      </c>
      <c r="L47" s="66" t="s">
        <v>511</v>
      </c>
    </row>
    <row r="48" spans="1:12" ht="64.5" thickBot="1">
      <c r="B48" s="61">
        <v>0</v>
      </c>
      <c r="C48" s="65" t="s">
        <v>509</v>
      </c>
      <c r="D48" s="65" t="s">
        <v>508</v>
      </c>
      <c r="E48" s="65" t="s">
        <v>489</v>
      </c>
      <c r="F48" s="64"/>
      <c r="G48" s="17" t="s">
        <v>750</v>
      </c>
      <c r="H48" s="17" t="s">
        <v>749</v>
      </c>
      <c r="J48" s="11" t="s">
        <v>746</v>
      </c>
      <c r="K48" s="65" t="s">
        <v>509</v>
      </c>
      <c r="L48" s="64"/>
    </row>
    <row r="49" spans="1:12" ht="26.25" thickBot="1">
      <c r="B49" s="61">
        <v>1</v>
      </c>
      <c r="C49" s="49" t="s">
        <v>559</v>
      </c>
      <c r="D49" s="49" t="s">
        <v>558</v>
      </c>
      <c r="E49" s="49" t="s">
        <v>747</v>
      </c>
      <c r="F49" s="52" t="s">
        <v>555</v>
      </c>
      <c r="G49" s="50" t="s">
        <v>748</v>
      </c>
      <c r="H49" s="49" t="s">
        <v>747</v>
      </c>
      <c r="J49" s="11" t="s">
        <v>746</v>
      </c>
      <c r="K49" s="49" t="s">
        <v>559</v>
      </c>
      <c r="L49" s="52" t="s">
        <v>555</v>
      </c>
    </row>
    <row r="50" spans="1:12" ht="39" thickBot="1">
      <c r="B50" s="61">
        <v>2</v>
      </c>
      <c r="C50" s="49" t="s">
        <v>743</v>
      </c>
      <c r="D50" s="63"/>
      <c r="E50" s="49" t="s">
        <v>744</v>
      </c>
      <c r="F50" s="52" t="s">
        <v>555</v>
      </c>
      <c r="G50" t="s">
        <v>745</v>
      </c>
      <c r="H50" s="49" t="s">
        <v>744</v>
      </c>
      <c r="J50" s="11" t="s">
        <v>468</v>
      </c>
      <c r="K50" s="49" t="s">
        <v>743</v>
      </c>
      <c r="L50" s="52" t="s">
        <v>555</v>
      </c>
    </row>
    <row r="51" spans="1:12" ht="76.5">
      <c r="B51" s="244">
        <v>3</v>
      </c>
      <c r="C51" s="242" t="s">
        <v>738</v>
      </c>
      <c r="D51" s="57" t="s">
        <v>742</v>
      </c>
      <c r="E51" s="242" t="s">
        <v>741</v>
      </c>
      <c r="F51" s="239" t="s">
        <v>555</v>
      </c>
      <c r="G51" t="s">
        <v>740</v>
      </c>
      <c r="H51" t="s">
        <v>739</v>
      </c>
      <c r="J51" s="11" t="s">
        <v>468</v>
      </c>
      <c r="K51" s="242" t="s">
        <v>738</v>
      </c>
      <c r="L51" s="239" t="s">
        <v>555</v>
      </c>
    </row>
    <row r="52" spans="1:12" ht="90" thickBot="1">
      <c r="B52" s="245"/>
      <c r="C52" s="243"/>
      <c r="D52" s="49" t="s">
        <v>737</v>
      </c>
      <c r="E52" s="243"/>
      <c r="F52" s="240"/>
      <c r="J52" s="11" t="s">
        <v>468</v>
      </c>
      <c r="K52" s="243"/>
      <c r="L52" s="240"/>
    </row>
    <row r="53" spans="1:12" ht="128.25" thickBot="1">
      <c r="B53" s="61">
        <v>4</v>
      </c>
      <c r="C53" s="49" t="s">
        <v>609</v>
      </c>
      <c r="D53" s="49" t="s">
        <v>736</v>
      </c>
      <c r="E53" s="49" t="s">
        <v>735</v>
      </c>
      <c r="F53" s="60"/>
      <c r="G53" s="50" t="s">
        <v>606</v>
      </c>
      <c r="H53" s="49" t="s">
        <v>735</v>
      </c>
      <c r="J53" s="11" t="s">
        <v>468</v>
      </c>
      <c r="K53" s="49" t="s">
        <v>609</v>
      </c>
      <c r="L53" s="60"/>
    </row>
    <row r="54" spans="1:12" ht="38.25">
      <c r="B54" s="244">
        <v>5</v>
      </c>
      <c r="C54" s="242" t="s">
        <v>732</v>
      </c>
      <c r="D54" s="57" t="s">
        <v>529</v>
      </c>
      <c r="E54" s="242" t="s">
        <v>734</v>
      </c>
      <c r="F54" s="261"/>
      <c r="G54" t="s">
        <v>733</v>
      </c>
      <c r="H54" s="50" t="s">
        <v>598</v>
      </c>
      <c r="J54" s="11" t="s">
        <v>468</v>
      </c>
      <c r="K54" s="242" t="s">
        <v>732</v>
      </c>
      <c r="L54" s="261"/>
    </row>
    <row r="55" spans="1:12" ht="165.75">
      <c r="B55" s="259"/>
      <c r="C55" s="246"/>
      <c r="D55" s="57" t="s">
        <v>731</v>
      </c>
      <c r="E55" s="246"/>
      <c r="F55" s="262"/>
      <c r="J55" s="11" t="s">
        <v>679</v>
      </c>
      <c r="K55" s="246"/>
      <c r="L55" s="262"/>
    </row>
    <row r="56" spans="1:12" ht="141.75" thickBot="1">
      <c r="B56" s="260"/>
      <c r="C56" s="247"/>
      <c r="D56" s="62" t="s">
        <v>730</v>
      </c>
      <c r="E56" s="247"/>
      <c r="F56" s="263"/>
      <c r="J56" s="11" t="s">
        <v>679</v>
      </c>
      <c r="K56" s="247"/>
      <c r="L56" s="263"/>
    </row>
    <row r="57" spans="1:12" ht="14.25" thickBot="1">
      <c r="B57" s="61">
        <v>6</v>
      </c>
      <c r="C57" s="49" t="s">
        <v>728</v>
      </c>
      <c r="D57" s="49" t="s">
        <v>490</v>
      </c>
      <c r="E57" s="49" t="s">
        <v>489</v>
      </c>
      <c r="F57" s="60"/>
      <c r="G57" s="50" t="s">
        <v>729</v>
      </c>
      <c r="H57" s="50" t="s">
        <v>681</v>
      </c>
      <c r="J57" s="11" t="s">
        <v>679</v>
      </c>
      <c r="K57" s="49" t="s">
        <v>728</v>
      </c>
      <c r="L57" s="60"/>
    </row>
    <row r="58" spans="1:12" ht="26.25" thickBot="1">
      <c r="B58" s="61">
        <v>7</v>
      </c>
      <c r="C58" s="49" t="s">
        <v>726</v>
      </c>
      <c r="D58" s="49" t="s">
        <v>475</v>
      </c>
      <c r="E58" s="49" t="s">
        <v>723</v>
      </c>
      <c r="F58" s="60"/>
      <c r="G58" s="50" t="s">
        <v>727</v>
      </c>
      <c r="H58" s="50" t="s">
        <v>721</v>
      </c>
      <c r="J58" s="11" t="s">
        <v>679</v>
      </c>
      <c r="K58" s="49" t="s">
        <v>726</v>
      </c>
      <c r="L58" s="60"/>
    </row>
    <row r="59" spans="1:12" ht="26.25" thickBot="1">
      <c r="B59" s="61">
        <v>8</v>
      </c>
      <c r="C59" s="49" t="s">
        <v>724</v>
      </c>
      <c r="D59" s="49" t="s">
        <v>490</v>
      </c>
      <c r="E59" s="49" t="s">
        <v>489</v>
      </c>
      <c r="F59" s="60"/>
      <c r="G59" s="50" t="s">
        <v>725</v>
      </c>
      <c r="H59" s="50" t="s">
        <v>681</v>
      </c>
      <c r="J59" s="11" t="s">
        <v>679</v>
      </c>
      <c r="K59" s="49" t="s">
        <v>724</v>
      </c>
      <c r="L59" s="60"/>
    </row>
    <row r="60" spans="1:12" ht="26.25" thickBot="1">
      <c r="B60" s="61">
        <v>9</v>
      </c>
      <c r="C60" s="49" t="s">
        <v>720</v>
      </c>
      <c r="D60" s="49" t="s">
        <v>475</v>
      </c>
      <c r="E60" s="49" t="s">
        <v>723</v>
      </c>
      <c r="F60" s="60"/>
      <c r="G60" s="50" t="s">
        <v>722</v>
      </c>
      <c r="H60" s="50" t="s">
        <v>721</v>
      </c>
      <c r="J60" s="11" t="s">
        <v>679</v>
      </c>
      <c r="K60" s="49" t="s">
        <v>720</v>
      </c>
      <c r="L60" s="60"/>
    </row>
    <row r="61" spans="1:12" ht="26.25" thickBot="1">
      <c r="B61" s="59"/>
      <c r="C61" s="44" t="s">
        <v>471</v>
      </c>
      <c r="D61" s="46" t="s">
        <v>470</v>
      </c>
      <c r="E61" s="45"/>
      <c r="F61" s="58"/>
      <c r="J61" s="11" t="s">
        <v>679</v>
      </c>
      <c r="K61" s="44" t="s">
        <v>471</v>
      </c>
      <c r="L61" s="58"/>
    </row>
    <row r="62" spans="1:12" ht="15" thickTop="1" thickBot="1">
      <c r="J62" s="11" t="s">
        <v>679</v>
      </c>
    </row>
    <row r="63" spans="1:12" ht="15" thickTop="1" thickBot="1">
      <c r="A63">
        <v>22057</v>
      </c>
      <c r="B63" s="56" t="s">
        <v>515</v>
      </c>
      <c r="C63" s="55" t="s">
        <v>514</v>
      </c>
      <c r="D63" s="55" t="s">
        <v>513</v>
      </c>
      <c r="E63" s="55" t="s">
        <v>512</v>
      </c>
      <c r="F63" s="54" t="s">
        <v>511</v>
      </c>
      <c r="J63" s="11" t="s">
        <v>679</v>
      </c>
      <c r="K63" s="55" t="s">
        <v>514</v>
      </c>
      <c r="L63" s="54" t="s">
        <v>511</v>
      </c>
    </row>
    <row r="64" spans="1:12" ht="64.5" thickBot="1">
      <c r="B64" s="51">
        <v>0</v>
      </c>
      <c r="C64" s="49" t="s">
        <v>509</v>
      </c>
      <c r="D64" s="49" t="s">
        <v>508</v>
      </c>
      <c r="E64" s="49" t="s">
        <v>489</v>
      </c>
      <c r="F64" s="53"/>
      <c r="G64" s="17" t="s">
        <v>693</v>
      </c>
      <c r="H64" s="17" t="s">
        <v>692</v>
      </c>
      <c r="J64" s="11" t="s">
        <v>679</v>
      </c>
      <c r="K64" s="49" t="s">
        <v>509</v>
      </c>
      <c r="L64" s="53"/>
    </row>
    <row r="65" spans="1:12" ht="26.25" thickBot="1">
      <c r="B65" s="51">
        <v>1</v>
      </c>
      <c r="C65" s="49" t="s">
        <v>504</v>
      </c>
      <c r="D65" s="49" t="s">
        <v>503</v>
      </c>
      <c r="E65" s="49" t="s">
        <v>502</v>
      </c>
      <c r="F65" s="52" t="s">
        <v>555</v>
      </c>
      <c r="G65" s="50" t="s">
        <v>691</v>
      </c>
      <c r="H65" s="49" t="s">
        <v>502</v>
      </c>
      <c r="J65" s="11" t="s">
        <v>679</v>
      </c>
      <c r="K65" s="49" t="s">
        <v>504</v>
      </c>
      <c r="L65" s="52" t="s">
        <v>555</v>
      </c>
    </row>
    <row r="66" spans="1:12" ht="90" thickBot="1">
      <c r="B66" s="51">
        <v>2</v>
      </c>
      <c r="C66" s="49" t="s">
        <v>609</v>
      </c>
      <c r="D66" s="49" t="s">
        <v>608</v>
      </c>
      <c r="E66" s="49" t="s">
        <v>689</v>
      </c>
      <c r="F66" s="52" t="s">
        <v>555</v>
      </c>
      <c r="G66" s="50" t="s">
        <v>690</v>
      </c>
      <c r="H66" s="49" t="s">
        <v>689</v>
      </c>
      <c r="J66" s="11" t="s">
        <v>679</v>
      </c>
      <c r="K66" s="49" t="s">
        <v>609</v>
      </c>
      <c r="L66" s="52" t="s">
        <v>555</v>
      </c>
    </row>
    <row r="67" spans="1:12" ht="38.25">
      <c r="B67" s="250">
        <v>3</v>
      </c>
      <c r="C67" s="242" t="s">
        <v>718</v>
      </c>
      <c r="D67" s="57" t="s">
        <v>715</v>
      </c>
      <c r="E67" s="242" t="s">
        <v>594</v>
      </c>
      <c r="F67" s="239" t="s">
        <v>555</v>
      </c>
      <c r="G67" t="s">
        <v>719</v>
      </c>
      <c r="H67" t="s">
        <v>713</v>
      </c>
      <c r="J67" s="11" t="s">
        <v>679</v>
      </c>
      <c r="K67" s="242" t="s">
        <v>718</v>
      </c>
      <c r="L67" s="239" t="s">
        <v>555</v>
      </c>
    </row>
    <row r="68" spans="1:12" ht="25.5">
      <c r="B68" s="251"/>
      <c r="C68" s="246"/>
      <c r="D68" s="57" t="s">
        <v>717</v>
      </c>
      <c r="E68" s="246"/>
      <c r="F68" s="248"/>
      <c r="J68" s="11" t="s">
        <v>679</v>
      </c>
      <c r="K68" s="246"/>
      <c r="L68" s="248"/>
    </row>
    <row r="69" spans="1:12" ht="26.25" thickBot="1">
      <c r="B69" s="252"/>
      <c r="C69" s="247"/>
      <c r="D69" s="49" t="s">
        <v>716</v>
      </c>
      <c r="E69" s="247"/>
      <c r="F69" s="249"/>
      <c r="J69" s="11" t="s">
        <v>679</v>
      </c>
      <c r="K69" s="247"/>
      <c r="L69" s="249"/>
    </row>
    <row r="70" spans="1:12" ht="38.25">
      <c r="B70" s="250">
        <v>4</v>
      </c>
      <c r="C70" s="242" t="s">
        <v>712</v>
      </c>
      <c r="D70" s="57" t="s">
        <v>715</v>
      </c>
      <c r="E70" s="242" t="s">
        <v>594</v>
      </c>
      <c r="F70" s="239" t="s">
        <v>555</v>
      </c>
      <c r="G70" t="s">
        <v>714</v>
      </c>
      <c r="H70" t="s">
        <v>713</v>
      </c>
      <c r="J70" s="11" t="s">
        <v>679</v>
      </c>
      <c r="K70" s="242" t="s">
        <v>712</v>
      </c>
      <c r="L70" s="239" t="s">
        <v>555</v>
      </c>
    </row>
    <row r="71" spans="1:12" ht="25.5">
      <c r="B71" s="251"/>
      <c r="C71" s="246"/>
      <c r="D71" s="57" t="s">
        <v>711</v>
      </c>
      <c r="E71" s="246"/>
      <c r="F71" s="248"/>
      <c r="J71" s="11" t="s">
        <v>679</v>
      </c>
      <c r="K71" s="246"/>
      <c r="L71" s="248"/>
    </row>
    <row r="72" spans="1:12" ht="25.5">
      <c r="B72" s="251"/>
      <c r="C72" s="246"/>
      <c r="D72" s="57" t="s">
        <v>710</v>
      </c>
      <c r="E72" s="246"/>
      <c r="F72" s="248"/>
      <c r="J72" s="11" t="s">
        <v>679</v>
      </c>
      <c r="K72" s="246"/>
      <c r="L72" s="248"/>
    </row>
    <row r="73" spans="1:12" ht="26.25" thickBot="1">
      <c r="B73" s="252"/>
      <c r="C73" s="247"/>
      <c r="D73" s="49" t="s">
        <v>709</v>
      </c>
      <c r="E73" s="247"/>
      <c r="F73" s="249"/>
      <c r="J73" s="11" t="s">
        <v>679</v>
      </c>
      <c r="K73" s="247"/>
      <c r="L73" s="249"/>
    </row>
    <row r="74" spans="1:12" ht="51.75" thickBot="1">
      <c r="B74" s="51">
        <v>5</v>
      </c>
      <c r="C74" s="49" t="s">
        <v>707</v>
      </c>
      <c r="D74" s="49" t="s">
        <v>708</v>
      </c>
      <c r="E74" s="49" t="s">
        <v>700</v>
      </c>
      <c r="F74" s="48"/>
      <c r="G74" s="50" t="s">
        <v>703</v>
      </c>
      <c r="H74" s="50" t="s">
        <v>698</v>
      </c>
      <c r="J74" s="11" t="s">
        <v>679</v>
      </c>
      <c r="K74" s="49" t="s">
        <v>707</v>
      </c>
      <c r="L74" s="48"/>
    </row>
    <row r="75" spans="1:12" ht="90" thickBot="1">
      <c r="B75" s="51">
        <v>6</v>
      </c>
      <c r="C75" s="49" t="s">
        <v>705</v>
      </c>
      <c r="D75" s="49" t="s">
        <v>706</v>
      </c>
      <c r="E75" s="49" t="s">
        <v>700</v>
      </c>
      <c r="F75" s="48"/>
      <c r="G75" s="50" t="s">
        <v>699</v>
      </c>
      <c r="H75" s="50" t="s">
        <v>698</v>
      </c>
      <c r="J75" s="11" t="s">
        <v>679</v>
      </c>
      <c r="K75" s="49" t="s">
        <v>705</v>
      </c>
      <c r="L75" s="48"/>
    </row>
    <row r="76" spans="1:12" ht="26.25" thickBot="1">
      <c r="B76" s="47"/>
      <c r="C76" s="44" t="s">
        <v>471</v>
      </c>
      <c r="D76" s="46" t="s">
        <v>470</v>
      </c>
      <c r="E76" s="45"/>
      <c r="F76" s="43"/>
      <c r="J76" s="11" t="s">
        <v>679</v>
      </c>
      <c r="K76" s="44" t="s">
        <v>471</v>
      </c>
      <c r="L76" s="43"/>
    </row>
    <row r="77" spans="1:12" ht="15" thickTop="1" thickBot="1">
      <c r="J77" s="11" t="s">
        <v>679</v>
      </c>
    </row>
    <row r="78" spans="1:12" ht="15" thickTop="1" thickBot="1">
      <c r="A78">
        <v>22058</v>
      </c>
      <c r="B78" s="56" t="s">
        <v>515</v>
      </c>
      <c r="C78" s="55" t="s">
        <v>514</v>
      </c>
      <c r="D78" s="55" t="s">
        <v>513</v>
      </c>
      <c r="E78" s="55" t="s">
        <v>512</v>
      </c>
      <c r="F78" s="54" t="s">
        <v>511</v>
      </c>
      <c r="J78" s="11" t="s">
        <v>679</v>
      </c>
      <c r="K78" s="55" t="s">
        <v>514</v>
      </c>
      <c r="L78" s="54" t="s">
        <v>511</v>
      </c>
    </row>
    <row r="79" spans="1:12" ht="64.5" thickBot="1">
      <c r="B79" s="51">
        <v>0</v>
      </c>
      <c r="C79" s="49" t="s">
        <v>509</v>
      </c>
      <c r="D79" s="49" t="s">
        <v>508</v>
      </c>
      <c r="E79" s="49" t="s">
        <v>489</v>
      </c>
      <c r="F79" s="53"/>
      <c r="G79" s="17" t="s">
        <v>693</v>
      </c>
      <c r="H79" s="17" t="s">
        <v>692</v>
      </c>
      <c r="J79" s="11" t="s">
        <v>679</v>
      </c>
      <c r="K79" s="49" t="s">
        <v>509</v>
      </c>
      <c r="L79" s="53"/>
    </row>
    <row r="80" spans="1:12" ht="26.25" thickBot="1">
      <c r="B80" s="51">
        <v>1</v>
      </c>
      <c r="C80" s="49" t="s">
        <v>504</v>
      </c>
      <c r="D80" s="49" t="s">
        <v>503</v>
      </c>
      <c r="E80" s="49" t="s">
        <v>502</v>
      </c>
      <c r="F80" s="52" t="s">
        <v>555</v>
      </c>
      <c r="G80" s="50" t="s">
        <v>691</v>
      </c>
      <c r="H80" s="49" t="s">
        <v>502</v>
      </c>
      <c r="J80" s="11" t="s">
        <v>679</v>
      </c>
      <c r="K80" s="49" t="s">
        <v>504</v>
      </c>
      <c r="L80" s="52" t="s">
        <v>555</v>
      </c>
    </row>
    <row r="81" spans="1:12" ht="90" thickBot="1">
      <c r="B81" s="51">
        <v>2</v>
      </c>
      <c r="C81" s="49" t="s">
        <v>609</v>
      </c>
      <c r="D81" s="49" t="s">
        <v>608</v>
      </c>
      <c r="E81" s="49" t="s">
        <v>689</v>
      </c>
      <c r="F81" s="52" t="s">
        <v>555</v>
      </c>
      <c r="G81" s="50" t="s">
        <v>690</v>
      </c>
      <c r="H81" s="49" t="s">
        <v>689</v>
      </c>
      <c r="J81" s="11" t="s">
        <v>679</v>
      </c>
      <c r="K81" s="49" t="s">
        <v>609</v>
      </c>
      <c r="L81" s="52" t="s">
        <v>555</v>
      </c>
    </row>
    <row r="82" spans="1:12" ht="51.75" thickBot="1">
      <c r="B82" s="51">
        <v>3</v>
      </c>
      <c r="C82" s="49" t="s">
        <v>702</v>
      </c>
      <c r="D82" s="49" t="s">
        <v>704</v>
      </c>
      <c r="E82" s="49" t="s">
        <v>700</v>
      </c>
      <c r="F82" s="48"/>
      <c r="G82" s="50" t="s">
        <v>703</v>
      </c>
      <c r="H82" s="49" t="s">
        <v>698</v>
      </c>
      <c r="J82" s="11" t="s">
        <v>679</v>
      </c>
      <c r="K82" s="49" t="s">
        <v>702</v>
      </c>
      <c r="L82" s="48"/>
    </row>
    <row r="83" spans="1:12" ht="90" thickBot="1">
      <c r="B83" s="51">
        <v>4</v>
      </c>
      <c r="C83" s="49" t="s">
        <v>697</v>
      </c>
      <c r="D83" s="49" t="s">
        <v>701</v>
      </c>
      <c r="E83" s="49" t="s">
        <v>700</v>
      </c>
      <c r="F83" s="48"/>
      <c r="G83" s="50" t="s">
        <v>699</v>
      </c>
      <c r="H83" s="49" t="s">
        <v>698</v>
      </c>
      <c r="J83" s="11" t="s">
        <v>679</v>
      </c>
      <c r="K83" s="49" t="s">
        <v>697</v>
      </c>
      <c r="L83" s="48"/>
    </row>
    <row r="84" spans="1:12" ht="26.25" thickBot="1">
      <c r="B84" s="47"/>
      <c r="C84" s="44" t="s">
        <v>471</v>
      </c>
      <c r="D84" s="46" t="s">
        <v>470</v>
      </c>
      <c r="E84" s="45"/>
      <c r="F84" s="43"/>
      <c r="J84" s="11" t="s">
        <v>679</v>
      </c>
      <c r="K84" s="44" t="s">
        <v>471</v>
      </c>
      <c r="L84" s="43"/>
    </row>
    <row r="85" spans="1:12" ht="15" thickTop="1" thickBot="1">
      <c r="J85" s="11" t="s">
        <v>679</v>
      </c>
    </row>
    <row r="86" spans="1:12" ht="15" thickTop="1" thickBot="1">
      <c r="A86">
        <v>22059</v>
      </c>
      <c r="B86" s="56" t="s">
        <v>515</v>
      </c>
      <c r="C86" s="55" t="s">
        <v>514</v>
      </c>
      <c r="D86" s="55" t="s">
        <v>513</v>
      </c>
      <c r="E86" s="55" t="s">
        <v>512</v>
      </c>
      <c r="F86" s="54" t="s">
        <v>511</v>
      </c>
      <c r="J86" s="11" t="s">
        <v>679</v>
      </c>
      <c r="K86" s="55" t="s">
        <v>514</v>
      </c>
      <c r="L86" s="54" t="s">
        <v>511</v>
      </c>
    </row>
    <row r="87" spans="1:12" ht="64.5" thickBot="1">
      <c r="B87" s="51">
        <v>0</v>
      </c>
      <c r="C87" s="49" t="s">
        <v>509</v>
      </c>
      <c r="D87" s="49" t="s">
        <v>508</v>
      </c>
      <c r="E87" s="49" t="s">
        <v>489</v>
      </c>
      <c r="F87" s="53"/>
      <c r="G87" s="17" t="s">
        <v>693</v>
      </c>
      <c r="H87" s="17" t="s">
        <v>692</v>
      </c>
      <c r="J87" s="11" t="s">
        <v>679</v>
      </c>
      <c r="K87" s="49" t="s">
        <v>509</v>
      </c>
      <c r="L87" s="53"/>
    </row>
    <row r="88" spans="1:12" ht="26.25" thickBot="1">
      <c r="B88" s="51">
        <v>1</v>
      </c>
      <c r="C88" s="49" t="s">
        <v>504</v>
      </c>
      <c r="D88" s="49" t="s">
        <v>503</v>
      </c>
      <c r="E88" s="49" t="s">
        <v>502</v>
      </c>
      <c r="F88" s="52" t="s">
        <v>555</v>
      </c>
      <c r="G88" s="50" t="s">
        <v>691</v>
      </c>
      <c r="H88" s="49" t="s">
        <v>502</v>
      </c>
      <c r="J88" s="11" t="s">
        <v>679</v>
      </c>
      <c r="K88" s="49" t="s">
        <v>504</v>
      </c>
      <c r="L88" s="52" t="s">
        <v>555</v>
      </c>
    </row>
    <row r="89" spans="1:12" ht="90" thickBot="1">
      <c r="B89" s="51">
        <v>2</v>
      </c>
      <c r="C89" s="49" t="s">
        <v>609</v>
      </c>
      <c r="D89" s="49" t="s">
        <v>608</v>
      </c>
      <c r="E89" s="49" t="s">
        <v>689</v>
      </c>
      <c r="F89" s="52" t="s">
        <v>555</v>
      </c>
      <c r="G89" s="50" t="s">
        <v>690</v>
      </c>
      <c r="H89" s="49" t="s">
        <v>689</v>
      </c>
      <c r="J89" s="11" t="s">
        <v>679</v>
      </c>
      <c r="K89" s="49" t="s">
        <v>609</v>
      </c>
      <c r="L89" s="52" t="s">
        <v>555</v>
      </c>
    </row>
    <row r="90" spans="1:12" ht="51.75" thickBot="1">
      <c r="B90" s="51">
        <v>3</v>
      </c>
      <c r="C90" s="49" t="s">
        <v>696</v>
      </c>
      <c r="D90" s="49" t="s">
        <v>688</v>
      </c>
      <c r="E90" s="49" t="s">
        <v>687</v>
      </c>
      <c r="F90" s="52" t="s">
        <v>555</v>
      </c>
      <c r="G90" s="50" t="s">
        <v>686</v>
      </c>
      <c r="H90" s="50" t="s">
        <v>685</v>
      </c>
      <c r="J90" s="11" t="s">
        <v>679</v>
      </c>
      <c r="K90" s="49" t="s">
        <v>696</v>
      </c>
      <c r="L90" s="52" t="s">
        <v>555</v>
      </c>
    </row>
    <row r="91" spans="1:12" ht="64.5" thickBot="1">
      <c r="B91" s="51">
        <v>4</v>
      </c>
      <c r="C91" s="49" t="s">
        <v>694</v>
      </c>
      <c r="D91" s="49" t="s">
        <v>695</v>
      </c>
      <c r="E91" s="49" t="s">
        <v>545</v>
      </c>
      <c r="F91" s="48"/>
      <c r="G91" s="50" t="s">
        <v>682</v>
      </c>
      <c r="H91" s="50" t="s">
        <v>681</v>
      </c>
      <c r="J91" s="11" t="s">
        <v>679</v>
      </c>
      <c r="K91" s="49" t="s">
        <v>694</v>
      </c>
      <c r="L91" s="48"/>
    </row>
    <row r="92" spans="1:12" ht="26.25" thickBot="1">
      <c r="B92" s="47"/>
      <c r="C92" s="44" t="s">
        <v>471</v>
      </c>
      <c r="D92" s="46" t="s">
        <v>470</v>
      </c>
      <c r="E92" s="45"/>
      <c r="F92" s="43"/>
      <c r="J92" s="11" t="s">
        <v>679</v>
      </c>
      <c r="K92" s="44" t="s">
        <v>471</v>
      </c>
      <c r="L92" s="43"/>
    </row>
    <row r="93" spans="1:12" ht="15" thickTop="1" thickBot="1">
      <c r="J93" s="11" t="s">
        <v>679</v>
      </c>
    </row>
    <row r="94" spans="1:12" ht="15" thickTop="1" thickBot="1">
      <c r="A94">
        <v>22060</v>
      </c>
      <c r="B94" s="56" t="s">
        <v>515</v>
      </c>
      <c r="C94" s="55" t="s">
        <v>514</v>
      </c>
      <c r="D94" s="55" t="s">
        <v>513</v>
      </c>
      <c r="E94" s="55" t="s">
        <v>512</v>
      </c>
      <c r="F94" s="54" t="s">
        <v>511</v>
      </c>
      <c r="J94" s="11" t="s">
        <v>679</v>
      </c>
      <c r="K94" s="55" t="s">
        <v>514</v>
      </c>
      <c r="L94" s="54" t="s">
        <v>511</v>
      </c>
    </row>
    <row r="95" spans="1:12" ht="64.5" thickBot="1">
      <c r="B95" s="51">
        <v>0</v>
      </c>
      <c r="C95" s="49" t="s">
        <v>509</v>
      </c>
      <c r="D95" s="49" t="s">
        <v>508</v>
      </c>
      <c r="E95" s="49" t="s">
        <v>489</v>
      </c>
      <c r="F95" s="53"/>
      <c r="G95" s="17" t="s">
        <v>693</v>
      </c>
      <c r="H95" s="17" t="s">
        <v>692</v>
      </c>
      <c r="J95" s="11" t="s">
        <v>679</v>
      </c>
      <c r="K95" s="49" t="s">
        <v>509</v>
      </c>
      <c r="L95" s="53"/>
    </row>
    <row r="96" spans="1:12" ht="26.25" thickBot="1">
      <c r="B96" s="51">
        <v>1</v>
      </c>
      <c r="C96" s="49" t="s">
        <v>504</v>
      </c>
      <c r="D96" s="49" t="s">
        <v>503</v>
      </c>
      <c r="E96" s="49" t="s">
        <v>502</v>
      </c>
      <c r="F96" s="52" t="s">
        <v>555</v>
      </c>
      <c r="G96" s="50" t="s">
        <v>691</v>
      </c>
      <c r="H96" s="49" t="s">
        <v>502</v>
      </c>
      <c r="J96" s="11" t="s">
        <v>679</v>
      </c>
      <c r="K96" s="49" t="s">
        <v>504</v>
      </c>
      <c r="L96" s="52" t="s">
        <v>555</v>
      </c>
    </row>
    <row r="97" spans="2:12" ht="90" thickBot="1">
      <c r="B97" s="51">
        <v>2</v>
      </c>
      <c r="C97" s="49" t="s">
        <v>609</v>
      </c>
      <c r="D97" s="49" t="s">
        <v>608</v>
      </c>
      <c r="E97" s="49" t="s">
        <v>689</v>
      </c>
      <c r="F97" s="52" t="s">
        <v>555</v>
      </c>
      <c r="G97" s="50" t="s">
        <v>690</v>
      </c>
      <c r="H97" s="49" t="s">
        <v>689</v>
      </c>
      <c r="J97" s="11" t="s">
        <v>679</v>
      </c>
      <c r="K97" s="49" t="s">
        <v>609</v>
      </c>
      <c r="L97" s="52" t="s">
        <v>555</v>
      </c>
    </row>
    <row r="98" spans="2:12" ht="51.75" thickBot="1">
      <c r="B98" s="51">
        <v>3</v>
      </c>
      <c r="C98" s="49" t="s">
        <v>684</v>
      </c>
      <c r="D98" s="49" t="s">
        <v>688</v>
      </c>
      <c r="E98" s="49" t="s">
        <v>687</v>
      </c>
      <c r="F98" s="52" t="s">
        <v>555</v>
      </c>
      <c r="G98" s="50" t="s">
        <v>686</v>
      </c>
      <c r="H98" s="50" t="s">
        <v>685</v>
      </c>
      <c r="J98" s="11" t="s">
        <v>679</v>
      </c>
      <c r="K98" s="49" t="s">
        <v>684</v>
      </c>
      <c r="L98" s="52" t="s">
        <v>555</v>
      </c>
    </row>
    <row r="99" spans="2:12" ht="115.5" thickBot="1">
      <c r="B99" s="51">
        <v>4</v>
      </c>
      <c r="C99" s="49" t="s">
        <v>680</v>
      </c>
      <c r="D99" s="49" t="s">
        <v>683</v>
      </c>
      <c r="E99" s="49" t="s">
        <v>545</v>
      </c>
      <c r="F99" s="48"/>
      <c r="G99" s="50" t="s">
        <v>682</v>
      </c>
      <c r="H99" s="50" t="s">
        <v>681</v>
      </c>
      <c r="J99" s="11" t="s">
        <v>679</v>
      </c>
      <c r="K99" s="49" t="s">
        <v>680</v>
      </c>
      <c r="L99" s="48"/>
    </row>
    <row r="100" spans="2:12" ht="26.25" thickBot="1">
      <c r="B100" s="47"/>
      <c r="C100" s="44" t="s">
        <v>471</v>
      </c>
      <c r="D100" s="46" t="s">
        <v>470</v>
      </c>
      <c r="E100" s="45"/>
      <c r="F100" s="43"/>
      <c r="J100" s="11" t="s">
        <v>679</v>
      </c>
      <c r="K100" s="44" t="s">
        <v>471</v>
      </c>
      <c r="L100" s="43"/>
    </row>
    <row r="101" spans="2:12" ht="14.25" thickTop="1">
      <c r="J101" s="11" t="s">
        <v>679</v>
      </c>
    </row>
  </sheetData>
  <mergeCells count="72">
    <mergeCell ref="L6:L7"/>
    <mergeCell ref="L8:L9"/>
    <mergeCell ref="L10:L11"/>
    <mergeCell ref="L18:L19"/>
    <mergeCell ref="L20:L21"/>
    <mergeCell ref="L54:L56"/>
    <mergeCell ref="L67:L69"/>
    <mergeCell ref="L70:L73"/>
    <mergeCell ref="K22:K23"/>
    <mergeCell ref="K28:K29"/>
    <mergeCell ref="K31:K35"/>
    <mergeCell ref="K51:K52"/>
    <mergeCell ref="K54:K56"/>
    <mergeCell ref="K67:K69"/>
    <mergeCell ref="K70:K73"/>
    <mergeCell ref="L22:L23"/>
    <mergeCell ref="L28:L29"/>
    <mergeCell ref="L51:L52"/>
    <mergeCell ref="K6:K7"/>
    <mergeCell ref="K8:K9"/>
    <mergeCell ref="K10:K11"/>
    <mergeCell ref="K18:K19"/>
    <mergeCell ref="K20:K21"/>
    <mergeCell ref="B54:B56"/>
    <mergeCell ref="F54:F56"/>
    <mergeCell ref="E54:E56"/>
    <mergeCell ref="B6:B7"/>
    <mergeCell ref="C6:C7"/>
    <mergeCell ref="E6:E7"/>
    <mergeCell ref="F6:F7"/>
    <mergeCell ref="B20:B21"/>
    <mergeCell ref="C20:C21"/>
    <mergeCell ref="E20:E21"/>
    <mergeCell ref="C54:C56"/>
    <mergeCell ref="F20:F21"/>
    <mergeCell ref="E10:E11"/>
    <mergeCell ref="F10:F11"/>
    <mergeCell ref="E31:E35"/>
    <mergeCell ref="B18:B19"/>
    <mergeCell ref="C18:C19"/>
    <mergeCell ref="E18:E19"/>
    <mergeCell ref="F18:F19"/>
    <mergeCell ref="B8:B9"/>
    <mergeCell ref="C8:C9"/>
    <mergeCell ref="E8:E9"/>
    <mergeCell ref="F8:F9"/>
    <mergeCell ref="B10:B11"/>
    <mergeCell ref="C10:C11"/>
    <mergeCell ref="B22:B23"/>
    <mergeCell ref="C22:C23"/>
    <mergeCell ref="E22:E23"/>
    <mergeCell ref="F22:F23"/>
    <mergeCell ref="B28:B29"/>
    <mergeCell ref="C28:C29"/>
    <mergeCell ref="D28:D29"/>
    <mergeCell ref="E28:E29"/>
    <mergeCell ref="F28:F29"/>
    <mergeCell ref="E70:E73"/>
    <mergeCell ref="F70:F73"/>
    <mergeCell ref="B67:B69"/>
    <mergeCell ref="C67:C69"/>
    <mergeCell ref="E67:E69"/>
    <mergeCell ref="F67:F69"/>
    <mergeCell ref="B70:B73"/>
    <mergeCell ref="C70:C73"/>
    <mergeCell ref="F51:F52"/>
    <mergeCell ref="B31:B35"/>
    <mergeCell ref="C31:C35"/>
    <mergeCell ref="E51:E52"/>
    <mergeCell ref="C51:C52"/>
    <mergeCell ref="B51:B52"/>
    <mergeCell ref="D31:D3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5</vt:i4>
      </vt:variant>
    </vt:vector>
  </HeadingPairs>
  <TitlesOfParts>
    <vt:vector size="21" baseType="lpstr">
      <vt:lpstr>接口综合信息</vt:lpstr>
      <vt:lpstr>tbs_tips</vt:lpstr>
      <vt:lpstr>统一资费编码</vt:lpstr>
      <vt:lpstr>统一资费编码 (2)</vt:lpstr>
      <vt:lpstr>1.7.5</vt:lpstr>
      <vt:lpstr>1.7.5 (2)</vt:lpstr>
      <vt:lpstr>1.7.3</vt:lpstr>
      <vt:lpstr>1.7.3 (2)</vt:lpstr>
      <vt:lpstr>1.7.4</vt:lpstr>
      <vt:lpstr>1.7.4 (2)</vt:lpstr>
      <vt:lpstr>xysc</vt:lpstr>
      <vt:lpstr>xysc (2)</vt:lpstr>
      <vt:lpstr>ljduanxin</vt:lpstr>
      <vt:lpstr>ljduanxin (2)</vt:lpstr>
      <vt:lpstr>Sheet2</vt:lpstr>
      <vt:lpstr>Sheet3</vt:lpstr>
      <vt:lpstr>'1.7.4'!_Hlk298339588</vt:lpstr>
      <vt:lpstr>'1.7.5'!_Hlk298339588</vt:lpstr>
      <vt:lpstr>'1.7.4'!OLE_LINK18</vt:lpstr>
      <vt:lpstr>'1.7.4'!OLE_LINK4</vt:lpstr>
      <vt:lpstr>'1.7.5'!OLE_LINK4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2012-01-12T14:04:08Z</dcterms:modified>
</cp:coreProperties>
</file>