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iji\OneDrive\デスクトップ\"/>
    </mc:Choice>
  </mc:AlternateContent>
  <xr:revisionPtr revIDLastSave="0" documentId="13_ncr:1_{B5DA120B-2262-4B0A-93DB-5209C6C87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1" l="1"/>
  <c r="K29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F22" i="1"/>
  <c r="G23" i="1"/>
  <c r="F23" i="1"/>
  <c r="G22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4" i="2"/>
  <c r="F5" i="2"/>
  <c r="G5" i="2"/>
  <c r="F6" i="2"/>
  <c r="G6" i="2" s="1"/>
  <c r="F7" i="2"/>
  <c r="G7" i="2"/>
  <c r="F8" i="2"/>
  <c r="G8" i="2"/>
  <c r="F9" i="2"/>
  <c r="G9" i="2"/>
  <c r="F10" i="2"/>
  <c r="G10" i="2" s="1"/>
  <c r="F11" i="2"/>
  <c r="G11" i="2"/>
  <c r="F12" i="2"/>
  <c r="G12" i="2"/>
  <c r="F13" i="2"/>
  <c r="G13" i="2"/>
  <c r="F14" i="2"/>
  <c r="G14" i="2" s="1"/>
  <c r="F15" i="2"/>
  <c r="G15" i="2"/>
  <c r="F16" i="2"/>
  <c r="G16" i="2"/>
  <c r="F17" i="2"/>
  <c r="G17" i="2"/>
  <c r="F18" i="2"/>
  <c r="G18" i="2" s="1"/>
  <c r="F19" i="2"/>
  <c r="G19" i="2"/>
  <c r="F20" i="2"/>
  <c r="G20" i="2"/>
  <c r="F21" i="2"/>
  <c r="G21" i="2"/>
  <c r="F22" i="2"/>
  <c r="G22" i="2" s="1"/>
  <c r="F23" i="2"/>
  <c r="G23" i="2"/>
  <c r="F24" i="2"/>
  <c r="G24" i="2"/>
  <c r="F25" i="2"/>
  <c r="G25" i="2"/>
  <c r="F26" i="2"/>
  <c r="G26" i="2" s="1"/>
  <c r="G4" i="2"/>
  <c r="F4" i="2"/>
  <c r="P18" i="1"/>
  <c r="H18" i="1"/>
  <c r="M18" i="1" s="1"/>
  <c r="H17" i="1"/>
  <c r="M17" i="1" s="1"/>
  <c r="P17" i="1"/>
  <c r="J17" i="1"/>
  <c r="J18" i="1"/>
  <c r="E17" i="1" l="1"/>
  <c r="K17" i="1" s="1"/>
  <c r="Q17" i="1"/>
  <c r="R17" i="1" s="1"/>
  <c r="S17" i="1" l="1"/>
  <c r="Q18" i="1"/>
  <c r="N17" i="1"/>
  <c r="O17" i="1" s="1"/>
  <c r="E18" i="1"/>
  <c r="N18" i="1" s="1"/>
  <c r="K18" i="1"/>
  <c r="S18" i="1" l="1"/>
  <c r="R18" i="1"/>
  <c r="O18" i="1"/>
</calcChain>
</file>

<file path=xl/sharedStrings.xml><?xml version="1.0" encoding="utf-8"?>
<sst xmlns="http://schemas.openxmlformats.org/spreadsheetml/2006/main" count="119" uniqueCount="118">
  <si>
    <r>
      <t>优</t>
    </r>
    <r>
      <rPr>
        <sz val="11"/>
        <color theme="1"/>
        <rFont val="游ゴシック"/>
        <family val="2"/>
        <scheme val="minor"/>
      </rPr>
      <t>化策略</t>
    </r>
  </si>
  <si>
    <r>
      <t>涨</t>
    </r>
    <r>
      <rPr>
        <sz val="11"/>
        <color theme="1"/>
        <rFont val="游ゴシック"/>
        <family val="2"/>
        <scheme val="minor"/>
      </rPr>
      <t xml:space="preserve"> </t>
    </r>
  </si>
  <si>
    <r>
      <t>手</t>
    </r>
    <r>
      <rPr>
        <sz val="11"/>
        <color theme="1"/>
        <rFont val="游ゴシック"/>
        <family val="3"/>
        <charset val="134"/>
        <scheme val="minor"/>
      </rPr>
      <t>续费</t>
    </r>
  </si>
  <si>
    <t>10000USDT</t>
  </si>
  <si>
    <t>本金</t>
    <phoneticPr fontId="3"/>
  </si>
  <si>
    <r>
      <t>0.001</t>
    </r>
    <r>
      <rPr>
        <sz val="11"/>
        <color theme="1"/>
        <rFont val="Microsoft YaHei"/>
        <family val="2"/>
        <charset val="134"/>
      </rPr>
      <t>货币</t>
    </r>
    <phoneticPr fontId="3"/>
  </si>
  <si>
    <r>
      <t>最小交易</t>
    </r>
    <r>
      <rPr>
        <sz val="11"/>
        <color theme="1"/>
        <rFont val="Microsoft YaHei"/>
        <family val="2"/>
        <charset val="134"/>
      </rPr>
      <t>单</t>
    </r>
    <r>
      <rPr>
        <sz val="11"/>
        <color theme="1"/>
        <rFont val="游ゴシック"/>
        <family val="2"/>
        <scheme val="minor"/>
      </rPr>
      <t>位</t>
    </r>
    <phoneticPr fontId="3"/>
  </si>
  <si>
    <t>上穿</t>
    <phoneticPr fontId="3"/>
  </si>
  <si>
    <t>下穿</t>
    <phoneticPr fontId="3"/>
  </si>
  <si>
    <t>买入金额</t>
    <phoneticPr fontId="3"/>
  </si>
  <si>
    <t>时间</t>
    <phoneticPr fontId="3"/>
  </si>
  <si>
    <t>id</t>
    <phoneticPr fontId="3"/>
  </si>
  <si>
    <t>卖出金额</t>
    <phoneticPr fontId="3"/>
  </si>
  <si>
    <t>仓位余额</t>
    <phoneticPr fontId="3"/>
  </si>
  <si>
    <t>活钱余额</t>
    <phoneticPr fontId="3"/>
  </si>
  <si>
    <t>手续费</t>
    <phoneticPr fontId="3"/>
  </si>
  <si>
    <t>股票总类</t>
    <phoneticPr fontId="3"/>
  </si>
  <si>
    <t>异动类型</t>
    <phoneticPr fontId="3"/>
  </si>
  <si>
    <t>direction</t>
  </si>
  <si>
    <t>sell_price</t>
  </si>
  <si>
    <t>timestamp</t>
  </si>
  <si>
    <t>buy_price</t>
    <phoneticPr fontId="3"/>
  </si>
  <si>
    <t>currency</t>
    <phoneticPr fontId="3"/>
  </si>
  <si>
    <t>trades</t>
    <phoneticPr fontId="3"/>
  </si>
  <si>
    <t>time</t>
  </si>
  <si>
    <t>4h接口</t>
    <phoneticPr fontId="3"/>
  </si>
  <si>
    <t>K线开始时间，Unix时间戳，单位为毫秒</t>
  </si>
  <si>
    <t>open</t>
  </si>
  <si>
    <t>开盘价</t>
  </si>
  <si>
    <t>high</t>
  </si>
  <si>
    <t> 最高价</t>
  </si>
  <si>
    <t>low</t>
  </si>
  <si>
    <t>最低价</t>
  </si>
  <si>
    <t>close</t>
  </si>
  <si>
    <t>收盘价</t>
  </si>
  <si>
    <t>volume</t>
  </si>
  <si>
    <t>交易量</t>
  </si>
  <si>
    <t>turnover</t>
  </si>
  <si>
    <t>成交额</t>
  </si>
  <si>
    <t>balance</t>
    <phoneticPr fontId="3"/>
  </si>
  <si>
    <t xml:space="preserve">currency_count </t>
    <phoneticPr fontId="3"/>
  </si>
  <si>
    <r>
      <t>profit</t>
    </r>
    <r>
      <rPr>
        <sz val="11"/>
        <color theme="1"/>
        <rFont val="Microsoft YaHei"/>
        <family val="2"/>
        <charset val="134"/>
      </rPr>
      <t>_rate</t>
    </r>
    <phoneticPr fontId="3"/>
  </si>
  <si>
    <r>
      <t>total_profit</t>
    </r>
    <r>
      <rPr>
        <sz val="11"/>
        <color theme="1"/>
        <rFont val="Microsoft YaHei"/>
        <family val="2"/>
        <charset val="134"/>
      </rPr>
      <t>_rate</t>
    </r>
    <phoneticPr fontId="3"/>
  </si>
  <si>
    <t>本次建仓成本金额</t>
    <phoneticPr fontId="3"/>
  </si>
  <si>
    <t>current_position_cost</t>
    <phoneticPr fontId="3"/>
  </si>
  <si>
    <t>initial_investment_cost</t>
    <phoneticPr fontId="3"/>
  </si>
  <si>
    <r>
      <rPr>
        <sz val="11"/>
        <color theme="1"/>
        <rFont val="游ゴシック"/>
        <family val="2"/>
        <scheme val="minor"/>
      </rPr>
      <t>累</t>
    </r>
    <r>
      <rPr>
        <sz val="11"/>
        <color theme="1"/>
        <rFont val="Microsoft YaHei"/>
        <family val="2"/>
        <charset val="134"/>
      </rPr>
      <t>计</t>
    </r>
    <r>
      <rPr>
        <sz val="11"/>
        <color theme="1"/>
        <rFont val="游ゴシック"/>
        <family val="2"/>
        <scheme val="minor"/>
      </rPr>
      <t>盈利</t>
    </r>
    <r>
      <rPr>
        <sz val="11"/>
        <color theme="1"/>
        <rFont val="游ゴシック"/>
        <family val="3"/>
        <charset val="134"/>
        <scheme val="minor"/>
      </rPr>
      <t>比例</t>
    </r>
    <phoneticPr fontId="3"/>
  </si>
  <si>
    <t>buy_amount</t>
    <phoneticPr fontId="3"/>
  </si>
  <si>
    <r>
      <rPr>
        <sz val="11"/>
        <color theme="1"/>
        <rFont val="游ゴシック"/>
        <family val="2"/>
        <scheme val="minor"/>
      </rPr>
      <t>累</t>
    </r>
    <r>
      <rPr>
        <sz val="11"/>
        <color theme="1"/>
        <rFont val="Microsoft YaHei"/>
        <family val="2"/>
        <charset val="134"/>
      </rPr>
      <t>计</t>
    </r>
    <r>
      <rPr>
        <sz val="11"/>
        <color theme="1"/>
        <rFont val="游ゴシック"/>
        <family val="2"/>
        <scheme val="minor"/>
      </rPr>
      <t>盈利</t>
    </r>
    <phoneticPr fontId="3"/>
  </si>
  <si>
    <r>
      <rPr>
        <sz val="11"/>
        <color theme="1"/>
        <rFont val="Microsoft YaHei"/>
        <family val="2"/>
        <charset val="134"/>
      </rPr>
      <t>仓</t>
    </r>
    <r>
      <rPr>
        <sz val="11"/>
        <color theme="1"/>
        <rFont val="游ゴシック"/>
        <family val="3"/>
        <charset val="128"/>
        <scheme val="minor"/>
      </rPr>
      <t>位剩余</t>
    </r>
    <r>
      <rPr>
        <sz val="11"/>
        <color theme="1"/>
        <rFont val="Microsoft YaHei"/>
        <family val="2"/>
        <charset val="134"/>
      </rPr>
      <t>货币</t>
    </r>
    <r>
      <rPr>
        <sz val="11"/>
        <color theme="1"/>
        <rFont val="游ゴシック"/>
        <family val="3"/>
        <charset val="128"/>
        <scheme val="minor"/>
      </rPr>
      <t>个数</t>
    </r>
    <phoneticPr fontId="3"/>
  </si>
  <si>
    <t>sell_amount</t>
    <phoneticPr fontId="3"/>
  </si>
  <si>
    <t xml:space="preserve">current_price </t>
    <phoneticPr fontId="3"/>
  </si>
  <si>
    <t>cash</t>
    <phoneticPr fontId="3"/>
  </si>
  <si>
    <t>profit</t>
    <phoneticPr fontId="3"/>
  </si>
  <si>
    <t>total_profit</t>
    <phoneticPr fontId="3"/>
  </si>
  <si>
    <t>当前的股票价格</t>
    <phoneticPr fontId="3"/>
  </si>
  <si>
    <t>买入时币价</t>
    <phoneticPr fontId="3"/>
  </si>
  <si>
    <t>卖出时币价</t>
    <phoneticPr fontId="3"/>
  </si>
  <si>
    <t>transaction_count</t>
    <phoneticPr fontId="3"/>
  </si>
  <si>
    <t>本次交易盈利</t>
    <phoneticPr fontId="3"/>
  </si>
  <si>
    <t>本次交易盈利比例</t>
    <phoneticPr fontId="3"/>
  </si>
  <si>
    <t>fee</t>
    <phoneticPr fontId="3"/>
  </si>
  <si>
    <t>现价</t>
    <phoneticPr fontId="3"/>
  </si>
  <si>
    <t>成本价</t>
    <phoneticPr fontId="3"/>
  </si>
  <si>
    <t>盈利</t>
    <phoneticPr fontId="3"/>
  </si>
  <si>
    <r>
      <t>current</t>
    </r>
    <r>
      <rPr>
        <sz val="11"/>
        <color theme="1"/>
        <rFont val="游ゴシック"/>
        <family val="2"/>
        <charset val="128"/>
      </rPr>
      <t>_</t>
    </r>
    <r>
      <rPr>
        <sz val="11"/>
        <color theme="1"/>
        <rFont val="游ゴシック"/>
        <family val="2"/>
        <scheme val="minor"/>
      </rPr>
      <t>position</t>
    </r>
    <r>
      <rPr>
        <sz val="11"/>
        <color theme="1"/>
        <rFont val="游ゴシック"/>
        <family val="2"/>
        <charset val="128"/>
      </rPr>
      <t>_price</t>
    </r>
    <phoneticPr fontId="3"/>
  </si>
  <si>
    <t>净利润</t>
    <phoneticPr fontId="3"/>
  </si>
  <si>
    <t>手续费率</t>
    <phoneticPr fontId="3"/>
  </si>
  <si>
    <t>盈利比例</t>
    <phoneticPr fontId="3"/>
  </si>
  <si>
    <r>
      <t>最初</t>
    </r>
    <r>
      <rPr>
        <sz val="11"/>
        <color theme="1"/>
        <rFont val="Microsoft YaHei"/>
        <family val="2"/>
        <charset val="134"/>
      </rPr>
      <t>启动资金</t>
    </r>
    <phoneticPr fontId="3"/>
  </si>
  <si>
    <t>最初启动资金</t>
    <phoneticPr fontId="3"/>
  </si>
  <si>
    <t>累计盈利比例</t>
    <phoneticPr fontId="3"/>
  </si>
  <si>
    <t>当前持仓金额</t>
    <phoneticPr fontId="3"/>
  </si>
  <si>
    <t>当前活钱金额</t>
    <phoneticPr fontId="3"/>
  </si>
  <si>
    <r>
      <t>本次</t>
    </r>
    <r>
      <rPr>
        <sz val="11"/>
        <color theme="1"/>
        <rFont val="游ゴシック"/>
        <family val="2"/>
        <charset val="128"/>
      </rPr>
      <t>建</t>
    </r>
    <r>
      <rPr>
        <sz val="11"/>
        <color theme="1"/>
        <rFont val="Microsoft YaHei"/>
        <family val="2"/>
        <charset val="134"/>
      </rPr>
      <t>仓</t>
    </r>
    <r>
      <rPr>
        <sz val="11"/>
        <color theme="1"/>
        <rFont val="游ゴシック"/>
        <family val="2"/>
        <charset val="128"/>
      </rPr>
      <t>成本价</t>
    </r>
    <phoneticPr fontId="3"/>
  </si>
  <si>
    <t>买入</t>
    <phoneticPr fontId="3"/>
  </si>
  <si>
    <t>卖出</t>
    <phoneticPr fontId="3"/>
  </si>
  <si>
    <r>
      <t>本次建</t>
    </r>
    <r>
      <rPr>
        <sz val="11"/>
        <color theme="1"/>
        <rFont val="游ゴシック"/>
        <family val="3"/>
        <charset val="134"/>
        <scheme val="minor"/>
      </rPr>
      <t>仓</t>
    </r>
    <r>
      <rPr>
        <sz val="11"/>
        <color theme="1"/>
        <rFont val="游ゴシック"/>
        <family val="2"/>
        <scheme val="minor"/>
      </rPr>
      <t>成本金</t>
    </r>
    <r>
      <rPr>
        <sz val="11"/>
        <color theme="1"/>
        <rFont val="游ゴシック"/>
        <family val="3"/>
        <charset val="134"/>
        <scheme val="minor"/>
      </rPr>
      <t>额</t>
    </r>
  </si>
  <si>
    <r>
      <t>买入</t>
    </r>
    <r>
      <rPr>
        <sz val="11"/>
        <color theme="1"/>
        <rFont val="Microsoft YaHei"/>
        <family val="2"/>
      </rPr>
      <t>/</t>
    </r>
    <r>
      <rPr>
        <sz val="11"/>
        <color theme="1"/>
        <rFont val="Microsoft YaHei"/>
        <family val="2"/>
        <charset val="134"/>
      </rPr>
      <t>卖出金额</t>
    </r>
    <phoneticPr fontId="3"/>
  </si>
  <si>
    <t>手续费要计入买入成本</t>
    <phoneticPr fontId="3"/>
  </si>
  <si>
    <t>买入卖出金额不考虑手续费</t>
    <phoneticPr fontId="3"/>
  </si>
  <si>
    <t>当前活钱余额除了减去买入卖出金额外，还要减去手续费</t>
    <phoneticPr fontId="3"/>
  </si>
  <si>
    <t>卖出时要考虑减去手续费</t>
    <phoneticPr fontId="3"/>
  </si>
  <si>
    <t>买卖币数</t>
  </si>
  <si>
    <t>买卖币数</t>
    <phoneticPr fontId="3"/>
  </si>
  <si>
    <t>建仓买入只做一次，直到卖完</t>
    <phoneticPr fontId="3"/>
  </si>
  <si>
    <t>成本价买入后就固定了</t>
    <phoneticPr fontId="3"/>
  </si>
  <si>
    <t>建仓后建仓成本就固定了</t>
    <phoneticPr fontId="3"/>
  </si>
  <si>
    <t>query4_hour_data("CTC-USDT")</t>
  </si>
  <si>
    <t>query4_hour_data("MAX-USDT")</t>
  </si>
  <si>
    <t>query4_hour_data("GAS-USDT")</t>
  </si>
  <si>
    <t>query4_hour_data("BAL-USDT")</t>
  </si>
  <si>
    <t>query4_hour_data("RIO-USDT")</t>
  </si>
  <si>
    <t>query4_hour_data("FET-USDT")</t>
  </si>
  <si>
    <t>query4_hour_data("TON-USDT")</t>
  </si>
  <si>
    <t>query4_hour_data("DEP-USDT")</t>
  </si>
  <si>
    <t>query4_hour_data("BTC-USDT")</t>
  </si>
  <si>
    <t>query4_hour_data("ETH-USDT")</t>
  </si>
  <si>
    <t>query4_hour_data("LTC-USDT")</t>
  </si>
  <si>
    <t>query4_hour_data("OKB-USDT")</t>
  </si>
  <si>
    <t>query4_hour_data("DOGE-USDT")</t>
  </si>
  <si>
    <t>query4_hour_data("XRP-USDT")</t>
  </si>
  <si>
    <t>query4_hour_data("DOT-USDT")</t>
  </si>
  <si>
    <t>query4_hour_data("LINK-USDT")</t>
  </si>
  <si>
    <t>query4_hour_data("SOL-USDT")</t>
  </si>
  <si>
    <t>query4_hour_data("ADA-USDT")</t>
  </si>
  <si>
    <t>query4_hour_data("AVAX-USDT")</t>
  </si>
  <si>
    <t>query4_hour_data("SHIB-USDT")</t>
  </si>
  <si>
    <t>query4_hour_data("UNI-USDT")</t>
  </si>
  <si>
    <t>query4_hour_data("TRX-USDT")</t>
  </si>
  <si>
    <t>累计盈利</t>
    <phoneticPr fontId="3"/>
  </si>
  <si>
    <t>起点</t>
    <phoneticPr fontId="3"/>
  </si>
  <si>
    <t>最高点</t>
    <phoneticPr fontId="3"/>
  </si>
  <si>
    <t>最低点</t>
    <phoneticPr fontId="3"/>
  </si>
  <si>
    <t>最大亏损</t>
    <phoneticPr fontId="3"/>
  </si>
  <si>
    <t>最大盈利</t>
    <phoneticPr fontId="3"/>
  </si>
  <si>
    <r>
      <rPr>
        <sz val="11"/>
        <color theme="1"/>
        <rFont val="Microsoft YaHei"/>
        <family val="2"/>
        <charset val="134"/>
      </rPr>
      <t>0713 15</t>
    </r>
    <r>
      <rPr>
        <sz val="11"/>
        <color theme="1"/>
        <rFont val="游ゴシック"/>
        <family val="2"/>
        <charset val="128"/>
      </rPr>
      <t>:00</t>
    </r>
    <phoneticPr fontId="3"/>
  </si>
  <si>
    <t>最低容错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</si>
</sst>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34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  <charset val="134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tabSelected="1" workbookViewId="0">
      <selection activeCell="H37" sqref="H37"/>
    </sheetView>
  </sheetViews>
  <sheetFormatPr defaultRowHeight="18"/>
  <cols>
    <col min="1" max="1" width="14.796875" customWidth="1"/>
    <col min="2" max="2" width="12.3984375" customWidth="1"/>
    <col min="6" max="6" width="13.5" customWidth="1"/>
    <col min="7" max="7" width="15" customWidth="1"/>
    <col min="8" max="8" width="11.19921875" customWidth="1"/>
    <col min="9" max="9" width="12.19921875" customWidth="1"/>
    <col min="10" max="10" width="23.19921875" customWidth="1"/>
    <col min="11" max="11" width="25.09765625" customWidth="1"/>
    <col min="13" max="13" width="10.59765625" customWidth="1"/>
    <col min="14" max="14" width="12.69921875" customWidth="1"/>
    <col min="15" max="15" width="12.296875" customWidth="1"/>
    <col min="16" max="16" width="12.59765625" customWidth="1"/>
    <col min="17" max="17" width="14.59765625" customWidth="1"/>
    <col min="18" max="18" width="12.3984375" customWidth="1"/>
    <col min="19" max="19" width="13.8984375" bestFit="1" customWidth="1"/>
    <col min="22" max="22" width="21.296875" customWidth="1"/>
    <col min="23" max="23" width="20.59765625" customWidth="1"/>
    <col min="24" max="24" width="16.3984375" customWidth="1"/>
    <col min="25" max="25" width="16.09765625" customWidth="1"/>
    <col min="26" max="26" width="18.8984375" customWidth="1"/>
    <col min="27" max="27" width="21.296875" customWidth="1"/>
  </cols>
  <sheetData>
    <row r="1" spans="1:3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O1">
        <v>11</v>
      </c>
      <c r="Q1">
        <v>12</v>
      </c>
      <c r="R1">
        <v>13</v>
      </c>
      <c r="T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</row>
    <row r="2" spans="1:32">
      <c r="D2" t="s">
        <v>22</v>
      </c>
      <c r="E2" t="s">
        <v>18</v>
      </c>
      <c r="F2" t="s">
        <v>21</v>
      </c>
      <c r="G2" t="s">
        <v>19</v>
      </c>
      <c r="H2" t="s">
        <v>47</v>
      </c>
      <c r="I2" t="s">
        <v>50</v>
      </c>
      <c r="J2" t="s">
        <v>61</v>
      </c>
      <c r="K2" t="s">
        <v>39</v>
      </c>
      <c r="L2" t="s">
        <v>52</v>
      </c>
      <c r="M2" t="s">
        <v>20</v>
      </c>
      <c r="O2" t="s">
        <v>53</v>
      </c>
      <c r="Q2" t="s">
        <v>54</v>
      </c>
      <c r="R2" t="s">
        <v>51</v>
      </c>
      <c r="T2" t="s">
        <v>40</v>
      </c>
      <c r="V2" t="s">
        <v>44</v>
      </c>
      <c r="W2" t="s">
        <v>45</v>
      </c>
      <c r="X2" t="s">
        <v>41</v>
      </c>
      <c r="Y2" t="s">
        <v>42</v>
      </c>
      <c r="Z2" s="5" t="s">
        <v>58</v>
      </c>
      <c r="AA2" t="s">
        <v>65</v>
      </c>
    </row>
    <row r="3" spans="1:32">
      <c r="A3" t="s">
        <v>23</v>
      </c>
      <c r="B3" s="1" t="s">
        <v>0</v>
      </c>
      <c r="C3" s="2" t="s">
        <v>11</v>
      </c>
      <c r="D3" s="2" t="s">
        <v>16</v>
      </c>
      <c r="E3" s="4" t="s">
        <v>17</v>
      </c>
      <c r="F3" s="2" t="s">
        <v>56</v>
      </c>
      <c r="G3" s="2" t="s">
        <v>57</v>
      </c>
      <c r="H3" s="4" t="s">
        <v>9</v>
      </c>
      <c r="I3" s="4" t="s">
        <v>12</v>
      </c>
      <c r="J3" s="4" t="s">
        <v>15</v>
      </c>
      <c r="K3" s="4" t="s">
        <v>13</v>
      </c>
      <c r="L3" s="4" t="s">
        <v>14</v>
      </c>
      <c r="M3" s="4" t="s">
        <v>10</v>
      </c>
      <c r="N3" s="4"/>
      <c r="O3" s="7" t="s">
        <v>59</v>
      </c>
      <c r="P3" s="3"/>
      <c r="Q3" s="3" t="s">
        <v>48</v>
      </c>
      <c r="R3" s="1" t="s">
        <v>55</v>
      </c>
      <c r="S3" s="1"/>
      <c r="T3" s="3" t="s">
        <v>49</v>
      </c>
      <c r="U3" s="1"/>
      <c r="V3" s="4" t="s">
        <v>43</v>
      </c>
      <c r="W3" s="4" t="s">
        <v>70</v>
      </c>
      <c r="X3" s="7" t="s">
        <v>60</v>
      </c>
      <c r="Y3" s="3" t="s">
        <v>46</v>
      </c>
      <c r="Z3" s="4" t="s">
        <v>83</v>
      </c>
      <c r="AA3" t="s">
        <v>74</v>
      </c>
      <c r="AC3" t="s">
        <v>6</v>
      </c>
      <c r="AE3" t="s">
        <v>2</v>
      </c>
      <c r="AF3" s="4" t="s">
        <v>4</v>
      </c>
    </row>
    <row r="4" spans="1:32">
      <c r="B4" s="1"/>
      <c r="C4" s="1"/>
      <c r="D4" s="1"/>
      <c r="E4" t="s">
        <v>7</v>
      </c>
      <c r="F4" s="1"/>
      <c r="G4" s="1"/>
      <c r="H4" s="4"/>
      <c r="I4" s="4"/>
      <c r="J4" s="4"/>
      <c r="K4" s="4"/>
      <c r="L4" s="4"/>
      <c r="M4" s="4"/>
      <c r="N4" s="4"/>
      <c r="O4" s="3"/>
      <c r="P4" s="3"/>
      <c r="Q4" s="1"/>
      <c r="R4" s="1"/>
      <c r="S4" s="1"/>
      <c r="T4" s="1"/>
      <c r="U4" s="1"/>
      <c r="V4" s="1"/>
      <c r="W4" s="1"/>
      <c r="AF4" s="4"/>
    </row>
    <row r="5" spans="1:32">
      <c r="E5" s="1" t="s">
        <v>1</v>
      </c>
      <c r="AC5" t="s">
        <v>5</v>
      </c>
      <c r="AE5">
        <v>1E-3</v>
      </c>
      <c r="AF5" t="s">
        <v>3</v>
      </c>
    </row>
    <row r="6" spans="1:32">
      <c r="E6" s="4" t="s">
        <v>8</v>
      </c>
    </row>
    <row r="8" spans="1:32">
      <c r="D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</row>
    <row r="9" spans="1:32">
      <c r="A9" s="4" t="s">
        <v>25</v>
      </c>
      <c r="D9" s="5" t="s">
        <v>24</v>
      </c>
      <c r="G9" s="5" t="s">
        <v>27</v>
      </c>
      <c r="H9" s="5" t="s">
        <v>29</v>
      </c>
      <c r="I9" s="5" t="s">
        <v>31</v>
      </c>
      <c r="J9" s="5" t="s">
        <v>33</v>
      </c>
      <c r="K9" s="5" t="s">
        <v>35</v>
      </c>
      <c r="L9" s="5" t="s">
        <v>37</v>
      </c>
    </row>
    <row r="10" spans="1:32">
      <c r="D10" s="6" t="s">
        <v>26</v>
      </c>
      <c r="G10" s="6" t="s">
        <v>28</v>
      </c>
      <c r="H10" s="6" t="s">
        <v>30</v>
      </c>
      <c r="I10" s="6" t="s">
        <v>32</v>
      </c>
      <c r="J10" s="6" t="s">
        <v>34</v>
      </c>
      <c r="K10" s="6" t="s">
        <v>36</v>
      </c>
      <c r="L10" s="6" t="s">
        <v>38</v>
      </c>
    </row>
    <row r="13" spans="1:32">
      <c r="E13" s="8" t="s">
        <v>79</v>
      </c>
      <c r="K13" s="8" t="s">
        <v>85</v>
      </c>
    </row>
    <row r="14" spans="1:32">
      <c r="E14" s="8" t="s">
        <v>86</v>
      </c>
      <c r="J14" s="8" t="s">
        <v>80</v>
      </c>
      <c r="K14" s="8" t="s">
        <v>87</v>
      </c>
      <c r="N14" s="8" t="s">
        <v>82</v>
      </c>
      <c r="Q14" s="8" t="s">
        <v>81</v>
      </c>
    </row>
    <row r="15" spans="1:32">
      <c r="D15" t="s">
        <v>69</v>
      </c>
      <c r="E15" t="s">
        <v>63</v>
      </c>
      <c r="F15" s="4" t="s">
        <v>62</v>
      </c>
      <c r="G15" s="4" t="s">
        <v>84</v>
      </c>
      <c r="H15" s="4" t="s">
        <v>67</v>
      </c>
      <c r="J15" s="4" t="s">
        <v>78</v>
      </c>
      <c r="K15" t="s">
        <v>77</v>
      </c>
      <c r="M15" s="4" t="s">
        <v>15</v>
      </c>
      <c r="N15" s="4" t="s">
        <v>66</v>
      </c>
      <c r="O15" s="4" t="s">
        <v>68</v>
      </c>
      <c r="P15" s="4" t="s">
        <v>72</v>
      </c>
      <c r="Q15" s="4" t="s">
        <v>73</v>
      </c>
      <c r="R15" s="4" t="s">
        <v>110</v>
      </c>
      <c r="S15" s="4" t="s">
        <v>71</v>
      </c>
    </row>
    <row r="16" spans="1:32">
      <c r="D16">
        <v>10000</v>
      </c>
      <c r="E16">
        <v>0</v>
      </c>
      <c r="F16" s="4">
        <v>0</v>
      </c>
      <c r="G16" s="4">
        <v>0</v>
      </c>
      <c r="H16">
        <v>1E-3</v>
      </c>
      <c r="J16" s="4"/>
      <c r="M16" s="4"/>
      <c r="N16" s="4"/>
      <c r="O16" s="4"/>
      <c r="P16" s="4"/>
      <c r="Q16">
        <v>10000</v>
      </c>
      <c r="S16" s="4"/>
    </row>
    <row r="17" spans="2:19">
      <c r="C17" s="4" t="s">
        <v>75</v>
      </c>
      <c r="D17">
        <v>10000</v>
      </c>
      <c r="E17">
        <f>F17*(1+H17)</f>
        <v>1000.9999999999999</v>
      </c>
      <c r="F17">
        <v>1000</v>
      </c>
      <c r="G17">
        <v>2</v>
      </c>
      <c r="H17">
        <f>$H$16</f>
        <v>1E-3</v>
      </c>
      <c r="J17">
        <f>G17*F17</f>
        <v>2000</v>
      </c>
      <c r="K17">
        <f>E17*G17</f>
        <v>2001.9999999999998</v>
      </c>
      <c r="M17">
        <f>G17*F17*H17</f>
        <v>2</v>
      </c>
      <c r="N17">
        <f>(F17-E17)*G17</f>
        <v>-1.9999999999997726</v>
      </c>
      <c r="O17">
        <f>N17/J17</f>
        <v>-9.999999999998864E-4</v>
      </c>
      <c r="P17">
        <f>G17*F17</f>
        <v>2000</v>
      </c>
      <c r="Q17">
        <f>Q16-J17-M17</f>
        <v>7998</v>
      </c>
      <c r="R17">
        <f>P17+Q17-$Q$16</f>
        <v>-2</v>
      </c>
      <c r="S17">
        <f>(P17+Q17-$Q$16)/$Q$16</f>
        <v>-2.0000000000000001E-4</v>
      </c>
    </row>
    <row r="18" spans="2:19">
      <c r="C18" s="4" t="s">
        <v>76</v>
      </c>
      <c r="D18">
        <v>10000</v>
      </c>
      <c r="E18">
        <f>$E$17</f>
        <v>1000.9999999999999</v>
      </c>
      <c r="F18">
        <v>1000</v>
      </c>
      <c r="G18">
        <v>1</v>
      </c>
      <c r="H18">
        <f>$H$16</f>
        <v>1E-3</v>
      </c>
      <c r="J18">
        <f>G18*F18</f>
        <v>1000</v>
      </c>
      <c r="K18">
        <f>$K$17</f>
        <v>2001.9999999999998</v>
      </c>
      <c r="M18">
        <f>G18*F18*H18</f>
        <v>1</v>
      </c>
      <c r="N18">
        <f>(F18-E18)*G18-M18</f>
        <v>-1.9999999999998863</v>
      </c>
      <c r="O18">
        <f>N18/J18</f>
        <v>-1.9999999999998864E-3</v>
      </c>
      <c r="P18">
        <f>(G17-G18)*F18</f>
        <v>1000</v>
      </c>
      <c r="Q18">
        <f>Q17+J18-M18</f>
        <v>8997</v>
      </c>
      <c r="R18">
        <f>P18+Q18-$Q$16</f>
        <v>-3</v>
      </c>
      <c r="S18">
        <f>(P18+Q18-$Q$16)/$Q$16</f>
        <v>-2.9999999999999997E-4</v>
      </c>
    </row>
    <row r="20" spans="2:19">
      <c r="C20">
        <v>2</v>
      </c>
    </row>
    <row r="21" spans="2:19">
      <c r="C21" t="s">
        <v>111</v>
      </c>
      <c r="D21" s="4" t="s">
        <v>112</v>
      </c>
      <c r="E21" s="4" t="s">
        <v>113</v>
      </c>
      <c r="F21" t="s">
        <v>115</v>
      </c>
      <c r="G21" s="4" t="s">
        <v>114</v>
      </c>
      <c r="H21" s="4" t="s">
        <v>64</v>
      </c>
      <c r="K21" s="4" t="s">
        <v>117</v>
      </c>
    </row>
    <row r="22" spans="2:19">
      <c r="C22" s="4">
        <v>59972</v>
      </c>
      <c r="D22">
        <v>60644.7</v>
      </c>
      <c r="E22">
        <v>59179.7</v>
      </c>
      <c r="F22">
        <f>D22/C22-1</f>
        <v>1.1216901220569619E-2</v>
      </c>
      <c r="G22">
        <f>E22/C22-1</f>
        <v>-1.321116521043153E-2</v>
      </c>
      <c r="H22">
        <v>-1.321116521043153E-2</v>
      </c>
    </row>
    <row r="23" spans="2:19">
      <c r="C23">
        <v>55263.9</v>
      </c>
      <c r="D23">
        <v>60644.7</v>
      </c>
      <c r="E23">
        <v>54805.1</v>
      </c>
      <c r="F23" s="9">
        <f>D23/C23-1</f>
        <v>9.7365549662618678E-2</v>
      </c>
      <c r="G23">
        <f>E23/C23-1</f>
        <v>-8.3019837543134578E-3</v>
      </c>
      <c r="H23">
        <v>0.09</v>
      </c>
    </row>
    <row r="24" spans="2:19">
      <c r="C24">
        <v>59121.4</v>
      </c>
      <c r="D24">
        <v>59360.3</v>
      </c>
      <c r="E24">
        <v>57401</v>
      </c>
      <c r="F24">
        <f>D24/C24-1</f>
        <v>4.0408380045127146E-3</v>
      </c>
      <c r="G24">
        <f>E24/C24-1</f>
        <v>-2.9099446224209902E-2</v>
      </c>
      <c r="H24">
        <v>-2.9099446224209902E-2</v>
      </c>
    </row>
    <row r="25" spans="2:19">
      <c r="C25">
        <v>61572.1</v>
      </c>
      <c r="D25">
        <v>65010.2</v>
      </c>
      <c r="E25">
        <v>59667.6</v>
      </c>
      <c r="F25">
        <f>D25/C25-1</f>
        <v>5.5838602224059342E-2</v>
      </c>
      <c r="G25">
        <f>E25/C25-1</f>
        <v>-3.0931217223385321E-2</v>
      </c>
      <c r="H25">
        <v>-3.0931217223385321E-2</v>
      </c>
    </row>
    <row r="26" spans="2:19">
      <c r="C26">
        <v>60930.6</v>
      </c>
      <c r="D26">
        <v>60978</v>
      </c>
      <c r="E26">
        <v>58541.2</v>
      </c>
      <c r="F26">
        <f>D26/C26-1</f>
        <v>7.7793423993854915E-4</v>
      </c>
      <c r="G26">
        <f>E26/C26-1</f>
        <v>-3.9215107023400364E-2</v>
      </c>
      <c r="H26">
        <v>-3.9215107023400364E-2</v>
      </c>
    </row>
    <row r="27" spans="2:19">
      <c r="C27">
        <v>59248.7</v>
      </c>
      <c r="D27">
        <v>60288.4</v>
      </c>
      <c r="E27">
        <v>58218.7</v>
      </c>
      <c r="F27">
        <f>D27/C27-1</f>
        <v>1.7548064345715764E-2</v>
      </c>
      <c r="G27">
        <f>E27/C27-1</f>
        <v>-1.7384347673451095E-2</v>
      </c>
      <c r="H27">
        <v>-1.7384347673451095E-2</v>
      </c>
    </row>
    <row r="28" spans="2:19">
      <c r="C28">
        <v>60950.3</v>
      </c>
      <c r="D28">
        <v>61839.8</v>
      </c>
      <c r="E28">
        <v>58010.6</v>
      </c>
      <c r="F28">
        <f>D28/C28-1</f>
        <v>1.4593857618420358E-2</v>
      </c>
      <c r="G28">
        <f>E28/C28-1</f>
        <v>-4.8231099764890484E-2</v>
      </c>
      <c r="H28">
        <v>-4.8231099764890484E-2</v>
      </c>
    </row>
    <row r="29" spans="2:19">
      <c r="C29">
        <v>56927</v>
      </c>
      <c r="D29">
        <v>62750</v>
      </c>
      <c r="E29">
        <v>54563.6</v>
      </c>
      <c r="F29" s="9">
        <f>D29/C29-1</f>
        <v>0.10228889630579507</v>
      </c>
      <c r="G29">
        <f>E29/C29-1</f>
        <v>-4.1516327928750929E-2</v>
      </c>
      <c r="H29">
        <v>0.09</v>
      </c>
      <c r="J29">
        <v>54563.6</v>
      </c>
      <c r="K29">
        <f>J29/C29-1</f>
        <v>-4.1516327928750929E-2</v>
      </c>
    </row>
    <row r="30" spans="2:19">
      <c r="C30">
        <v>66904.800000000003</v>
      </c>
      <c r="D30">
        <v>70050</v>
      </c>
      <c r="E30">
        <v>66614.5</v>
      </c>
      <c r="F30">
        <f>D30/C30-1</f>
        <v>4.7010079994260545E-2</v>
      </c>
      <c r="G30">
        <f>E30/C30-1</f>
        <v>-4.3390010881132479E-3</v>
      </c>
      <c r="H30">
        <v>-4.3390010881132479E-3</v>
      </c>
    </row>
    <row r="31" spans="2:19">
      <c r="C31">
        <v>67157.7</v>
      </c>
      <c r="D31">
        <v>68482.100000000006</v>
      </c>
      <c r="E31">
        <v>65764.5</v>
      </c>
      <c r="F31">
        <f>D31/C31-1</f>
        <v>1.9720746839156256E-2</v>
      </c>
      <c r="G31">
        <f>E31/C31-1</f>
        <v>-2.0745201220411014E-2</v>
      </c>
      <c r="H31">
        <v>-2.0745201220411014E-2</v>
      </c>
      <c r="J31">
        <f>SUM(H22:H31)</f>
        <v>-2.3156585428292964E-2</v>
      </c>
    </row>
    <row r="32" spans="2:19">
      <c r="B32" s="10" t="s">
        <v>116</v>
      </c>
      <c r="C32">
        <v>58163.1</v>
      </c>
      <c r="D32">
        <v>66117.5</v>
      </c>
      <c r="E32">
        <v>57914.7</v>
      </c>
      <c r="F32" s="9">
        <f>D32/C32-1</f>
        <v>0.13676024833614453</v>
      </c>
      <c r="G32">
        <f>E32/C32-1</f>
        <v>-4.2707489800234422E-3</v>
      </c>
      <c r="H32">
        <v>0.09</v>
      </c>
    </row>
    <row r="33" spans="3:7">
      <c r="C33">
        <v>57429.2</v>
      </c>
      <c r="D33">
        <v>59579.9</v>
      </c>
      <c r="E33">
        <v>56537.3</v>
      </c>
      <c r="F33">
        <f>D33/C33-1</f>
        <v>3.7449590103989072E-2</v>
      </c>
      <c r="G33">
        <f>E33/C33-1</f>
        <v>-1.5530427030151839E-2</v>
      </c>
    </row>
    <row r="34" spans="3:7">
      <c r="C34">
        <v>58236.5</v>
      </c>
      <c r="D34">
        <v>58448</v>
      </c>
      <c r="E34">
        <v>54289.4</v>
      </c>
      <c r="F34">
        <f>D34/C34-1</f>
        <v>3.631742979059549E-3</v>
      </c>
      <c r="G34">
        <f>E34/C34-1</f>
        <v>-6.7777081383668336E-2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66E9-5228-4EA0-B58E-19492BE3A987}">
  <dimension ref="B4:H26"/>
  <sheetViews>
    <sheetView topLeftCell="A6" workbookViewId="0">
      <selection activeCell="H4" sqref="H4:H26"/>
    </sheetView>
  </sheetViews>
  <sheetFormatPr defaultRowHeight="18"/>
  <sheetData>
    <row r="4" spans="2:8">
      <c r="B4" t="s">
        <v>88</v>
      </c>
      <c r="F4">
        <f>FIND("(",B4)+1</f>
        <v>18</v>
      </c>
      <c r="G4">
        <f>FIND(")",B4,F4)</f>
        <v>28</v>
      </c>
      <c r="H4" t="str">
        <f>MID(B4,F4,G4-F4) &amp; ","</f>
        <v>"CTC-USDT",</v>
      </c>
    </row>
    <row r="5" spans="2:8">
      <c r="B5" t="s">
        <v>89</v>
      </c>
      <c r="F5">
        <f t="shared" ref="F5:F26" si="0">FIND("(",B5)+1</f>
        <v>18</v>
      </c>
      <c r="G5">
        <f t="shared" ref="G5:G26" si="1">FIND(")",B5,F5)</f>
        <v>28</v>
      </c>
      <c r="H5" t="str">
        <f t="shared" ref="H5:H26" si="2">MID(B5,F5,G5-F5) &amp; ","</f>
        <v>"MAX-USDT",</v>
      </c>
    </row>
    <row r="6" spans="2:8">
      <c r="B6" t="s">
        <v>90</v>
      </c>
      <c r="F6">
        <f t="shared" si="0"/>
        <v>18</v>
      </c>
      <c r="G6">
        <f t="shared" si="1"/>
        <v>28</v>
      </c>
      <c r="H6" t="str">
        <f t="shared" si="2"/>
        <v>"GAS-USDT",</v>
      </c>
    </row>
    <row r="7" spans="2:8">
      <c r="B7" t="s">
        <v>91</v>
      </c>
      <c r="F7">
        <f t="shared" si="0"/>
        <v>18</v>
      </c>
      <c r="G7">
        <f t="shared" si="1"/>
        <v>28</v>
      </c>
      <c r="H7" t="str">
        <f t="shared" si="2"/>
        <v>"BAL-USDT",</v>
      </c>
    </row>
    <row r="8" spans="2:8">
      <c r="B8" t="s">
        <v>92</v>
      </c>
      <c r="F8">
        <f t="shared" si="0"/>
        <v>18</v>
      </c>
      <c r="G8">
        <f t="shared" si="1"/>
        <v>28</v>
      </c>
      <c r="H8" t="str">
        <f t="shared" si="2"/>
        <v>"RIO-USDT",</v>
      </c>
    </row>
    <row r="9" spans="2:8">
      <c r="B9" t="s">
        <v>93</v>
      </c>
      <c r="F9">
        <f t="shared" si="0"/>
        <v>18</v>
      </c>
      <c r="G9">
        <f t="shared" si="1"/>
        <v>28</v>
      </c>
      <c r="H9" t="str">
        <f t="shared" si="2"/>
        <v>"FET-USDT",</v>
      </c>
    </row>
    <row r="10" spans="2:8">
      <c r="B10" t="s">
        <v>94</v>
      </c>
      <c r="F10">
        <f t="shared" si="0"/>
        <v>18</v>
      </c>
      <c r="G10">
        <f t="shared" si="1"/>
        <v>28</v>
      </c>
      <c r="H10" t="str">
        <f t="shared" si="2"/>
        <v>"TON-USDT",</v>
      </c>
    </row>
    <row r="11" spans="2:8">
      <c r="B11" t="s">
        <v>95</v>
      </c>
      <c r="F11">
        <f t="shared" si="0"/>
        <v>18</v>
      </c>
      <c r="G11">
        <f t="shared" si="1"/>
        <v>28</v>
      </c>
      <c r="H11" t="str">
        <f t="shared" si="2"/>
        <v>"DEP-USDT",</v>
      </c>
    </row>
    <row r="12" spans="2:8">
      <c r="F12" t="e">
        <f t="shared" si="0"/>
        <v>#VALUE!</v>
      </c>
      <c r="G12" t="e">
        <f t="shared" si="1"/>
        <v>#VALUE!</v>
      </c>
      <c r="H12" t="e">
        <f t="shared" si="2"/>
        <v>#VALUE!</v>
      </c>
    </row>
    <row r="13" spans="2:8">
      <c r="B13" t="s">
        <v>96</v>
      </c>
      <c r="F13">
        <f t="shared" si="0"/>
        <v>18</v>
      </c>
      <c r="G13">
        <f t="shared" si="1"/>
        <v>28</v>
      </c>
      <c r="H13" t="str">
        <f t="shared" si="2"/>
        <v>"BTC-USDT",</v>
      </c>
    </row>
    <row r="14" spans="2:8">
      <c r="B14" t="s">
        <v>97</v>
      </c>
      <c r="F14">
        <f t="shared" si="0"/>
        <v>18</v>
      </c>
      <c r="G14">
        <f t="shared" si="1"/>
        <v>28</v>
      </c>
      <c r="H14" t="str">
        <f t="shared" si="2"/>
        <v>"ETH-USDT",</v>
      </c>
    </row>
    <row r="15" spans="2:8">
      <c r="B15" t="s">
        <v>98</v>
      </c>
      <c r="F15">
        <f t="shared" si="0"/>
        <v>18</v>
      </c>
      <c r="G15">
        <f t="shared" si="1"/>
        <v>28</v>
      </c>
      <c r="H15" t="str">
        <f t="shared" si="2"/>
        <v>"LTC-USDT",</v>
      </c>
    </row>
    <row r="16" spans="2:8">
      <c r="B16" t="s">
        <v>99</v>
      </c>
      <c r="F16">
        <f t="shared" si="0"/>
        <v>18</v>
      </c>
      <c r="G16">
        <f t="shared" si="1"/>
        <v>28</v>
      </c>
      <c r="H16" t="str">
        <f t="shared" si="2"/>
        <v>"OKB-USDT",</v>
      </c>
    </row>
    <row r="17" spans="2:8">
      <c r="B17" t="s">
        <v>100</v>
      </c>
      <c r="F17">
        <f t="shared" si="0"/>
        <v>18</v>
      </c>
      <c r="G17">
        <f t="shared" si="1"/>
        <v>29</v>
      </c>
      <c r="H17" t="str">
        <f t="shared" si="2"/>
        <v>"DOGE-USDT",</v>
      </c>
    </row>
    <row r="18" spans="2:8">
      <c r="B18" t="s">
        <v>101</v>
      </c>
      <c r="F18">
        <f t="shared" si="0"/>
        <v>18</v>
      </c>
      <c r="G18">
        <f t="shared" si="1"/>
        <v>28</v>
      </c>
      <c r="H18" t="str">
        <f t="shared" si="2"/>
        <v>"XRP-USDT",</v>
      </c>
    </row>
    <row r="19" spans="2:8">
      <c r="B19" t="s">
        <v>102</v>
      </c>
      <c r="F19">
        <f t="shared" si="0"/>
        <v>18</v>
      </c>
      <c r="G19">
        <f t="shared" si="1"/>
        <v>28</v>
      </c>
      <c r="H19" t="str">
        <f t="shared" si="2"/>
        <v>"DOT-USDT",</v>
      </c>
    </row>
    <row r="20" spans="2:8">
      <c r="B20" t="s">
        <v>103</v>
      </c>
      <c r="F20">
        <f t="shared" si="0"/>
        <v>18</v>
      </c>
      <c r="G20">
        <f t="shared" si="1"/>
        <v>29</v>
      </c>
      <c r="H20" t="str">
        <f t="shared" si="2"/>
        <v>"LINK-USDT",</v>
      </c>
    </row>
    <row r="21" spans="2:8">
      <c r="B21" t="s">
        <v>104</v>
      </c>
      <c r="F21">
        <f t="shared" si="0"/>
        <v>18</v>
      </c>
      <c r="G21">
        <f t="shared" si="1"/>
        <v>28</v>
      </c>
      <c r="H21" t="str">
        <f t="shared" si="2"/>
        <v>"SOL-USDT",</v>
      </c>
    </row>
    <row r="22" spans="2:8">
      <c r="B22" t="s">
        <v>105</v>
      </c>
      <c r="F22">
        <f t="shared" si="0"/>
        <v>18</v>
      </c>
      <c r="G22">
        <f t="shared" si="1"/>
        <v>28</v>
      </c>
      <c r="H22" t="str">
        <f t="shared" si="2"/>
        <v>"ADA-USDT",</v>
      </c>
    </row>
    <row r="23" spans="2:8">
      <c r="B23" t="s">
        <v>106</v>
      </c>
      <c r="F23">
        <f t="shared" si="0"/>
        <v>18</v>
      </c>
      <c r="G23">
        <f t="shared" si="1"/>
        <v>29</v>
      </c>
      <c r="H23" t="str">
        <f t="shared" si="2"/>
        <v>"AVAX-USDT",</v>
      </c>
    </row>
    <row r="24" spans="2:8">
      <c r="B24" t="s">
        <v>107</v>
      </c>
      <c r="F24">
        <f t="shared" si="0"/>
        <v>18</v>
      </c>
      <c r="G24">
        <f t="shared" si="1"/>
        <v>29</v>
      </c>
      <c r="H24" t="str">
        <f t="shared" si="2"/>
        <v>"SHIB-USDT",</v>
      </c>
    </row>
    <row r="25" spans="2:8">
      <c r="B25" t="s">
        <v>108</v>
      </c>
      <c r="F25">
        <f t="shared" si="0"/>
        <v>18</v>
      </c>
      <c r="G25">
        <f t="shared" si="1"/>
        <v>28</v>
      </c>
      <c r="H25" t="str">
        <f t="shared" si="2"/>
        <v>"UNI-USDT",</v>
      </c>
    </row>
    <row r="26" spans="2:8">
      <c r="B26" t="s">
        <v>109</v>
      </c>
      <c r="F26">
        <f t="shared" si="0"/>
        <v>18</v>
      </c>
      <c r="G26">
        <f t="shared" si="1"/>
        <v>28</v>
      </c>
      <c r="H26" t="str">
        <f t="shared" si="2"/>
        <v>"TRX-USDT",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shijia</dc:creator>
  <cp:lastModifiedBy>shijia</cp:lastModifiedBy>
  <dcterms:created xsi:type="dcterms:W3CDTF">2015-06-05T18:17:20Z</dcterms:created>
  <dcterms:modified xsi:type="dcterms:W3CDTF">2024-09-28T00:32:29Z</dcterms:modified>
</cp:coreProperties>
</file>